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ST'!$A$5:$J$62</definedName>
    <definedName name="_xlnm.Print_Area" localSheetId="28">Widya!$A$1:$J$25</definedName>
    <definedName name="_xlnm.Print_Area" localSheetId="7">Yuan!$N$8:$N$22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I32" i="5" l="1"/>
  <c r="C10" i="15" l="1"/>
  <c r="B21" i="15"/>
  <c r="B11" i="15" l="1"/>
  <c r="B9" i="15"/>
  <c r="B6" i="15"/>
  <c r="L2" i="54" l="1"/>
  <c r="L1" i="54"/>
  <c r="L2" i="64" l="1"/>
  <c r="L1" i="64"/>
  <c r="M1" i="57"/>
  <c r="M2" i="57"/>
  <c r="L25" i="56" l="1"/>
  <c r="L2" i="12" l="1"/>
  <c r="L1" i="12"/>
  <c r="B18" i="15" l="1"/>
  <c r="L1" i="61" l="1"/>
  <c r="L3" i="64" l="1"/>
  <c r="J87" i="64"/>
  <c r="J86" i="64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8" i="61" l="1"/>
  <c r="J26" i="61"/>
  <c r="J24" i="61"/>
  <c r="J23" i="61"/>
  <c r="F21" i="61"/>
  <c r="C21" i="61"/>
  <c r="J25" i="61" l="1"/>
  <c r="J27" i="61" s="1"/>
  <c r="J29" i="61" s="1"/>
  <c r="I29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16" i="58" l="1"/>
  <c r="J114" i="58"/>
  <c r="J112" i="58"/>
  <c r="J111" i="58"/>
  <c r="I109" i="58"/>
  <c r="H109" i="58"/>
  <c r="G109" i="58"/>
  <c r="F109" i="58"/>
  <c r="D109" i="58"/>
  <c r="C109" i="58"/>
  <c r="M3" i="58"/>
  <c r="N3" i="58" l="1"/>
  <c r="J113" i="58"/>
  <c r="J115" i="58" s="1"/>
  <c r="J117" i="58" s="1"/>
  <c r="I117" i="58" l="1"/>
  <c r="I2" i="58"/>
  <c r="C8" i="15" s="1"/>
  <c r="J90" i="57" l="1"/>
  <c r="J88" i="57"/>
  <c r="J86" i="57"/>
  <c r="J85" i="57"/>
  <c r="G83" i="57"/>
  <c r="F83" i="57"/>
  <c r="C83" i="57"/>
  <c r="J87" i="57" l="1"/>
  <c r="J89" i="57" s="1"/>
  <c r="J91" i="57" s="1"/>
  <c r="I91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61" i="54" l="1"/>
  <c r="J59" i="54"/>
  <c r="J57" i="54"/>
  <c r="J56" i="54"/>
  <c r="I54" i="54"/>
  <c r="H54" i="54"/>
  <c r="G54" i="54"/>
  <c r="F54" i="54"/>
  <c r="D54" i="54"/>
  <c r="C54" i="54"/>
  <c r="J58" i="54" l="1"/>
  <c r="J60" i="54" s="1"/>
  <c r="J62" i="54" s="1"/>
  <c r="I2" i="54" s="1"/>
  <c r="C5" i="15" s="1"/>
  <c r="L3" i="54"/>
  <c r="N3" i="54" s="1"/>
  <c r="I62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" i="2" l="1"/>
  <c r="I15" i="2"/>
  <c r="H15" i="2"/>
  <c r="G15" i="2"/>
  <c r="F1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" i="2"/>
  <c r="J18" i="2"/>
  <c r="J17" i="2"/>
  <c r="D15" i="2"/>
  <c r="C15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" i="2"/>
  <c r="J21" i="2" s="1"/>
  <c r="J23" i="2" s="1"/>
  <c r="I23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<sst xmlns="http://schemas.openxmlformats.org/spreadsheetml/2006/main" count="2107" uniqueCount="226">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</sst>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62"/>
  <sheetViews>
    <sheetView zoomScaleNormal="100" workbookViewId="0">
      <pane ySplit="7" topLeftCell="A44" activePane="bottomLeft" state="frozen"/>
      <selection pane="bottomLeft" activeCell="B51" sqref="B51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SUM(D32:D41)</f>
        <v>5799241</v>
      </c>
      <c r="M1" s="238">
        <v>6205588</v>
      </c>
      <c r="N1" s="238">
        <f>L1-M1</f>
        <v>-406347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J62*-1</f>
        <v>6068828</v>
      </c>
      <c r="J2" s="218"/>
      <c r="L2" s="276">
        <f>SUM(G32:G41)</f>
        <v>269676</v>
      </c>
      <c r="M2" s="238">
        <v>519138</v>
      </c>
      <c r="N2" s="238">
        <f>L2-M2</f>
        <v>-249462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5529565</v>
      </c>
      <c r="M3" s="238">
        <f>M1-M2</f>
        <v>5686450</v>
      </c>
      <c r="N3" s="238">
        <f>L3+M3</f>
        <v>11216015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98">
        <v>43486</v>
      </c>
      <c r="B42" s="99">
        <v>190183479</v>
      </c>
      <c r="C42" s="412">
        <v>14</v>
      </c>
      <c r="D42" s="34">
        <v>1267000</v>
      </c>
      <c r="E42" s="101"/>
      <c r="F42" s="100"/>
      <c r="G42" s="34"/>
      <c r="H42" s="101"/>
      <c r="I42" s="102"/>
      <c r="J42" s="34"/>
    </row>
    <row r="43" spans="1:10" ht="15.75" customHeight="1" x14ac:dyDescent="0.25">
      <c r="A43" s="98">
        <v>43486</v>
      </c>
      <c r="B43" s="99">
        <v>190183496</v>
      </c>
      <c r="C43" s="412">
        <v>8</v>
      </c>
      <c r="D43" s="34">
        <v>816288</v>
      </c>
      <c r="E43" s="101"/>
      <c r="F43" s="100"/>
      <c r="G43" s="34"/>
      <c r="H43" s="101"/>
      <c r="I43" s="102"/>
      <c r="J43" s="34"/>
    </row>
    <row r="44" spans="1:10" ht="15.75" customHeight="1" x14ac:dyDescent="0.25">
      <c r="A44" s="98">
        <v>43487</v>
      </c>
      <c r="B44" s="99">
        <v>190183521</v>
      </c>
      <c r="C44" s="412">
        <v>8</v>
      </c>
      <c r="D44" s="34">
        <v>628075</v>
      </c>
      <c r="E44" s="101"/>
      <c r="F44" s="100"/>
      <c r="G44" s="34"/>
      <c r="H44" s="101"/>
      <c r="I44" s="102"/>
      <c r="J44" s="34"/>
    </row>
    <row r="45" spans="1:10" ht="15.75" customHeight="1" x14ac:dyDescent="0.25">
      <c r="A45" s="98">
        <v>43487</v>
      </c>
      <c r="B45" s="99">
        <v>190183543</v>
      </c>
      <c r="C45" s="412">
        <v>2</v>
      </c>
      <c r="D45" s="34">
        <v>178763</v>
      </c>
      <c r="E45" s="101"/>
      <c r="F45" s="100"/>
      <c r="G45" s="34"/>
      <c r="H45" s="101"/>
      <c r="I45" s="102"/>
      <c r="J45" s="34"/>
    </row>
    <row r="46" spans="1:10" ht="15.75" customHeight="1" x14ac:dyDescent="0.25">
      <c r="A46" s="98">
        <v>43488</v>
      </c>
      <c r="B46" s="99">
        <v>190183579</v>
      </c>
      <c r="C46" s="412">
        <v>10</v>
      </c>
      <c r="D46" s="34">
        <v>862838</v>
      </c>
      <c r="E46" s="101">
        <v>190046914</v>
      </c>
      <c r="F46" s="100">
        <v>2</v>
      </c>
      <c r="G46" s="34">
        <v>159600</v>
      </c>
      <c r="H46" s="101"/>
      <c r="I46" s="102"/>
      <c r="J46" s="34"/>
    </row>
    <row r="47" spans="1:10" ht="15.75" customHeight="1" x14ac:dyDescent="0.25">
      <c r="A47" s="98">
        <v>43488</v>
      </c>
      <c r="B47" s="99">
        <v>190183602</v>
      </c>
      <c r="C47" s="412">
        <v>2</v>
      </c>
      <c r="D47" s="34">
        <v>168000</v>
      </c>
      <c r="E47" s="101"/>
      <c r="F47" s="100"/>
      <c r="G47" s="34"/>
      <c r="H47" s="101"/>
      <c r="I47" s="102"/>
      <c r="J47" s="34"/>
    </row>
    <row r="48" spans="1:10" ht="15.75" customHeight="1" x14ac:dyDescent="0.25">
      <c r="A48" s="98">
        <v>43489</v>
      </c>
      <c r="B48" s="99">
        <v>190183629</v>
      </c>
      <c r="C48" s="412">
        <v>11</v>
      </c>
      <c r="D48" s="34">
        <v>989013</v>
      </c>
      <c r="E48" s="101">
        <v>190046920</v>
      </c>
      <c r="F48" s="100">
        <v>3</v>
      </c>
      <c r="G48" s="34">
        <v>278075</v>
      </c>
      <c r="H48" s="101"/>
      <c r="I48" s="102"/>
      <c r="J48" s="34"/>
    </row>
    <row r="49" spans="1:10" ht="15.75" customHeight="1" x14ac:dyDescent="0.25">
      <c r="A49" s="98">
        <v>43489</v>
      </c>
      <c r="B49" s="99">
        <v>190183650</v>
      </c>
      <c r="C49" s="412">
        <v>2</v>
      </c>
      <c r="D49" s="34">
        <v>172200</v>
      </c>
      <c r="E49" s="101"/>
      <c r="F49" s="100"/>
      <c r="G49" s="34"/>
      <c r="H49" s="101"/>
      <c r="I49" s="102"/>
      <c r="J49" s="34"/>
    </row>
    <row r="50" spans="1:10" ht="15.75" customHeight="1" x14ac:dyDescent="0.25">
      <c r="A50" s="98">
        <v>43490</v>
      </c>
      <c r="B50" s="99">
        <v>190183670</v>
      </c>
      <c r="C50" s="412">
        <v>11</v>
      </c>
      <c r="D50" s="34">
        <v>1001438</v>
      </c>
      <c r="E50" s="101"/>
      <c r="F50" s="100"/>
      <c r="G50" s="34"/>
      <c r="H50" s="101"/>
      <c r="I50" s="102"/>
      <c r="J50" s="34"/>
    </row>
    <row r="51" spans="1:10" ht="15.75" customHeight="1" x14ac:dyDescent="0.25">
      <c r="A51" s="98">
        <v>43490</v>
      </c>
      <c r="B51" s="99">
        <v>190183686</v>
      </c>
      <c r="C51" s="412">
        <v>4</v>
      </c>
      <c r="D51" s="34">
        <v>422888</v>
      </c>
      <c r="E51" s="101"/>
      <c r="F51" s="100"/>
      <c r="G51" s="34"/>
      <c r="H51" s="101"/>
      <c r="I51" s="102"/>
      <c r="J51" s="34"/>
    </row>
    <row r="52" spans="1:10" ht="15.75" customHeight="1" x14ac:dyDescent="0.25">
      <c r="A52" s="98"/>
      <c r="B52" s="99"/>
      <c r="C52" s="412"/>
      <c r="D52" s="34"/>
      <c r="E52" s="101"/>
      <c r="F52" s="100"/>
      <c r="G52" s="34"/>
      <c r="H52" s="101"/>
      <c r="I52" s="102"/>
      <c r="J52" s="34"/>
    </row>
    <row r="53" spans="1:10" x14ac:dyDescent="0.25">
      <c r="A53" s="235"/>
      <c r="B53" s="234"/>
      <c r="C53" s="12"/>
      <c r="D53" s="236"/>
      <c r="E53" s="237"/>
      <c r="F53" s="240"/>
      <c r="G53" s="236"/>
      <c r="H53" s="237"/>
      <c r="I53" s="239"/>
      <c r="J53" s="236"/>
    </row>
    <row r="54" spans="1:10" x14ac:dyDescent="0.25">
      <c r="A54" s="235"/>
      <c r="B54" s="223" t="s">
        <v>11</v>
      </c>
      <c r="C54" s="229">
        <f>SUM(C8:C53)</f>
        <v>304</v>
      </c>
      <c r="D54" s="224">
        <f>SUM(D8:D53)</f>
        <v>27686937</v>
      </c>
      <c r="E54" s="223" t="s">
        <v>11</v>
      </c>
      <c r="F54" s="232">
        <f>SUM(F8:F53)</f>
        <v>28</v>
      </c>
      <c r="G54" s="224">
        <f>SUM(G8:G53)</f>
        <v>2758614</v>
      </c>
      <c r="H54" s="232">
        <f>SUM(H8:H53)</f>
        <v>0</v>
      </c>
      <c r="I54" s="232">
        <f>SUM(I8:I53)</f>
        <v>18859495</v>
      </c>
      <c r="J54" s="5"/>
    </row>
    <row r="55" spans="1:10" x14ac:dyDescent="0.25">
      <c r="A55" s="235"/>
      <c r="B55" s="223"/>
      <c r="C55" s="229"/>
      <c r="D55" s="224"/>
      <c r="E55" s="223"/>
      <c r="F55" s="232"/>
      <c r="G55" s="224"/>
      <c r="H55" s="232"/>
      <c r="I55" s="232"/>
      <c r="J55" s="5"/>
    </row>
    <row r="56" spans="1:10" x14ac:dyDescent="0.25">
      <c r="A56" s="225"/>
      <c r="B56" s="226"/>
      <c r="C56" s="12"/>
      <c r="D56" s="236"/>
      <c r="E56" s="223"/>
      <c r="F56" s="240"/>
      <c r="G56" s="419" t="s">
        <v>12</v>
      </c>
      <c r="H56" s="419"/>
      <c r="I56" s="239"/>
      <c r="J56" s="227">
        <f>SUM(D8:D53)</f>
        <v>27686937</v>
      </c>
    </row>
    <row r="57" spans="1:10" x14ac:dyDescent="0.25">
      <c r="A57" s="235"/>
      <c r="B57" s="234"/>
      <c r="C57" s="12"/>
      <c r="D57" s="236"/>
      <c r="E57" s="237"/>
      <c r="F57" s="240"/>
      <c r="G57" s="419" t="s">
        <v>13</v>
      </c>
      <c r="H57" s="419"/>
      <c r="I57" s="239"/>
      <c r="J57" s="227">
        <f>SUM(G8:G53)</f>
        <v>2758614</v>
      </c>
    </row>
    <row r="58" spans="1:10" x14ac:dyDescent="0.25">
      <c r="A58" s="228"/>
      <c r="B58" s="237"/>
      <c r="C58" s="12"/>
      <c r="D58" s="236"/>
      <c r="E58" s="237"/>
      <c r="F58" s="240"/>
      <c r="G58" s="419" t="s">
        <v>14</v>
      </c>
      <c r="H58" s="419"/>
      <c r="I58" s="41"/>
      <c r="J58" s="229">
        <f>J56-J57</f>
        <v>24928323</v>
      </c>
    </row>
    <row r="59" spans="1:10" x14ac:dyDescent="0.25">
      <c r="A59" s="235"/>
      <c r="B59" s="230"/>
      <c r="C59" s="12"/>
      <c r="D59" s="231"/>
      <c r="E59" s="237"/>
      <c r="F59" s="240"/>
      <c r="G59" s="419" t="s">
        <v>15</v>
      </c>
      <c r="H59" s="419"/>
      <c r="I59" s="239"/>
      <c r="J59" s="227">
        <f>SUM(H8:H53)</f>
        <v>0</v>
      </c>
    </row>
    <row r="60" spans="1:10" x14ac:dyDescent="0.25">
      <c r="A60" s="235"/>
      <c r="B60" s="230"/>
      <c r="C60" s="12"/>
      <c r="D60" s="231"/>
      <c r="E60" s="237"/>
      <c r="F60" s="240"/>
      <c r="G60" s="419" t="s">
        <v>16</v>
      </c>
      <c r="H60" s="419"/>
      <c r="I60" s="239"/>
      <c r="J60" s="227">
        <f>J58+J59</f>
        <v>24928323</v>
      </c>
    </row>
    <row r="61" spans="1:10" x14ac:dyDescent="0.25">
      <c r="A61" s="235"/>
      <c r="B61" s="230"/>
      <c r="C61" s="12"/>
      <c r="D61" s="231"/>
      <c r="E61" s="237"/>
      <c r="F61" s="240"/>
      <c r="G61" s="419" t="s">
        <v>5</v>
      </c>
      <c r="H61" s="419"/>
      <c r="I61" s="239"/>
      <c r="J61" s="227">
        <f>SUM(I8:I53)</f>
        <v>18859495</v>
      </c>
    </row>
    <row r="62" spans="1:10" x14ac:dyDescent="0.25">
      <c r="A62" s="235"/>
      <c r="B62" s="230"/>
      <c r="C62" s="12"/>
      <c r="D62" s="231"/>
      <c r="E62" s="237"/>
      <c r="F62" s="240"/>
      <c r="G62" s="419" t="s">
        <v>31</v>
      </c>
      <c r="H62" s="419"/>
      <c r="I62" s="240" t="str">
        <f>IF(J62&gt;0,"SALDO",IF(J62&lt;0,"PIUTANG",IF(J62=0,"LUNAS")))</f>
        <v>PIUTANG</v>
      </c>
      <c r="J62" s="227">
        <f>J61-J60</f>
        <v>-6068828</v>
      </c>
    </row>
  </sheetData>
  <mergeCells count="15">
    <mergeCell ref="G62:H62"/>
    <mergeCell ref="G56:H56"/>
    <mergeCell ref="G57:H57"/>
    <mergeCell ref="G58:H58"/>
    <mergeCell ref="G59:H59"/>
    <mergeCell ref="G60:H60"/>
    <mergeCell ref="G61:H6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21" activePane="bottomLeft" state="frozen"/>
      <selection pane="bottomLeft" activeCell="B227" sqref="B22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966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88997572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88899047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94092547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94092547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LUNAS</v>
      </c>
      <c r="J238" s="13">
        <f>J237-J236</f>
        <v>0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6" activePane="bottomLeft" state="frozen"/>
      <selection pane="bottomLeft" activeCell="I87" sqref="I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5923267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-5923267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B27" sqref="B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L61" sqref="L61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132700</v>
      </c>
      <c r="N2" s="219">
        <f>M2*1.15</f>
        <v>152605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28" activePane="bottomLeft" state="frozen"/>
      <selection pane="bottomLeft" activeCell="I32" sqref="I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1664527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72</v>
      </c>
      <c r="D32" s="9">
        <f>SUM(D7:D31)</f>
        <v>7409941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867000</v>
      </c>
      <c r="I32" s="77">
        <f>SUM(I7:I31)</f>
        <v>4075000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7409941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4872527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5739527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4075000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-1664527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C24" sqref="C24:C25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43486</v>
      </c>
      <c r="C5" s="281">
        <f>'Taufik ST'!I2</f>
        <v>6068828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448700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43488</v>
      </c>
      <c r="C8" s="281">
        <f>Bandros!I2</f>
        <v>5461489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Bentang!A79</f>
        <v>43472</v>
      </c>
      <c r="C9" s="281">
        <f>Bentang!I2</f>
        <v>5923267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ESP!A70</f>
        <v>43484</v>
      </c>
      <c r="C11" s="281">
        <f>ESP!I2</f>
        <v>11572565</v>
      </c>
      <c r="E11" s="289"/>
    </row>
    <row r="12" spans="1:5" s="267" customFormat="1" ht="18.75" customHeight="1" x14ac:dyDescent="0.25">
      <c r="A12" s="185" t="s">
        <v>200</v>
      </c>
      <c r="B12" s="184">
        <v>43487</v>
      </c>
      <c r="C12" s="281">
        <f>Yuan!I2</f>
        <v>1742826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1664527</v>
      </c>
      <c r="E20" s="288"/>
    </row>
    <row r="21" spans="1:5" s="267" customFormat="1" ht="18.75" customHeight="1" x14ac:dyDescent="0.25">
      <c r="A21" s="185" t="s">
        <v>211</v>
      </c>
      <c r="B21" s="184">
        <f>'Sale ESP'!A45</f>
        <v>43486</v>
      </c>
      <c r="C21" s="281">
        <f>'Sale ESP'!I2</f>
        <v>684120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36953227.5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"/>
  <sheetViews>
    <sheetView workbookViewId="0">
      <pane ySplit="7" topLeftCell="A11" activePane="bottomLeft" state="frozen"/>
      <selection pane="bottomLeft" activeCell="B13" sqref="B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J23*-1</f>
        <v>448700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x14ac:dyDescent="0.25">
      <c r="A14" s="162"/>
      <c r="B14" s="3"/>
      <c r="C14" s="40"/>
      <c r="D14" s="6"/>
      <c r="E14" s="7"/>
      <c r="F14" s="40"/>
      <c r="G14" s="6"/>
      <c r="H14" s="39"/>
      <c r="I14" s="39"/>
      <c r="J14" s="6"/>
    </row>
    <row r="15" spans="1:18" x14ac:dyDescent="0.25">
      <c r="A15" s="162"/>
      <c r="B15" s="8" t="s">
        <v>11</v>
      </c>
      <c r="C15" s="77">
        <f>SUM(C8:C14)</f>
        <v>8</v>
      </c>
      <c r="D15" s="9">
        <f>SUM(D8:D14)</f>
        <v>980176</v>
      </c>
      <c r="E15" s="8" t="s">
        <v>11</v>
      </c>
      <c r="F15" s="77">
        <f>SUM(F8:F14)</f>
        <v>0</v>
      </c>
      <c r="G15" s="5">
        <f>SUM(G8:G14)</f>
        <v>0</v>
      </c>
      <c r="H15" s="40">
        <f>SUM(H8:H14)</f>
        <v>0</v>
      </c>
      <c r="I15" s="40">
        <f>SUM(I8:I14)</f>
        <v>531476</v>
      </c>
      <c r="J15" s="5"/>
    </row>
    <row r="16" spans="1:18" x14ac:dyDescent="0.25">
      <c r="A16" s="162"/>
      <c r="B16" s="8"/>
      <c r="C16" s="77"/>
      <c r="D16" s="9"/>
      <c r="E16" s="8"/>
      <c r="F16" s="77"/>
      <c r="G16" s="5"/>
      <c r="H16" s="40"/>
      <c r="I16" s="40"/>
      <c r="J16" s="5"/>
    </row>
    <row r="17" spans="1:18" x14ac:dyDescent="0.25">
      <c r="A17" s="163"/>
      <c r="B17" s="11"/>
      <c r="C17" s="40"/>
      <c r="D17" s="6"/>
      <c r="E17" s="8"/>
      <c r="F17" s="40"/>
      <c r="G17" s="419" t="s">
        <v>12</v>
      </c>
      <c r="H17" s="419"/>
      <c r="I17" s="39"/>
      <c r="J17" s="13">
        <f>SUM(D8:D14)</f>
        <v>980176</v>
      </c>
    </row>
    <row r="18" spans="1:18" x14ac:dyDescent="0.25">
      <c r="A18" s="162"/>
      <c r="B18" s="3"/>
      <c r="C18" s="40"/>
      <c r="D18" s="6"/>
      <c r="E18" s="7"/>
      <c r="F18" s="40"/>
      <c r="G18" s="419" t="s">
        <v>13</v>
      </c>
      <c r="H18" s="419"/>
      <c r="I18" s="39"/>
      <c r="J18" s="13">
        <f>SUM(G8:G14)</f>
        <v>0</v>
      </c>
    </row>
    <row r="19" spans="1:18" x14ac:dyDescent="0.25">
      <c r="A19" s="164"/>
      <c r="B19" s="7"/>
      <c r="C19" s="40"/>
      <c r="D19" s="6"/>
      <c r="E19" s="7"/>
      <c r="F19" s="40"/>
      <c r="G19" s="419" t="s">
        <v>14</v>
      </c>
      <c r="H19" s="419"/>
      <c r="I19" s="41"/>
      <c r="J19" s="15">
        <f>J17-J18</f>
        <v>980176</v>
      </c>
    </row>
    <row r="20" spans="1:18" x14ac:dyDescent="0.25">
      <c r="A20" s="162"/>
      <c r="B20" s="16"/>
      <c r="C20" s="40"/>
      <c r="D20" s="17"/>
      <c r="E20" s="7"/>
      <c r="F20" s="40"/>
      <c r="G20" s="419" t="s">
        <v>15</v>
      </c>
      <c r="H20" s="419"/>
      <c r="I20" s="39"/>
      <c r="J20" s="13">
        <f>SUM(H8:H14)</f>
        <v>0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16</v>
      </c>
      <c r="H21" s="419"/>
      <c r="I21" s="39"/>
      <c r="J21" s="13">
        <f>J19+J20</f>
        <v>980176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5</v>
      </c>
      <c r="H22" s="419"/>
      <c r="I22" s="39"/>
      <c r="J22" s="13">
        <f>SUM(I8:I14)</f>
        <v>531476</v>
      </c>
      <c r="K22"/>
      <c r="L22"/>
      <c r="M22"/>
      <c r="N22"/>
      <c r="O22"/>
      <c r="P22"/>
      <c r="Q22"/>
      <c r="R22"/>
    </row>
    <row r="23" spans="1:18" x14ac:dyDescent="0.25">
      <c r="A23" s="162"/>
      <c r="B23" s="16"/>
      <c r="C23" s="40"/>
      <c r="D23" s="17"/>
      <c r="E23" s="7"/>
      <c r="F23" s="40"/>
      <c r="G23" s="419" t="s">
        <v>31</v>
      </c>
      <c r="H23" s="419"/>
      <c r="I23" s="40" t="str">
        <f>IF(J23&gt;0,"SALDO",IF(J23&lt;0,"PIUTANG",IF(J23=0,"LUNAS")))</f>
        <v>PIUTANG</v>
      </c>
      <c r="J23" s="13">
        <f>J22-J21</f>
        <v>-448700</v>
      </c>
      <c r="K23"/>
      <c r="L23"/>
      <c r="M23"/>
      <c r="N23"/>
      <c r="O23"/>
      <c r="P23"/>
      <c r="Q23"/>
      <c r="R2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:H22"/>
    <mergeCell ref="G23:H23"/>
    <mergeCell ref="G17:H17"/>
    <mergeCell ref="G18:H18"/>
    <mergeCell ref="G19:H19"/>
    <mergeCell ref="G20:H20"/>
    <mergeCell ref="G21:H2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17"/>
  <sheetViews>
    <sheetView workbookViewId="0">
      <pane ySplit="7" topLeftCell="A97" activePane="bottomLeft" state="frozen"/>
      <selection pane="bottomLeft" activeCell="G105" sqref="G10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SUM(D95:D101)</f>
        <v>4730602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J117*-1</f>
        <v>5461489</v>
      </c>
      <c r="J2" s="218"/>
      <c r="L2" s="219">
        <f>SUM(G95:G101)</f>
        <v>1157450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3573152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98">
        <v>43490</v>
      </c>
      <c r="B102" s="99">
        <v>190183661</v>
      </c>
      <c r="C102" s="412">
        <v>3</v>
      </c>
      <c r="D102" s="34">
        <v>365400</v>
      </c>
      <c r="E102" s="99"/>
      <c r="F102" s="100"/>
      <c r="G102" s="34"/>
      <c r="H102" s="102"/>
      <c r="I102" s="102"/>
      <c r="J102" s="34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98">
        <v>43490</v>
      </c>
      <c r="B103" s="99">
        <v>190183662</v>
      </c>
      <c r="C103" s="412">
        <v>19</v>
      </c>
      <c r="D103" s="34">
        <v>1715438</v>
      </c>
      <c r="E103" s="99"/>
      <c r="F103" s="100"/>
      <c r="G103" s="34"/>
      <c r="H103" s="102"/>
      <c r="I103" s="102"/>
      <c r="J103" s="34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98">
        <v>43490</v>
      </c>
      <c r="B104" s="99">
        <v>190183673</v>
      </c>
      <c r="C104" s="412">
        <v>16</v>
      </c>
      <c r="D104" s="34">
        <v>1823413</v>
      </c>
      <c r="E104" s="99"/>
      <c r="F104" s="100"/>
      <c r="G104" s="34"/>
      <c r="H104" s="102"/>
      <c r="I104" s="102"/>
      <c r="J104" s="34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98">
        <v>43490</v>
      </c>
      <c r="B105" s="99">
        <v>190183674</v>
      </c>
      <c r="C105" s="412">
        <v>11</v>
      </c>
      <c r="D105" s="34">
        <v>1149663</v>
      </c>
      <c r="E105" s="99"/>
      <c r="F105" s="100"/>
      <c r="G105" s="34"/>
      <c r="H105" s="102"/>
      <c r="I105" s="102"/>
      <c r="J105" s="34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98">
        <v>43490</v>
      </c>
      <c r="B106" s="99">
        <v>190183693</v>
      </c>
      <c r="C106" s="412">
        <v>4</v>
      </c>
      <c r="D106" s="34">
        <v>407575</v>
      </c>
      <c r="E106" s="99"/>
      <c r="F106" s="100"/>
      <c r="G106" s="34"/>
      <c r="H106" s="102"/>
      <c r="I106" s="102"/>
      <c r="J106" s="34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98"/>
      <c r="B107" s="99"/>
      <c r="C107" s="412"/>
      <c r="D107" s="34"/>
      <c r="E107" s="99"/>
      <c r="F107" s="100"/>
      <c r="G107" s="34"/>
      <c r="H107" s="102"/>
      <c r="I107" s="102"/>
      <c r="J107" s="34"/>
      <c r="K107" s="138"/>
      <c r="L107" s="138"/>
      <c r="M107" s="138"/>
      <c r="N107" s="138"/>
      <c r="O107" s="138"/>
      <c r="P107" s="138"/>
      <c r="Q107" s="138"/>
      <c r="R107" s="138"/>
    </row>
    <row r="108" spans="1:18" x14ac:dyDescent="0.25">
      <c r="A108" s="235"/>
      <c r="B108" s="234"/>
      <c r="C108" s="240"/>
      <c r="D108" s="236"/>
      <c r="E108" s="234"/>
      <c r="F108" s="240"/>
      <c r="G108" s="236"/>
      <c r="H108" s="239"/>
      <c r="I108" s="239"/>
      <c r="J108" s="236"/>
    </row>
    <row r="109" spans="1:18" s="218" customFormat="1" x14ac:dyDescent="0.25">
      <c r="A109" s="226"/>
      <c r="B109" s="223" t="s">
        <v>11</v>
      </c>
      <c r="C109" s="232">
        <f>SUM(C8:C108)</f>
        <v>1280</v>
      </c>
      <c r="D109" s="224">
        <f>SUM(D8:D108)</f>
        <v>138145986</v>
      </c>
      <c r="E109" s="223" t="s">
        <v>11</v>
      </c>
      <c r="F109" s="232">
        <f>SUM(F8:F108)</f>
        <v>119</v>
      </c>
      <c r="G109" s="224">
        <f>SUM(G8:G108)</f>
        <v>12417477</v>
      </c>
      <c r="H109" s="232">
        <f>SUM(H8:H108)</f>
        <v>0</v>
      </c>
      <c r="I109" s="232">
        <f>SUM(I8:I108)</f>
        <v>120267020</v>
      </c>
      <c r="J109" s="224"/>
      <c r="K109" s="220"/>
      <c r="L109" s="220"/>
      <c r="M109" s="220"/>
      <c r="N109" s="220"/>
      <c r="O109" s="220"/>
      <c r="P109" s="220"/>
      <c r="Q109" s="220"/>
      <c r="R109" s="220"/>
    </row>
    <row r="110" spans="1:18" s="218" customFormat="1" x14ac:dyDescent="0.25">
      <c r="A110" s="226"/>
      <c r="B110" s="223"/>
      <c r="C110" s="232"/>
      <c r="D110" s="224"/>
      <c r="E110" s="223"/>
      <c r="F110" s="232"/>
      <c r="G110" s="224"/>
      <c r="H110" s="232"/>
      <c r="I110" s="232"/>
      <c r="J110" s="224"/>
      <c r="K110" s="220"/>
      <c r="M110" s="220"/>
      <c r="N110" s="220"/>
      <c r="O110" s="220"/>
      <c r="P110" s="220"/>
      <c r="Q110" s="220"/>
      <c r="R110" s="220"/>
    </row>
    <row r="111" spans="1:18" x14ac:dyDescent="0.25">
      <c r="A111" s="225"/>
      <c r="B111" s="226"/>
      <c r="C111" s="240"/>
      <c r="D111" s="236"/>
      <c r="E111" s="223"/>
      <c r="F111" s="240"/>
      <c r="G111" s="422" t="s">
        <v>12</v>
      </c>
      <c r="H111" s="423"/>
      <c r="I111" s="236"/>
      <c r="J111" s="227">
        <f>SUM(D8:D108)</f>
        <v>138145986</v>
      </c>
      <c r="P111" s="220"/>
      <c r="Q111" s="220"/>
      <c r="R111" s="233"/>
    </row>
    <row r="112" spans="1:18" x14ac:dyDescent="0.25">
      <c r="A112" s="235"/>
      <c r="B112" s="234"/>
      <c r="C112" s="240"/>
      <c r="D112" s="236"/>
      <c r="E112" s="234"/>
      <c r="F112" s="240"/>
      <c r="G112" s="422" t="s">
        <v>13</v>
      </c>
      <c r="H112" s="423"/>
      <c r="I112" s="237"/>
      <c r="J112" s="227">
        <f>SUM(G8:G108)</f>
        <v>12417477</v>
      </c>
      <c r="R112" s="233"/>
    </row>
    <row r="113" spans="1:18" x14ac:dyDescent="0.25">
      <c r="A113" s="228"/>
      <c r="B113" s="237"/>
      <c r="C113" s="240"/>
      <c r="D113" s="236"/>
      <c r="E113" s="234"/>
      <c r="F113" s="240"/>
      <c r="G113" s="422" t="s">
        <v>14</v>
      </c>
      <c r="H113" s="423"/>
      <c r="I113" s="229"/>
      <c r="J113" s="229">
        <f>J111-J112</f>
        <v>125728509</v>
      </c>
      <c r="L113" s="220"/>
      <c r="R113" s="233"/>
    </row>
    <row r="114" spans="1:18" x14ac:dyDescent="0.25">
      <c r="A114" s="235"/>
      <c r="B114" s="230"/>
      <c r="C114" s="240"/>
      <c r="D114" s="231"/>
      <c r="E114" s="234"/>
      <c r="F114" s="240"/>
      <c r="G114" s="422" t="s">
        <v>15</v>
      </c>
      <c r="H114" s="423"/>
      <c r="I114" s="237"/>
      <c r="J114" s="227">
        <f>SUM(H8:H108)</f>
        <v>0</v>
      </c>
      <c r="R114" s="233"/>
    </row>
    <row r="115" spans="1:18" x14ac:dyDescent="0.25">
      <c r="A115" s="235"/>
      <c r="B115" s="230"/>
      <c r="C115" s="240"/>
      <c r="D115" s="231"/>
      <c r="E115" s="234"/>
      <c r="F115" s="240"/>
      <c r="G115" s="422" t="s">
        <v>16</v>
      </c>
      <c r="H115" s="423"/>
      <c r="I115" s="237"/>
      <c r="J115" s="227">
        <f>J113+J114</f>
        <v>125728509</v>
      </c>
      <c r="R115" s="233"/>
    </row>
    <row r="116" spans="1:18" x14ac:dyDescent="0.25">
      <c r="A116" s="235"/>
      <c r="B116" s="230"/>
      <c r="C116" s="240"/>
      <c r="D116" s="231"/>
      <c r="E116" s="234"/>
      <c r="F116" s="240"/>
      <c r="G116" s="422" t="s">
        <v>5</v>
      </c>
      <c r="H116" s="423"/>
      <c r="I116" s="237"/>
      <c r="J116" s="227">
        <f>SUM(I8:I108)</f>
        <v>120267020</v>
      </c>
      <c r="R116" s="233"/>
    </row>
    <row r="117" spans="1:18" x14ac:dyDescent="0.25">
      <c r="A117" s="235"/>
      <c r="B117" s="230"/>
      <c r="C117" s="240"/>
      <c r="D117" s="231"/>
      <c r="E117" s="234"/>
      <c r="F117" s="240"/>
      <c r="G117" s="422" t="s">
        <v>31</v>
      </c>
      <c r="H117" s="423"/>
      <c r="I117" s="234" t="str">
        <f>IF(J117&gt;0,"SALDO",IF(J117&lt;0,"PIUTANG",IF(J117=0,"LUNAS")))</f>
        <v>PIUTANG</v>
      </c>
      <c r="J117" s="227">
        <f>J116-J115</f>
        <v>-5461489</v>
      </c>
      <c r="R117" s="233"/>
    </row>
  </sheetData>
  <mergeCells count="13">
    <mergeCell ref="A5:J5"/>
    <mergeCell ref="A6:A7"/>
    <mergeCell ref="B6:G6"/>
    <mergeCell ref="H6:H7"/>
    <mergeCell ref="I6:I7"/>
    <mergeCell ref="J6:J7"/>
    <mergeCell ref="G117:H117"/>
    <mergeCell ref="G111:H111"/>
    <mergeCell ref="G112:H112"/>
    <mergeCell ref="G113:H113"/>
    <mergeCell ref="G114:H114"/>
    <mergeCell ref="G115:H115"/>
    <mergeCell ref="G116:H11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97"/>
  <sheetViews>
    <sheetView zoomScaleNormal="100" workbookViewId="0">
      <pane ySplit="7" topLeftCell="A69" activePane="bottomLeft" state="frozen"/>
      <selection pane="bottomLeft" activeCell="B80" sqref="B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J91*-1</f>
        <v>11572565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98">
        <v>43484</v>
      </c>
      <c r="B70" s="99">
        <v>190183395</v>
      </c>
      <c r="C70" s="100">
        <v>9</v>
      </c>
      <c r="D70" s="34">
        <v>897663</v>
      </c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>
        <v>43484</v>
      </c>
      <c r="B71" s="99">
        <v>190183415</v>
      </c>
      <c r="C71" s="100">
        <v>7</v>
      </c>
      <c r="D71" s="34">
        <v>840088</v>
      </c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98">
        <v>43486</v>
      </c>
      <c r="B72" s="99">
        <v>190183477</v>
      </c>
      <c r="C72" s="100">
        <v>9</v>
      </c>
      <c r="D72" s="34">
        <v>910350</v>
      </c>
      <c r="E72" s="101">
        <v>190046888</v>
      </c>
      <c r="F72" s="99">
        <v>2</v>
      </c>
      <c r="G72" s="34">
        <v>254275</v>
      </c>
      <c r="H72" s="102"/>
      <c r="I72" s="102"/>
      <c r="J72" s="34"/>
      <c r="K72" s="233"/>
      <c r="L72" s="233"/>
      <c r="M72" s="233"/>
      <c r="N72" s="233"/>
      <c r="O72" s="233"/>
      <c r="P72" s="233"/>
    </row>
    <row r="73" spans="1:16" x14ac:dyDescent="0.25">
      <c r="A73" s="98">
        <v>43486</v>
      </c>
      <c r="B73" s="99">
        <v>190183498</v>
      </c>
      <c r="C73" s="100">
        <v>13</v>
      </c>
      <c r="D73" s="34">
        <v>1283450</v>
      </c>
      <c r="E73" s="101"/>
      <c r="F73" s="99"/>
      <c r="G73" s="34"/>
      <c r="H73" s="102"/>
      <c r="I73" s="102"/>
      <c r="J73" s="34"/>
      <c r="K73" s="233"/>
      <c r="L73" s="233"/>
      <c r="M73" s="233"/>
      <c r="N73" s="233"/>
      <c r="O73" s="233"/>
      <c r="P73" s="233"/>
    </row>
    <row r="74" spans="1:16" x14ac:dyDescent="0.25">
      <c r="A74" s="98">
        <v>43487</v>
      </c>
      <c r="B74" s="99">
        <v>190183522</v>
      </c>
      <c r="C74" s="100">
        <v>8</v>
      </c>
      <c r="D74" s="34">
        <v>1006775</v>
      </c>
      <c r="E74" s="101">
        <v>190046897</v>
      </c>
      <c r="F74" s="99">
        <v>3</v>
      </c>
      <c r="G74" s="34">
        <v>332850</v>
      </c>
      <c r="H74" s="102"/>
      <c r="I74" s="102"/>
      <c r="J74" s="34"/>
      <c r="K74" s="233"/>
      <c r="L74" s="233"/>
      <c r="M74" s="233"/>
      <c r="N74" s="233"/>
      <c r="O74" s="233"/>
      <c r="P74" s="233"/>
    </row>
    <row r="75" spans="1:16" x14ac:dyDescent="0.25">
      <c r="A75" s="98">
        <v>43487</v>
      </c>
      <c r="B75" s="99">
        <v>190183547</v>
      </c>
      <c r="C75" s="100">
        <v>12</v>
      </c>
      <c r="D75" s="34">
        <v>1328688</v>
      </c>
      <c r="E75" s="101"/>
      <c r="F75" s="99"/>
      <c r="G75" s="34"/>
      <c r="H75" s="102"/>
      <c r="I75" s="102"/>
      <c r="J75" s="34"/>
      <c r="K75" s="233"/>
      <c r="L75" s="233"/>
      <c r="M75" s="233"/>
      <c r="N75" s="233"/>
      <c r="O75" s="233"/>
      <c r="P75" s="233"/>
    </row>
    <row r="76" spans="1:16" x14ac:dyDescent="0.25">
      <c r="A76" s="98">
        <v>43488</v>
      </c>
      <c r="B76" s="99">
        <v>190183574</v>
      </c>
      <c r="C76" s="100">
        <v>3</v>
      </c>
      <c r="D76" s="34">
        <v>376075</v>
      </c>
      <c r="E76" s="101"/>
      <c r="F76" s="99"/>
      <c r="G76" s="34"/>
      <c r="H76" s="102"/>
      <c r="I76" s="102"/>
      <c r="J76" s="34"/>
      <c r="K76" s="233"/>
      <c r="L76" s="233"/>
      <c r="M76" s="233"/>
      <c r="N76" s="233"/>
      <c r="O76" s="233"/>
      <c r="P76" s="233"/>
    </row>
    <row r="77" spans="1:16" x14ac:dyDescent="0.25">
      <c r="A77" s="98">
        <v>43488</v>
      </c>
      <c r="B77" s="99">
        <v>190183600</v>
      </c>
      <c r="C77" s="100">
        <v>9</v>
      </c>
      <c r="D77" s="34">
        <v>1007738</v>
      </c>
      <c r="E77" s="101"/>
      <c r="F77" s="99"/>
      <c r="G77" s="34"/>
      <c r="H77" s="102"/>
      <c r="I77" s="102"/>
      <c r="J77" s="34"/>
      <c r="K77" s="233"/>
      <c r="L77" s="233"/>
      <c r="M77" s="233"/>
      <c r="N77" s="233"/>
      <c r="O77" s="233"/>
      <c r="P77" s="233"/>
    </row>
    <row r="78" spans="1:16" x14ac:dyDescent="0.25">
      <c r="A78" s="98">
        <v>43489</v>
      </c>
      <c r="B78" s="99">
        <v>190183628</v>
      </c>
      <c r="C78" s="100">
        <v>10</v>
      </c>
      <c r="D78" s="34">
        <v>1065050</v>
      </c>
      <c r="E78" s="101"/>
      <c r="F78" s="99"/>
      <c r="G78" s="34"/>
      <c r="H78" s="102"/>
      <c r="I78" s="102"/>
      <c r="J78" s="34"/>
      <c r="K78" s="233"/>
      <c r="L78" s="233"/>
      <c r="M78" s="233"/>
      <c r="N78" s="233"/>
      <c r="O78" s="233"/>
      <c r="P78" s="233"/>
    </row>
    <row r="79" spans="1:16" x14ac:dyDescent="0.25">
      <c r="A79" s="98">
        <v>43489</v>
      </c>
      <c r="B79" s="99">
        <v>190183647</v>
      </c>
      <c r="C79" s="100">
        <v>20</v>
      </c>
      <c r="D79" s="34">
        <v>2152413</v>
      </c>
      <c r="E79" s="101"/>
      <c r="F79" s="99"/>
      <c r="G79" s="34"/>
      <c r="H79" s="102"/>
      <c r="I79" s="102"/>
      <c r="J79" s="34"/>
      <c r="K79" s="233"/>
      <c r="L79" s="233"/>
      <c r="M79" s="233"/>
      <c r="N79" s="233"/>
      <c r="O79" s="233"/>
      <c r="P79" s="233"/>
    </row>
    <row r="80" spans="1:16" x14ac:dyDescent="0.25">
      <c r="A80" s="98">
        <v>43490</v>
      </c>
      <c r="B80" s="99">
        <v>19018387</v>
      </c>
      <c r="C80" s="100">
        <v>10</v>
      </c>
      <c r="D80" s="34">
        <v>1291413</v>
      </c>
      <c r="E80" s="101"/>
      <c r="F80" s="99"/>
      <c r="G80" s="34"/>
      <c r="H80" s="102"/>
      <c r="I80" s="102"/>
      <c r="J80" s="34"/>
      <c r="K80" s="233"/>
      <c r="L80" s="233"/>
      <c r="M80" s="233"/>
      <c r="N80" s="233"/>
      <c r="O80" s="233"/>
      <c r="P80" s="233"/>
    </row>
    <row r="81" spans="1:16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235"/>
      <c r="B82" s="234"/>
      <c r="C82" s="240"/>
      <c r="D82" s="236"/>
      <c r="E82" s="237"/>
      <c r="F82" s="234"/>
      <c r="G82" s="236"/>
      <c r="H82" s="239"/>
      <c r="I82" s="239"/>
      <c r="J82" s="236"/>
      <c r="K82" s="233"/>
      <c r="L82" s="233"/>
      <c r="M82" s="233"/>
      <c r="N82" s="233"/>
      <c r="O82" s="233"/>
      <c r="P82" s="233"/>
    </row>
    <row r="83" spans="1:16" x14ac:dyDescent="0.25">
      <c r="A83" s="235"/>
      <c r="B83" s="223" t="s">
        <v>11</v>
      </c>
      <c r="C83" s="232">
        <f>SUM(C8:C82)</f>
        <v>552</v>
      </c>
      <c r="D83" s="224"/>
      <c r="E83" s="223" t="s">
        <v>11</v>
      </c>
      <c r="F83" s="223">
        <f>SUM(F8:F82)</f>
        <v>30</v>
      </c>
      <c r="G83" s="224">
        <f>SUM(G8:G82)</f>
        <v>3325276</v>
      </c>
      <c r="H83" s="239"/>
      <c r="I83" s="239"/>
      <c r="J83" s="236"/>
      <c r="K83" s="233"/>
      <c r="L83" s="233"/>
      <c r="M83" s="233"/>
      <c r="N83" s="233"/>
      <c r="O83" s="233"/>
      <c r="P83" s="233"/>
    </row>
    <row r="84" spans="1:16" x14ac:dyDescent="0.25">
      <c r="A84" s="235"/>
      <c r="B84" s="223"/>
      <c r="C84" s="232"/>
      <c r="D84" s="224"/>
      <c r="E84" s="237"/>
      <c r="F84" s="234"/>
      <c r="G84" s="236"/>
      <c r="H84" s="239"/>
      <c r="I84" s="239"/>
      <c r="J84" s="236"/>
      <c r="K84" s="233"/>
      <c r="L84" s="233"/>
      <c r="M84" s="233"/>
      <c r="N84" s="233"/>
      <c r="O84" s="233"/>
      <c r="P84" s="233"/>
    </row>
    <row r="85" spans="1:16" x14ac:dyDescent="0.25">
      <c r="A85" s="225"/>
      <c r="B85" s="226"/>
      <c r="C85" s="240"/>
      <c r="D85" s="236"/>
      <c r="E85" s="223"/>
      <c r="F85" s="234"/>
      <c r="G85" s="419" t="s">
        <v>12</v>
      </c>
      <c r="H85" s="419"/>
      <c r="I85" s="239"/>
      <c r="J85" s="227">
        <f>SUM(D8:D82)</f>
        <v>59662595</v>
      </c>
      <c r="K85" s="233"/>
      <c r="L85" s="233"/>
      <c r="M85" s="233"/>
      <c r="N85" s="233"/>
      <c r="O85" s="233"/>
      <c r="P85" s="233"/>
    </row>
    <row r="86" spans="1:16" x14ac:dyDescent="0.25">
      <c r="A86" s="235"/>
      <c r="B86" s="234"/>
      <c r="C86" s="240"/>
      <c r="D86" s="236"/>
      <c r="E86" s="223"/>
      <c r="F86" s="234"/>
      <c r="G86" s="419" t="s">
        <v>13</v>
      </c>
      <c r="H86" s="419"/>
      <c r="I86" s="239"/>
      <c r="J86" s="227">
        <f>SUM(G8:G82)</f>
        <v>3325276</v>
      </c>
    </row>
    <row r="87" spans="1:16" x14ac:dyDescent="0.25">
      <c r="A87" s="228"/>
      <c r="B87" s="237"/>
      <c r="C87" s="240"/>
      <c r="D87" s="236"/>
      <c r="E87" s="237"/>
      <c r="F87" s="234"/>
      <c r="G87" s="419" t="s">
        <v>14</v>
      </c>
      <c r="H87" s="419"/>
      <c r="I87" s="41"/>
      <c r="J87" s="229">
        <f>J85-J86</f>
        <v>56337319</v>
      </c>
    </row>
    <row r="88" spans="1:16" x14ac:dyDescent="0.25">
      <c r="A88" s="235"/>
      <c r="B88" s="230"/>
      <c r="C88" s="240"/>
      <c r="D88" s="231"/>
      <c r="E88" s="237"/>
      <c r="F88" s="223"/>
      <c r="G88" s="419" t="s">
        <v>15</v>
      </c>
      <c r="H88" s="419"/>
      <c r="I88" s="239"/>
      <c r="J88" s="227">
        <f>SUM(H8:H84)</f>
        <v>0</v>
      </c>
    </row>
    <row r="89" spans="1:16" x14ac:dyDescent="0.25">
      <c r="A89" s="235"/>
      <c r="B89" s="230"/>
      <c r="C89" s="240"/>
      <c r="D89" s="231"/>
      <c r="E89" s="237"/>
      <c r="F89" s="223"/>
      <c r="G89" s="419" t="s">
        <v>16</v>
      </c>
      <c r="H89" s="419"/>
      <c r="I89" s="239"/>
      <c r="J89" s="227">
        <f>J87+J88</f>
        <v>56337319</v>
      </c>
    </row>
    <row r="90" spans="1:16" x14ac:dyDescent="0.25">
      <c r="A90" s="235"/>
      <c r="B90" s="230"/>
      <c r="C90" s="240"/>
      <c r="D90" s="231"/>
      <c r="E90" s="237"/>
      <c r="F90" s="234"/>
      <c r="G90" s="419" t="s">
        <v>5</v>
      </c>
      <c r="H90" s="419"/>
      <c r="I90" s="239"/>
      <c r="J90" s="227">
        <f>SUM(I8:I84)</f>
        <v>44764754</v>
      </c>
    </row>
    <row r="91" spans="1:16" x14ac:dyDescent="0.25">
      <c r="A91" s="235"/>
      <c r="B91" s="230"/>
      <c r="C91" s="240"/>
      <c r="D91" s="231"/>
      <c r="E91" s="237"/>
      <c r="F91" s="234"/>
      <c r="G91" s="419" t="s">
        <v>31</v>
      </c>
      <c r="H91" s="419"/>
      <c r="I91" s="240" t="str">
        <f>IF(J91&gt;0,"SALDO",IF(J91&lt;0,"PIUTANG",IF(J91=0,"LUNAS")))</f>
        <v>PIUTANG</v>
      </c>
      <c r="J91" s="227">
        <f>J90-J89</f>
        <v>-11572565</v>
      </c>
    </row>
    <row r="92" spans="1:16" x14ac:dyDescent="0.25">
      <c r="F92" s="219"/>
      <c r="G92" s="219"/>
      <c r="J92" s="219"/>
    </row>
    <row r="93" spans="1:16" x14ac:dyDescent="0.25">
      <c r="C93" s="219"/>
      <c r="D93" s="219"/>
      <c r="F93" s="219"/>
      <c r="G93" s="219"/>
      <c r="J93" s="219"/>
      <c r="L93" s="233"/>
      <c r="M93" s="233"/>
      <c r="N93" s="233"/>
      <c r="O93" s="233"/>
      <c r="P93" s="233"/>
    </row>
    <row r="94" spans="1:16" x14ac:dyDescent="0.25">
      <c r="C94" s="219"/>
      <c r="D94" s="219"/>
      <c r="F94" s="219"/>
      <c r="G94" s="219"/>
      <c r="J94" s="219"/>
      <c r="L94" s="233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3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3"/>
      <c r="M96" s="233"/>
      <c r="N96" s="233"/>
      <c r="O96" s="233"/>
      <c r="P96" s="233"/>
    </row>
    <row r="97" spans="3:16" x14ac:dyDescent="0.25">
      <c r="C97" s="219"/>
      <c r="D97" s="219"/>
      <c r="L97" s="233"/>
      <c r="M97" s="233"/>
      <c r="N97" s="233"/>
      <c r="O97" s="233"/>
      <c r="P9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1:H91"/>
    <mergeCell ref="G85:H85"/>
    <mergeCell ref="G86:H86"/>
    <mergeCell ref="G87:H87"/>
    <mergeCell ref="G88:H88"/>
    <mergeCell ref="G89:H89"/>
    <mergeCell ref="G90:H9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1" activePane="bottomLeft" state="frozen"/>
      <selection pane="bottomLeft" activeCell="C48" sqref="C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SUM(D34:D44)</f>
        <v>872670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684120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872670</v>
      </c>
      <c r="M3" s="219">
        <v>53505</v>
      </c>
      <c r="N3" s="238">
        <f>L3+M3</f>
        <v>926175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98">
        <v>43486</v>
      </c>
      <c r="B45" s="99">
        <v>19000085</v>
      </c>
      <c r="C45" s="100">
        <v>2</v>
      </c>
      <c r="D45" s="34">
        <v>67320</v>
      </c>
      <c r="E45" s="101"/>
      <c r="F45" s="99"/>
      <c r="G45" s="34"/>
      <c r="H45" s="102"/>
      <c r="I45" s="102"/>
      <c r="J45" s="34"/>
    </row>
    <row r="46" spans="1:10" x14ac:dyDescent="0.25">
      <c r="A46" s="98">
        <v>43487</v>
      </c>
      <c r="B46" s="99">
        <v>19000088</v>
      </c>
      <c r="C46" s="100">
        <v>1</v>
      </c>
      <c r="D46" s="34">
        <v>63750</v>
      </c>
      <c r="E46" s="101"/>
      <c r="F46" s="99"/>
      <c r="G46" s="34"/>
      <c r="H46" s="102"/>
      <c r="I46" s="102"/>
      <c r="J46" s="34"/>
    </row>
    <row r="47" spans="1:10" x14ac:dyDescent="0.25">
      <c r="A47" s="98">
        <v>43488</v>
      </c>
      <c r="B47" s="99">
        <v>19000092</v>
      </c>
      <c r="C47" s="100">
        <v>2</v>
      </c>
      <c r="D47" s="34">
        <v>117660</v>
      </c>
      <c r="E47" s="101"/>
      <c r="F47" s="99"/>
      <c r="G47" s="34"/>
      <c r="H47" s="102"/>
      <c r="I47" s="102"/>
      <c r="J47" s="34"/>
    </row>
    <row r="48" spans="1:10" x14ac:dyDescent="0.25">
      <c r="A48" s="98">
        <v>43489</v>
      </c>
      <c r="B48" s="99">
        <v>19000095</v>
      </c>
      <c r="C48" s="100">
        <v>5</v>
      </c>
      <c r="D48" s="34">
        <v>305340</v>
      </c>
      <c r="E48" s="101"/>
      <c r="F48" s="99"/>
      <c r="G48" s="34"/>
      <c r="H48" s="102"/>
      <c r="I48" s="102"/>
      <c r="J48" s="34"/>
    </row>
    <row r="49" spans="1:10" x14ac:dyDescent="0.25">
      <c r="A49" s="98">
        <v>43490</v>
      </c>
      <c r="B49" s="99">
        <v>19000096</v>
      </c>
      <c r="C49" s="100">
        <v>2</v>
      </c>
      <c r="D49" s="34">
        <v>130050</v>
      </c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104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4984170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4862085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4862085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4177965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-684120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9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J29*-1</f>
        <v>1742826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98">
        <v>43487</v>
      </c>
      <c r="B15" s="99">
        <v>190183516</v>
      </c>
      <c r="C15" s="253">
        <v>4</v>
      </c>
      <c r="D15" s="34">
        <v>390600</v>
      </c>
      <c r="E15" s="101"/>
      <c r="F15" s="99"/>
      <c r="G15" s="34"/>
      <c r="H15" s="101"/>
      <c r="I15" s="102"/>
      <c r="J15" s="34"/>
      <c r="L15" s="238"/>
    </row>
    <row r="16" spans="1:13" x14ac:dyDescent="0.25">
      <c r="A16" s="98">
        <v>43487</v>
      </c>
      <c r="B16" s="99">
        <v>190183520</v>
      </c>
      <c r="C16" s="253">
        <v>1</v>
      </c>
      <c r="D16" s="34">
        <v>88025</v>
      </c>
      <c r="E16" s="101"/>
      <c r="F16" s="99"/>
      <c r="G16" s="34"/>
      <c r="H16" s="101"/>
      <c r="I16" s="102"/>
      <c r="J16" s="34"/>
      <c r="L16" s="238"/>
    </row>
    <row r="17" spans="1:12" x14ac:dyDescent="0.25">
      <c r="A17" s="98">
        <v>43488</v>
      </c>
      <c r="B17" s="99">
        <v>190183556</v>
      </c>
      <c r="C17" s="253">
        <v>6</v>
      </c>
      <c r="D17" s="34">
        <v>564200</v>
      </c>
      <c r="E17" s="101"/>
      <c r="F17" s="99"/>
      <c r="G17" s="34"/>
      <c r="H17" s="101"/>
      <c r="I17" s="102"/>
      <c r="J17" s="34"/>
      <c r="L17" s="238"/>
    </row>
    <row r="18" spans="1:12" x14ac:dyDescent="0.25">
      <c r="A18" s="98">
        <v>43489</v>
      </c>
      <c r="B18" s="99">
        <v>190183622</v>
      </c>
      <c r="C18" s="253">
        <v>3</v>
      </c>
      <c r="D18" s="34">
        <v>266788</v>
      </c>
      <c r="E18" s="101"/>
      <c r="F18" s="99"/>
      <c r="G18" s="34"/>
      <c r="H18" s="101"/>
      <c r="I18" s="102"/>
      <c r="J18" s="34"/>
      <c r="L18" s="238"/>
    </row>
    <row r="19" spans="1:12" x14ac:dyDescent="0.25">
      <c r="A19" s="98">
        <v>43490</v>
      </c>
      <c r="B19" s="99">
        <v>190183678</v>
      </c>
      <c r="C19" s="253">
        <v>4</v>
      </c>
      <c r="D19" s="34">
        <v>433213</v>
      </c>
      <c r="E19" s="101"/>
      <c r="F19" s="99"/>
      <c r="G19" s="34"/>
      <c r="H19" s="101"/>
      <c r="I19" s="102"/>
      <c r="J19" s="34"/>
      <c r="L19" s="238"/>
    </row>
    <row r="20" spans="1:12" x14ac:dyDescent="0.25">
      <c r="A20" s="235"/>
      <c r="B20" s="234"/>
      <c r="C20" s="26"/>
      <c r="D20" s="236"/>
      <c r="E20" s="237"/>
      <c r="F20" s="234"/>
      <c r="G20" s="236"/>
      <c r="H20" s="237"/>
      <c r="I20" s="239"/>
      <c r="J20" s="236"/>
    </row>
    <row r="21" spans="1:12" x14ac:dyDescent="0.25">
      <c r="A21" s="235"/>
      <c r="B21" s="223" t="s">
        <v>11</v>
      </c>
      <c r="C21" s="27">
        <f>SUM(C8:C20)</f>
        <v>82</v>
      </c>
      <c r="D21" s="224"/>
      <c r="E21" s="223" t="s">
        <v>11</v>
      </c>
      <c r="F21" s="223">
        <f>SUM(F8:F20)</f>
        <v>0</v>
      </c>
      <c r="G21" s="5"/>
      <c r="H21" s="234"/>
      <c r="I21" s="240"/>
      <c r="J21" s="5"/>
    </row>
    <row r="22" spans="1:12" x14ac:dyDescent="0.25">
      <c r="A22" s="235"/>
      <c r="B22" s="223"/>
      <c r="C22" s="27"/>
      <c r="D22" s="224"/>
      <c r="E22" s="223"/>
      <c r="F22" s="223"/>
      <c r="G22" s="32"/>
      <c r="H22" s="33"/>
      <c r="I22" s="240"/>
      <c r="J22" s="5"/>
    </row>
    <row r="23" spans="1:12" x14ac:dyDescent="0.25">
      <c r="A23" s="225"/>
      <c r="B23" s="226"/>
      <c r="C23" s="26"/>
      <c r="D23" s="236"/>
      <c r="E23" s="223"/>
      <c r="F23" s="234"/>
      <c r="G23" s="419" t="s">
        <v>12</v>
      </c>
      <c r="H23" s="419"/>
      <c r="I23" s="239"/>
      <c r="J23" s="227">
        <f>SUM(D8:D20)</f>
        <v>9027290</v>
      </c>
    </row>
    <row r="24" spans="1:12" x14ac:dyDescent="0.25">
      <c r="A24" s="235"/>
      <c r="B24" s="234"/>
      <c r="C24" s="26"/>
      <c r="D24" s="236"/>
      <c r="E24" s="237"/>
      <c r="F24" s="234"/>
      <c r="G24" s="419" t="s">
        <v>13</v>
      </c>
      <c r="H24" s="419"/>
      <c r="I24" s="239"/>
      <c r="J24" s="227">
        <f>SUM(G8:G20)</f>
        <v>0</v>
      </c>
    </row>
    <row r="25" spans="1:12" x14ac:dyDescent="0.25">
      <c r="A25" s="228"/>
      <c r="B25" s="237"/>
      <c r="C25" s="26"/>
      <c r="D25" s="236"/>
      <c r="E25" s="237"/>
      <c r="F25" s="234"/>
      <c r="G25" s="419" t="s">
        <v>14</v>
      </c>
      <c r="H25" s="419"/>
      <c r="I25" s="41"/>
      <c r="J25" s="229">
        <f>J23-J24</f>
        <v>9027290</v>
      </c>
    </row>
    <row r="26" spans="1:12" x14ac:dyDescent="0.25">
      <c r="A26" s="235"/>
      <c r="B26" s="230"/>
      <c r="C26" s="26"/>
      <c r="D26" s="231"/>
      <c r="E26" s="237"/>
      <c r="F26" s="234"/>
      <c r="G26" s="419" t="s">
        <v>15</v>
      </c>
      <c r="H26" s="419"/>
      <c r="I26" s="239"/>
      <c r="J26" s="227">
        <f>SUM(H8:H21)</f>
        <v>0</v>
      </c>
    </row>
    <row r="27" spans="1:12" x14ac:dyDescent="0.25">
      <c r="A27" s="235"/>
      <c r="B27" s="230"/>
      <c r="C27" s="26"/>
      <c r="D27" s="231"/>
      <c r="E27" s="237"/>
      <c r="F27" s="234"/>
      <c r="G27" s="419" t="s">
        <v>16</v>
      </c>
      <c r="H27" s="419"/>
      <c r="I27" s="239"/>
      <c r="J27" s="227">
        <f>J25+J26</f>
        <v>9027290</v>
      </c>
    </row>
    <row r="28" spans="1:12" x14ac:dyDescent="0.25">
      <c r="A28" s="235"/>
      <c r="B28" s="230"/>
      <c r="C28" s="26"/>
      <c r="D28" s="231"/>
      <c r="E28" s="237"/>
      <c r="F28" s="234"/>
      <c r="G28" s="419" t="s">
        <v>5</v>
      </c>
      <c r="H28" s="419"/>
      <c r="I28" s="239"/>
      <c r="J28" s="227">
        <f>SUM(I8:I21)</f>
        <v>7284464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31</v>
      </c>
      <c r="H29" s="419"/>
      <c r="I29" s="240" t="str">
        <f>IF(J29&gt;0,"SALDO",IF(J29&lt;0,"PIUTANG",IF(J29=0,"LUNAS")))</f>
        <v>PIUTANG</v>
      </c>
      <c r="J29" s="227">
        <f>J28-J27</f>
        <v>-1742826</v>
      </c>
    </row>
  </sheetData>
  <mergeCells count="15">
    <mergeCell ref="G29:H29"/>
    <mergeCell ref="G23:H23"/>
    <mergeCell ref="G24:H24"/>
    <mergeCell ref="G25:H25"/>
    <mergeCell ref="G26:H26"/>
    <mergeCell ref="G27:H27"/>
    <mergeCell ref="G28:H2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B83" sqref="B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270900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2019-01-25T10:18:19Z</dcterms:modified>
</cp:coreProperties>
</file>