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34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ST'!$A$5:$J$72</definedName>
    <definedName name="_xlnm.Print_Area" localSheetId="28">Widya!$A$1:$J$25</definedName>
    <definedName name="_xlnm.Print_Area" localSheetId="7">Yuan!$N$8:$N$25</definedName>
  </definedNames>
  <calcPr calcId="144525"/>
</workbook>
</file>

<file path=xl/calcChain.xml><?xml version="1.0" encoding="utf-8"?>
<calcChain xmlns="http://schemas.openxmlformats.org/spreadsheetml/2006/main">
  <c r="B8" i="15" l="1"/>
  <c r="B6" i="15"/>
  <c r="B5" i="15"/>
  <c r="L25" i="56" l="1"/>
  <c r="L2" i="58" l="1"/>
  <c r="L1" i="58"/>
  <c r="M114" i="58" l="1"/>
  <c r="M113" i="58"/>
  <c r="B21" i="15" l="1"/>
  <c r="B18" i="15"/>
  <c r="B12" i="15"/>
  <c r="B11" i="15"/>
  <c r="B9" i="15"/>
  <c r="L2" i="12" l="1"/>
  <c r="L1" i="12"/>
  <c r="L2" i="2"/>
  <c r="L1" i="2"/>
  <c r="N3" i="54"/>
  <c r="L2" i="54" l="1"/>
  <c r="L1" i="54"/>
  <c r="L1" i="64" l="1"/>
  <c r="L2" i="61" l="1"/>
  <c r="L1" i="61"/>
  <c r="I32" i="5" l="1"/>
  <c r="C10" i="15" l="1"/>
  <c r="L2" i="64" l="1"/>
  <c r="M1" i="57"/>
  <c r="M2" i="57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1" i="61" l="1"/>
  <c r="J29" i="61"/>
  <c r="J27" i="61"/>
  <c r="J26" i="61"/>
  <c r="F24" i="61"/>
  <c r="C24" i="61"/>
  <c r="J28" i="61" l="1"/>
  <c r="J30" i="61" s="1"/>
  <c r="J32" i="61" s="1"/>
  <c r="I32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36" i="58" l="1"/>
  <c r="J134" i="58"/>
  <c r="J132" i="58"/>
  <c r="J131" i="58"/>
  <c r="I129" i="58"/>
  <c r="H129" i="58"/>
  <c r="G129" i="58"/>
  <c r="F129" i="58"/>
  <c r="D129" i="58"/>
  <c r="C129" i="58"/>
  <c r="M3" i="58"/>
  <c r="N3" i="58" l="1"/>
  <c r="J133" i="58"/>
  <c r="J135" i="58" s="1"/>
  <c r="J137" i="58" s="1"/>
  <c r="I137" i="58" l="1"/>
  <c r="I2" i="58"/>
  <c r="C8" i="15" s="1"/>
  <c r="J101" i="57" l="1"/>
  <c r="J99" i="57"/>
  <c r="J97" i="57"/>
  <c r="J96" i="57"/>
  <c r="G94" i="57"/>
  <c r="F94" i="57"/>
  <c r="C94" i="57"/>
  <c r="J98" i="57" l="1"/>
  <c r="J100" i="57" s="1"/>
  <c r="J102" i="57" s="1"/>
  <c r="I102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1" i="54" l="1"/>
  <c r="J69" i="54"/>
  <c r="J67" i="54"/>
  <c r="J66" i="54"/>
  <c r="I64" i="54"/>
  <c r="H64" i="54"/>
  <c r="G64" i="54"/>
  <c r="F64" i="54"/>
  <c r="D64" i="54"/>
  <c r="C64" i="54"/>
  <c r="J68" i="54" l="1"/>
  <c r="J70" i="54" s="1"/>
  <c r="J72" i="54" s="1"/>
  <c r="I2" i="54" s="1"/>
  <c r="C5" i="15" s="1"/>
  <c r="L3" i="54"/>
  <c r="I72" i="54" l="1"/>
  <c r="J235" i="35" l="1"/>
  <c r="J239" i="35"/>
  <c r="J237" i="35"/>
  <c r="J234" i="35"/>
  <c r="G232" i="35"/>
  <c r="F232" i="35"/>
  <c r="J236" i="35" l="1"/>
  <c r="J238" i="35" s="1"/>
  <c r="J240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" i="2" l="1"/>
  <c r="I18" i="2"/>
  <c r="H18" i="2"/>
  <c r="G18" i="2"/>
  <c r="F1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5" i="2"/>
  <c r="J21" i="2"/>
  <c r="J20" i="2"/>
  <c r="D18" i="2"/>
  <c r="C18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2" i="2"/>
  <c r="J24" i="2" s="1"/>
  <c r="J26" i="2" s="1"/>
  <c r="I26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<sst xmlns="http://schemas.openxmlformats.org/spreadsheetml/2006/main" count="2120" uniqueCount="229">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</sst>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2"/>
  <sheetViews>
    <sheetView zoomScaleNormal="100" workbookViewId="0">
      <pane ySplit="7" topLeftCell="A50" activePane="bottomLeft" state="frozen"/>
      <selection pane="bottomLeft" activeCell="B59" sqref="B5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>
        <f>SUM(D42:D53)</f>
        <v>7373541</v>
      </c>
      <c r="M1" s="238">
        <v>7373538</v>
      </c>
      <c r="N1" s="238">
        <f>L1-M1</f>
        <v>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J72*-1</f>
        <v>3203032</v>
      </c>
      <c r="J2" s="218"/>
      <c r="L2" s="276">
        <f>SUM(G42:G53)</f>
        <v>525700</v>
      </c>
      <c r="M2" s="238">
        <v>525700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6847841</v>
      </c>
      <c r="M3" s="238">
        <f>M1-M2</f>
        <v>6847838</v>
      </c>
      <c r="N3" s="238">
        <f>L3-M3</f>
        <v>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/>
      <c r="B60" s="99"/>
      <c r="C60" s="412"/>
      <c r="D60" s="34"/>
      <c r="E60" s="101"/>
      <c r="F60" s="100"/>
      <c r="G60" s="34"/>
      <c r="H60" s="101"/>
      <c r="I60" s="102"/>
      <c r="J60" s="34"/>
    </row>
    <row r="61" spans="1:10" ht="15.75" customHeight="1" x14ac:dyDescent="0.25">
      <c r="A61" s="98"/>
      <c r="B61" s="99"/>
      <c r="C61" s="412"/>
      <c r="D61" s="34"/>
      <c r="E61" s="101"/>
      <c r="F61" s="100"/>
      <c r="G61" s="34"/>
      <c r="H61" s="101"/>
      <c r="I61" s="102"/>
      <c r="J61" s="34"/>
    </row>
    <row r="62" spans="1:10" ht="15.75" customHeight="1" x14ac:dyDescent="0.25">
      <c r="A62" s="98"/>
      <c r="B62" s="99"/>
      <c r="C62" s="412"/>
      <c r="D62" s="34"/>
      <c r="E62" s="101"/>
      <c r="F62" s="100"/>
      <c r="G62" s="34"/>
      <c r="H62" s="101"/>
      <c r="I62" s="102"/>
      <c r="J62" s="34"/>
    </row>
    <row r="63" spans="1:10" x14ac:dyDescent="0.25">
      <c r="A63" s="235"/>
      <c r="B63" s="234"/>
      <c r="C63" s="12"/>
      <c r="D63" s="236"/>
      <c r="E63" s="237"/>
      <c r="F63" s="240"/>
      <c r="G63" s="236"/>
      <c r="H63" s="237"/>
      <c r="I63" s="239"/>
      <c r="J63" s="236"/>
    </row>
    <row r="64" spans="1:10" x14ac:dyDescent="0.25">
      <c r="A64" s="235"/>
      <c r="B64" s="223" t="s">
        <v>11</v>
      </c>
      <c r="C64" s="229">
        <f>SUM(C8:C63)</f>
        <v>350</v>
      </c>
      <c r="D64" s="224">
        <f>SUM(D8:D63)</f>
        <v>31757007</v>
      </c>
      <c r="E64" s="223" t="s">
        <v>11</v>
      </c>
      <c r="F64" s="232">
        <f>SUM(F8:F63)</f>
        <v>29</v>
      </c>
      <c r="G64" s="224">
        <f>SUM(G8:G63)</f>
        <v>2846639</v>
      </c>
      <c r="H64" s="232">
        <f>SUM(H8:H63)</f>
        <v>0</v>
      </c>
      <c r="I64" s="232">
        <f>SUM(I8:I63)</f>
        <v>25707336</v>
      </c>
      <c r="J64" s="5"/>
    </row>
    <row r="65" spans="1:10" x14ac:dyDescent="0.25">
      <c r="A65" s="235"/>
      <c r="B65" s="223"/>
      <c r="C65" s="229"/>
      <c r="D65" s="224"/>
      <c r="E65" s="223"/>
      <c r="F65" s="232"/>
      <c r="G65" s="224"/>
      <c r="H65" s="232"/>
      <c r="I65" s="232"/>
      <c r="J65" s="5"/>
    </row>
    <row r="66" spans="1:10" x14ac:dyDescent="0.25">
      <c r="A66" s="225"/>
      <c r="B66" s="226"/>
      <c r="C66" s="12"/>
      <c r="D66" s="236"/>
      <c r="E66" s="223"/>
      <c r="F66" s="240"/>
      <c r="G66" s="419" t="s">
        <v>12</v>
      </c>
      <c r="H66" s="419"/>
      <c r="I66" s="239"/>
      <c r="J66" s="227">
        <f>SUM(D8:D63)</f>
        <v>31757007</v>
      </c>
    </row>
    <row r="67" spans="1:10" x14ac:dyDescent="0.25">
      <c r="A67" s="235"/>
      <c r="B67" s="234"/>
      <c r="C67" s="12"/>
      <c r="D67" s="236"/>
      <c r="E67" s="237"/>
      <c r="F67" s="240"/>
      <c r="G67" s="419" t="s">
        <v>13</v>
      </c>
      <c r="H67" s="419"/>
      <c r="I67" s="239"/>
      <c r="J67" s="227">
        <f>SUM(G8:G63)</f>
        <v>2846639</v>
      </c>
    </row>
    <row r="68" spans="1:10" x14ac:dyDescent="0.25">
      <c r="A68" s="228"/>
      <c r="B68" s="237"/>
      <c r="C68" s="12"/>
      <c r="D68" s="236"/>
      <c r="E68" s="237"/>
      <c r="F68" s="240"/>
      <c r="G68" s="419" t="s">
        <v>14</v>
      </c>
      <c r="H68" s="419"/>
      <c r="I68" s="41"/>
      <c r="J68" s="229">
        <f>J66-J67</f>
        <v>28910368</v>
      </c>
    </row>
    <row r="69" spans="1:10" x14ac:dyDescent="0.25">
      <c r="A69" s="235"/>
      <c r="B69" s="230"/>
      <c r="C69" s="12"/>
      <c r="D69" s="231"/>
      <c r="E69" s="237"/>
      <c r="F69" s="240"/>
      <c r="G69" s="419" t="s">
        <v>15</v>
      </c>
      <c r="H69" s="419"/>
      <c r="I69" s="239"/>
      <c r="J69" s="227">
        <f>SUM(H8:H63)</f>
        <v>0</v>
      </c>
    </row>
    <row r="70" spans="1:10" x14ac:dyDescent="0.25">
      <c r="A70" s="235"/>
      <c r="B70" s="230"/>
      <c r="C70" s="12"/>
      <c r="D70" s="231"/>
      <c r="E70" s="237"/>
      <c r="F70" s="240"/>
      <c r="G70" s="419" t="s">
        <v>16</v>
      </c>
      <c r="H70" s="419"/>
      <c r="I70" s="239"/>
      <c r="J70" s="227">
        <f>J68+J69</f>
        <v>28910368</v>
      </c>
    </row>
    <row r="71" spans="1:10" x14ac:dyDescent="0.25">
      <c r="A71" s="235"/>
      <c r="B71" s="230"/>
      <c r="C71" s="12"/>
      <c r="D71" s="231"/>
      <c r="E71" s="237"/>
      <c r="F71" s="240"/>
      <c r="G71" s="419" t="s">
        <v>5</v>
      </c>
      <c r="H71" s="419"/>
      <c r="I71" s="239"/>
      <c r="J71" s="227">
        <f>SUM(I8:I63)</f>
        <v>25707336</v>
      </c>
    </row>
    <row r="72" spans="1:10" x14ac:dyDescent="0.25">
      <c r="A72" s="235"/>
      <c r="B72" s="230"/>
      <c r="C72" s="12"/>
      <c r="D72" s="231"/>
      <c r="E72" s="237"/>
      <c r="F72" s="240"/>
      <c r="G72" s="419" t="s">
        <v>31</v>
      </c>
      <c r="H72" s="419"/>
      <c r="I72" s="240" t="str">
        <f>IF(J72&gt;0,"SALDO",IF(J72&lt;0,"PIUTANG",IF(J72=0,"LUNAS")))</f>
        <v>PIUTANG</v>
      </c>
      <c r="J72" s="227">
        <f>J71-J70</f>
        <v>-3203032</v>
      </c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6" activePane="bottomLeft" state="frozen"/>
      <selection pane="bottomLeft" activeCell="B35" sqref="B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2404987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>
        <v>2190000</v>
      </c>
      <c r="J33" s="34" t="s">
        <v>17</v>
      </c>
      <c r="L33" s="238"/>
    </row>
    <row r="34" spans="1:12" s="233" customFormat="1" x14ac:dyDescent="0.25">
      <c r="A34" s="98">
        <v>43476</v>
      </c>
      <c r="B34" s="99">
        <v>190183005</v>
      </c>
      <c r="C34" s="253">
        <v>16</v>
      </c>
      <c r="D34" s="34">
        <v>1390113</v>
      </c>
      <c r="E34" s="101">
        <v>190046800</v>
      </c>
      <c r="F34" s="99">
        <v>1</v>
      </c>
      <c r="G34" s="34">
        <v>99225</v>
      </c>
      <c r="H34" s="101"/>
      <c r="I34" s="102">
        <v>1291000</v>
      </c>
      <c r="J34" s="34" t="s">
        <v>17</v>
      </c>
      <c r="L34" s="238"/>
    </row>
    <row r="35" spans="1:12" s="233" customFormat="1" x14ac:dyDescent="0.25">
      <c r="A35" s="98">
        <v>43487</v>
      </c>
      <c r="B35" s="99">
        <v>190183510</v>
      </c>
      <c r="C35" s="253">
        <v>25</v>
      </c>
      <c r="D35" s="34">
        <v>2632700</v>
      </c>
      <c r="E35" s="101">
        <v>190046896</v>
      </c>
      <c r="F35" s="99">
        <v>2</v>
      </c>
      <c r="G35" s="34">
        <v>217088</v>
      </c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863</v>
      </c>
      <c r="D40" s="9"/>
      <c r="E40" s="8" t="s">
        <v>11</v>
      </c>
      <c r="F40" s="8">
        <f>SUM(F8:F39)</f>
        <v>133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90275069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14280082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75994987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75994987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73590000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-2404987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9" t="s">
        <v>12</v>
      </c>
      <c r="H234" s="419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9" t="s">
        <v>13</v>
      </c>
      <c r="H235" s="419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9" t="s">
        <v>14</v>
      </c>
      <c r="H236" s="419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9" t="s">
        <v>15</v>
      </c>
      <c r="H237" s="419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9" t="s">
        <v>16</v>
      </c>
      <c r="H238" s="419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9" t="s">
        <v>5</v>
      </c>
      <c r="H239" s="419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9" t="s">
        <v>31</v>
      </c>
      <c r="H240" s="419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0:H240"/>
    <mergeCell ref="G234:H234"/>
    <mergeCell ref="G235:H235"/>
    <mergeCell ref="G236:H236"/>
    <mergeCell ref="G237:H237"/>
    <mergeCell ref="G238:H238"/>
    <mergeCell ref="G239:H2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B85" sqref="B8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J97*-1</f>
        <v>7205842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/>
      <c r="J86" s="34"/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9" t="s">
        <v>12</v>
      </c>
      <c r="H91" s="419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9" t="s">
        <v>13</v>
      </c>
      <c r="H92" s="419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9" t="s">
        <v>14</v>
      </c>
      <c r="H93" s="419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9" t="s">
        <v>15</v>
      </c>
      <c r="H94" s="419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9" t="s">
        <v>16</v>
      </c>
      <c r="H95" s="419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9" t="s">
        <v>5</v>
      </c>
      <c r="H96" s="419"/>
      <c r="I96" s="239"/>
      <c r="J96" s="227">
        <f>SUM(I8:I90)</f>
        <v>123857176</v>
      </c>
    </row>
    <row r="97" spans="1:16" x14ac:dyDescent="0.25">
      <c r="A97" s="235"/>
      <c r="B97" s="230"/>
      <c r="C97" s="240"/>
      <c r="D97" s="231"/>
      <c r="E97" s="237"/>
      <c r="F97" s="234"/>
      <c r="G97" s="419" t="s">
        <v>31</v>
      </c>
      <c r="H97" s="419"/>
      <c r="I97" s="240" t="str">
        <f>IF(J97&gt;0,"SALDO",IF(J97&lt;0,"PIUTANG",IF(J97=0,"LUNAS")))</f>
        <v>PIUTANG</v>
      </c>
      <c r="J97" s="227">
        <f>J96-J95</f>
        <v>-7205842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G97:H97"/>
    <mergeCell ref="G91:H91"/>
    <mergeCell ref="G92:H92"/>
    <mergeCell ref="G93:H93"/>
    <mergeCell ref="G94:H94"/>
    <mergeCell ref="G95:H95"/>
    <mergeCell ref="G96:H9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9" t="s">
        <v>12</v>
      </c>
      <c r="H33" s="419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9" t="s">
        <v>13</v>
      </c>
      <c r="H34" s="419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9" t="s">
        <v>14</v>
      </c>
      <c r="H35" s="419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9" t="s">
        <v>15</v>
      </c>
      <c r="H36" s="419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9" t="s">
        <v>16</v>
      </c>
      <c r="H37" s="419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9" t="s">
        <v>5</v>
      </c>
      <c r="H38" s="419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9" t="s">
        <v>31</v>
      </c>
      <c r="H39" s="419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G39:H39"/>
    <mergeCell ref="G33:H33"/>
    <mergeCell ref="G34:H34"/>
    <mergeCell ref="G35:H35"/>
    <mergeCell ref="G36:H36"/>
    <mergeCell ref="G37:H37"/>
    <mergeCell ref="G38:H3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9" sqref="E19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3203032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Fashion'!A11</f>
        <v>43482</v>
      </c>
      <c r="C6" s="281">
        <f>'Indra Fashion'!I2</f>
        <v>535150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Bandros!A120</f>
        <v>43495</v>
      </c>
      <c r="C8" s="281">
        <f>Bandros!I2</f>
        <v>5775976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Bentang!A82</f>
        <v>43482</v>
      </c>
      <c r="C9" s="281">
        <f>Bentang!I2</f>
        <v>7205842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10256881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1396414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270900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2404987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405525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33165365.5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26"/>
  <sheetViews>
    <sheetView workbookViewId="0">
      <pane ySplit="7" topLeftCell="A8" activePane="bottomLeft" state="frozen"/>
      <selection pane="bottomLeft" activeCell="D13" sqref="D1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SUM(D11:D13)</f>
        <v>448700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J26*-1</f>
        <v>535150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448700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302">
        <v>43482</v>
      </c>
      <c r="B11" s="99">
        <v>190183325</v>
      </c>
      <c r="C11" s="100">
        <v>1</v>
      </c>
      <c r="D11" s="34">
        <v>110600</v>
      </c>
      <c r="E11" s="101"/>
      <c r="F11" s="100"/>
      <c r="G11" s="34"/>
      <c r="H11" s="102"/>
      <c r="I11" s="102"/>
      <c r="J11" s="34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>
        <v>43483</v>
      </c>
      <c r="B12" s="234">
        <v>190183364</v>
      </c>
      <c r="C12" s="240">
        <v>1</v>
      </c>
      <c r="D12" s="236">
        <v>107275</v>
      </c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2">
        <v>43486</v>
      </c>
      <c r="B13" s="234">
        <v>190183497</v>
      </c>
      <c r="C13" s="240">
        <v>2</v>
      </c>
      <c r="D13" s="236">
        <v>230825</v>
      </c>
      <c r="E13" s="237"/>
      <c r="F13" s="240"/>
      <c r="G13" s="236"/>
      <c r="H13" s="239"/>
      <c r="I13" s="239"/>
      <c r="J13" s="236"/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/>
      <c r="B15" s="234"/>
      <c r="C15" s="240"/>
      <c r="D15" s="236"/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x14ac:dyDescent="0.25">
      <c r="A17" s="162"/>
      <c r="B17" s="3"/>
      <c r="C17" s="40"/>
      <c r="D17" s="6"/>
      <c r="E17" s="7"/>
      <c r="F17" s="40"/>
      <c r="G17" s="6"/>
      <c r="H17" s="39"/>
      <c r="I17" s="39"/>
      <c r="J17" s="6"/>
    </row>
    <row r="18" spans="1:18" x14ac:dyDescent="0.25">
      <c r="A18" s="162"/>
      <c r="B18" s="8" t="s">
        <v>11</v>
      </c>
      <c r="C18" s="77">
        <f>SUM(C8:C17)</f>
        <v>9</v>
      </c>
      <c r="D18" s="9">
        <f>SUM(D8:D17)</f>
        <v>1066626</v>
      </c>
      <c r="E18" s="8" t="s">
        <v>11</v>
      </c>
      <c r="F18" s="77">
        <f>SUM(F8:F17)</f>
        <v>0</v>
      </c>
      <c r="G18" s="5">
        <f>SUM(G8:G17)</f>
        <v>0</v>
      </c>
      <c r="H18" s="40">
        <f>SUM(H8:H17)</f>
        <v>0</v>
      </c>
      <c r="I18" s="40">
        <f>SUM(I8:I17)</f>
        <v>531476</v>
      </c>
      <c r="J18" s="5"/>
    </row>
    <row r="19" spans="1:18" x14ac:dyDescent="0.25">
      <c r="A19" s="162"/>
      <c r="B19" s="8"/>
      <c r="C19" s="77"/>
      <c r="D19" s="9"/>
      <c r="E19" s="8"/>
      <c r="F19" s="77"/>
      <c r="G19" s="5"/>
      <c r="H19" s="40"/>
      <c r="I19" s="40"/>
      <c r="J19" s="5"/>
    </row>
    <row r="20" spans="1:18" x14ac:dyDescent="0.25">
      <c r="A20" s="163"/>
      <c r="B20" s="11"/>
      <c r="C20" s="40"/>
      <c r="D20" s="6"/>
      <c r="E20" s="8"/>
      <c r="F20" s="40"/>
      <c r="G20" s="419" t="s">
        <v>12</v>
      </c>
      <c r="H20" s="419"/>
      <c r="I20" s="39"/>
      <c r="J20" s="13">
        <f>SUM(D8:D17)</f>
        <v>1066626</v>
      </c>
    </row>
    <row r="21" spans="1:18" x14ac:dyDescent="0.25">
      <c r="A21" s="162"/>
      <c r="B21" s="3"/>
      <c r="C21" s="40"/>
      <c r="D21" s="6"/>
      <c r="E21" s="7"/>
      <c r="F21" s="40"/>
      <c r="G21" s="419" t="s">
        <v>13</v>
      </c>
      <c r="H21" s="419"/>
      <c r="I21" s="39"/>
      <c r="J21" s="13">
        <f>SUM(G8:G17)</f>
        <v>0</v>
      </c>
    </row>
    <row r="22" spans="1:18" x14ac:dyDescent="0.25">
      <c r="A22" s="164"/>
      <c r="B22" s="7"/>
      <c r="C22" s="40"/>
      <c r="D22" s="6"/>
      <c r="E22" s="7"/>
      <c r="F22" s="40"/>
      <c r="G22" s="419" t="s">
        <v>14</v>
      </c>
      <c r="H22" s="419"/>
      <c r="I22" s="41"/>
      <c r="J22" s="15">
        <f>J20-J21</f>
        <v>1066626</v>
      </c>
    </row>
    <row r="23" spans="1:18" x14ac:dyDescent="0.25">
      <c r="A23" s="162"/>
      <c r="B23" s="16"/>
      <c r="C23" s="40"/>
      <c r="D23" s="17"/>
      <c r="E23" s="7"/>
      <c r="F23" s="40"/>
      <c r="G23" s="419" t="s">
        <v>15</v>
      </c>
      <c r="H23" s="419"/>
      <c r="I23" s="39"/>
      <c r="J23" s="13">
        <f>SUM(H8:H17)</f>
        <v>0</v>
      </c>
      <c r="K23"/>
      <c r="L23"/>
      <c r="M23"/>
      <c r="N23"/>
      <c r="O23"/>
      <c r="P23"/>
      <c r="Q23"/>
      <c r="R23"/>
    </row>
    <row r="24" spans="1:18" x14ac:dyDescent="0.25">
      <c r="A24" s="162"/>
      <c r="B24" s="16"/>
      <c r="C24" s="40"/>
      <c r="D24" s="17"/>
      <c r="E24" s="7"/>
      <c r="F24" s="40"/>
      <c r="G24" s="419" t="s">
        <v>16</v>
      </c>
      <c r="H24" s="419"/>
      <c r="I24" s="39"/>
      <c r="J24" s="13">
        <f>J22+J23</f>
        <v>1066626</v>
      </c>
      <c r="K24"/>
      <c r="L24"/>
      <c r="M24"/>
      <c r="N24"/>
      <c r="O24"/>
      <c r="P24"/>
      <c r="Q24"/>
      <c r="R24"/>
    </row>
    <row r="25" spans="1:18" x14ac:dyDescent="0.25">
      <c r="A25" s="162"/>
      <c r="B25" s="16"/>
      <c r="C25" s="40"/>
      <c r="D25" s="17"/>
      <c r="E25" s="7"/>
      <c r="F25" s="40"/>
      <c r="G25" s="419" t="s">
        <v>5</v>
      </c>
      <c r="H25" s="419"/>
      <c r="I25" s="39"/>
      <c r="J25" s="13">
        <f>SUM(I8:I17)</f>
        <v>531476</v>
      </c>
      <c r="K25"/>
      <c r="L25"/>
      <c r="M25"/>
      <c r="N25"/>
      <c r="O25"/>
      <c r="P25"/>
      <c r="Q25"/>
      <c r="R25"/>
    </row>
    <row r="26" spans="1:18" x14ac:dyDescent="0.25">
      <c r="A26" s="162"/>
      <c r="B26" s="16"/>
      <c r="C26" s="40"/>
      <c r="D26" s="17"/>
      <c r="E26" s="7"/>
      <c r="F26" s="40"/>
      <c r="G26" s="419" t="s">
        <v>31</v>
      </c>
      <c r="H26" s="419"/>
      <c r="I26" s="40" t="str">
        <f>IF(J26&gt;0,"SALDO",IF(J26&lt;0,"PIUTANG",IF(J26=0,"LUNAS")))</f>
        <v>PIUTANG</v>
      </c>
      <c r="J26" s="13">
        <f>J25-J24</f>
        <v>-535150</v>
      </c>
      <c r="K26"/>
      <c r="L26"/>
      <c r="M26"/>
      <c r="N26"/>
      <c r="O26"/>
      <c r="P26"/>
      <c r="Q26"/>
      <c r="R2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:H25"/>
    <mergeCell ref="G26:H26"/>
    <mergeCell ref="G20:H20"/>
    <mergeCell ref="G21:H21"/>
    <mergeCell ref="G22:H22"/>
    <mergeCell ref="G23:H23"/>
    <mergeCell ref="G24:H24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37"/>
  <sheetViews>
    <sheetView workbookViewId="0">
      <pane ySplit="7" topLeftCell="A113" activePane="bottomLeft" state="frozen"/>
      <selection pane="bottomLeft" activeCell="I116" sqref="I116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SUM(D116:D119)</f>
        <v>5120598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J137*-1</f>
        <v>5775976</v>
      </c>
      <c r="J2" s="218"/>
      <c r="L2" s="219">
        <f>SUM(G116:G119)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5120598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98">
        <v>43495</v>
      </c>
      <c r="B120" s="99">
        <v>19000050</v>
      </c>
      <c r="C120" s="412">
        <v>26</v>
      </c>
      <c r="D120" s="34">
        <v>2769382</v>
      </c>
      <c r="E120" s="99"/>
      <c r="F120" s="100"/>
      <c r="G120" s="34"/>
      <c r="H120" s="102"/>
      <c r="I120" s="102"/>
      <c r="J120" s="34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98">
        <v>43495</v>
      </c>
      <c r="B121" s="99">
        <v>19000067</v>
      </c>
      <c r="C121" s="412">
        <v>9</v>
      </c>
      <c r="D121" s="34">
        <v>993827</v>
      </c>
      <c r="E121" s="99"/>
      <c r="F121" s="100"/>
      <c r="G121" s="34"/>
      <c r="H121" s="102"/>
      <c r="I121" s="102"/>
      <c r="J121" s="34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98">
        <v>43495</v>
      </c>
      <c r="B122" s="99">
        <v>19000069</v>
      </c>
      <c r="C122" s="412">
        <v>13</v>
      </c>
      <c r="D122" s="34">
        <v>1447253</v>
      </c>
      <c r="E122" s="99"/>
      <c r="F122" s="100"/>
      <c r="G122" s="34"/>
      <c r="H122" s="102"/>
      <c r="I122" s="102"/>
      <c r="J122" s="34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98">
        <v>43495</v>
      </c>
      <c r="B123" s="99">
        <v>19000072</v>
      </c>
      <c r="C123" s="412">
        <v>4</v>
      </c>
      <c r="D123" s="34">
        <v>423676</v>
      </c>
      <c r="E123" s="99"/>
      <c r="F123" s="100"/>
      <c r="G123" s="34"/>
      <c r="H123" s="102"/>
      <c r="I123" s="102"/>
      <c r="J123" s="34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98">
        <v>43495</v>
      </c>
      <c r="B124" s="99">
        <v>19000078</v>
      </c>
      <c r="C124" s="412">
        <v>1</v>
      </c>
      <c r="D124" s="34">
        <v>141838</v>
      </c>
      <c r="E124" s="99"/>
      <c r="F124" s="100"/>
      <c r="G124" s="34"/>
      <c r="H124" s="102"/>
      <c r="I124" s="102"/>
      <c r="J124" s="34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98"/>
      <c r="B125" s="99"/>
      <c r="C125" s="412"/>
      <c r="D125" s="34"/>
      <c r="E125" s="99"/>
      <c r="F125" s="100"/>
      <c r="G125" s="34"/>
      <c r="H125" s="102"/>
      <c r="I125" s="102"/>
      <c r="J125" s="34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98"/>
      <c r="B126" s="99"/>
      <c r="C126" s="412"/>
      <c r="D126" s="34"/>
      <c r="E126" s="99"/>
      <c r="F126" s="100"/>
      <c r="G126" s="34"/>
      <c r="H126" s="102"/>
      <c r="I126" s="102"/>
      <c r="J126" s="34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98"/>
      <c r="B127" s="99"/>
      <c r="C127" s="412"/>
      <c r="D127" s="34"/>
      <c r="E127" s="99"/>
      <c r="F127" s="100"/>
      <c r="G127" s="34"/>
      <c r="H127" s="102"/>
      <c r="I127" s="102"/>
      <c r="J127" s="34"/>
      <c r="K127" s="138"/>
      <c r="L127" s="138"/>
      <c r="M127" s="138"/>
      <c r="N127" s="138"/>
      <c r="O127" s="138"/>
      <c r="P127" s="138"/>
      <c r="Q127" s="138"/>
      <c r="R127" s="138"/>
    </row>
    <row r="128" spans="1:18" x14ac:dyDescent="0.25">
      <c r="A128" s="235"/>
      <c r="B128" s="234"/>
      <c r="C128" s="240"/>
      <c r="D128" s="236"/>
      <c r="E128" s="234"/>
      <c r="F128" s="240"/>
      <c r="G128" s="236"/>
      <c r="H128" s="239"/>
      <c r="I128" s="239"/>
      <c r="J128" s="236"/>
    </row>
    <row r="129" spans="1:18" s="218" customFormat="1" x14ac:dyDescent="0.25">
      <c r="A129" s="226"/>
      <c r="B129" s="223" t="s">
        <v>11</v>
      </c>
      <c r="C129" s="232">
        <f>SUM(C8:C128)</f>
        <v>1512</v>
      </c>
      <c r="D129" s="224">
        <f>SUM(D8:D128)</f>
        <v>163234799</v>
      </c>
      <c r="E129" s="223" t="s">
        <v>11</v>
      </c>
      <c r="F129" s="232">
        <f>SUM(F8:F128)</f>
        <v>119</v>
      </c>
      <c r="G129" s="224">
        <f>SUM(G8:G128)</f>
        <v>12417477</v>
      </c>
      <c r="H129" s="232">
        <f>SUM(H8:H128)</f>
        <v>0</v>
      </c>
      <c r="I129" s="232">
        <f>SUM(I8:I128)</f>
        <v>145041346</v>
      </c>
      <c r="J129" s="224"/>
      <c r="K129" s="220"/>
      <c r="L129" s="220"/>
      <c r="M129" s="220"/>
      <c r="N129" s="220"/>
      <c r="O129" s="220"/>
      <c r="P129" s="220"/>
      <c r="Q129" s="220"/>
      <c r="R129" s="220"/>
    </row>
    <row r="130" spans="1:18" s="218" customFormat="1" x14ac:dyDescent="0.25">
      <c r="A130" s="226"/>
      <c r="B130" s="223"/>
      <c r="C130" s="232"/>
      <c r="D130" s="224"/>
      <c r="E130" s="223"/>
      <c r="F130" s="232"/>
      <c r="G130" s="224"/>
      <c r="H130" s="232"/>
      <c r="I130" s="232"/>
      <c r="J130" s="224"/>
      <c r="K130" s="220"/>
      <c r="M130" s="220"/>
      <c r="N130" s="220"/>
      <c r="O130" s="220"/>
      <c r="P130" s="220"/>
      <c r="Q130" s="220"/>
      <c r="R130" s="220"/>
    </row>
    <row r="131" spans="1:18" x14ac:dyDescent="0.25">
      <c r="A131" s="225"/>
      <c r="B131" s="226"/>
      <c r="C131" s="240"/>
      <c r="D131" s="236"/>
      <c r="E131" s="223"/>
      <c r="F131" s="240"/>
      <c r="G131" s="422" t="s">
        <v>12</v>
      </c>
      <c r="H131" s="423"/>
      <c r="I131" s="236"/>
      <c r="J131" s="227">
        <f>SUM(D8:D128)</f>
        <v>163234799</v>
      </c>
      <c r="P131" s="220"/>
      <c r="Q131" s="220"/>
      <c r="R131" s="233"/>
    </row>
    <row r="132" spans="1:18" x14ac:dyDescent="0.25">
      <c r="A132" s="235"/>
      <c r="B132" s="234"/>
      <c r="C132" s="240"/>
      <c r="D132" s="236"/>
      <c r="E132" s="234"/>
      <c r="F132" s="240"/>
      <c r="G132" s="422" t="s">
        <v>13</v>
      </c>
      <c r="H132" s="423"/>
      <c r="I132" s="237"/>
      <c r="J132" s="227">
        <f>SUM(G8:G128)</f>
        <v>12417477</v>
      </c>
      <c r="R132" s="233"/>
    </row>
    <row r="133" spans="1:18" x14ac:dyDescent="0.25">
      <c r="A133" s="228"/>
      <c r="B133" s="237"/>
      <c r="C133" s="240"/>
      <c r="D133" s="236"/>
      <c r="E133" s="234"/>
      <c r="F133" s="240"/>
      <c r="G133" s="422" t="s">
        <v>14</v>
      </c>
      <c r="H133" s="423"/>
      <c r="I133" s="229"/>
      <c r="J133" s="229">
        <f>J131-J132</f>
        <v>150817322</v>
      </c>
      <c r="L133" s="220"/>
      <c r="R133" s="233"/>
    </row>
    <row r="134" spans="1:18" x14ac:dyDescent="0.25">
      <c r="A134" s="235"/>
      <c r="B134" s="230"/>
      <c r="C134" s="240"/>
      <c r="D134" s="231"/>
      <c r="E134" s="234"/>
      <c r="F134" s="240"/>
      <c r="G134" s="422" t="s">
        <v>15</v>
      </c>
      <c r="H134" s="423"/>
      <c r="I134" s="237"/>
      <c r="J134" s="227">
        <f>SUM(H8:H128)</f>
        <v>0</v>
      </c>
      <c r="R134" s="233"/>
    </row>
    <row r="135" spans="1:18" x14ac:dyDescent="0.25">
      <c r="A135" s="235"/>
      <c r="B135" s="230"/>
      <c r="C135" s="240"/>
      <c r="D135" s="231"/>
      <c r="E135" s="234"/>
      <c r="F135" s="240"/>
      <c r="G135" s="422" t="s">
        <v>16</v>
      </c>
      <c r="H135" s="423"/>
      <c r="I135" s="237"/>
      <c r="J135" s="227">
        <f>J133+J134</f>
        <v>150817322</v>
      </c>
      <c r="R135" s="233"/>
    </row>
    <row r="136" spans="1:18" x14ac:dyDescent="0.25">
      <c r="A136" s="235"/>
      <c r="B136" s="230"/>
      <c r="C136" s="240"/>
      <c r="D136" s="231"/>
      <c r="E136" s="234"/>
      <c r="F136" s="240"/>
      <c r="G136" s="422" t="s">
        <v>5</v>
      </c>
      <c r="H136" s="423"/>
      <c r="I136" s="237"/>
      <c r="J136" s="227">
        <f>SUM(I8:I128)</f>
        <v>145041346</v>
      </c>
      <c r="R136" s="233"/>
    </row>
    <row r="137" spans="1:18" x14ac:dyDescent="0.25">
      <c r="A137" s="235"/>
      <c r="B137" s="230"/>
      <c r="C137" s="240"/>
      <c r="D137" s="231"/>
      <c r="E137" s="234"/>
      <c r="F137" s="240"/>
      <c r="G137" s="422" t="s">
        <v>31</v>
      </c>
      <c r="H137" s="423"/>
      <c r="I137" s="234" t="str">
        <f>IF(J137&gt;0,"SALDO",IF(J137&lt;0,"PIUTANG",IF(J137=0,"LUNAS")))</f>
        <v>PIUTANG</v>
      </c>
      <c r="J137" s="227">
        <f>J136-J135</f>
        <v>-5775976</v>
      </c>
      <c r="R137" s="233"/>
    </row>
  </sheetData>
  <mergeCells count="13">
    <mergeCell ref="A5:J5"/>
    <mergeCell ref="A6:A7"/>
    <mergeCell ref="B6:G6"/>
    <mergeCell ref="H6:H7"/>
    <mergeCell ref="I6:I7"/>
    <mergeCell ref="J6:J7"/>
    <mergeCell ref="G137:H137"/>
    <mergeCell ref="G131:H131"/>
    <mergeCell ref="G132:H132"/>
    <mergeCell ref="G133:H133"/>
    <mergeCell ref="G134:H134"/>
    <mergeCell ref="G135:H135"/>
    <mergeCell ref="G136:H13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08"/>
  <sheetViews>
    <sheetView zoomScaleNormal="100" workbookViewId="0">
      <pane ySplit="7" topLeftCell="A75" activePane="bottomLeft" state="frozen"/>
      <selection pane="bottomLeft" activeCell="N88" sqref="N88:N8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SUM(D52:D69)</f>
        <v>13671004</v>
      </c>
      <c r="N1" s="219">
        <v>10446975</v>
      </c>
      <c r="O1" s="219">
        <f>N1-M1</f>
        <v>-3224029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J102*-1</f>
        <v>10256881</v>
      </c>
      <c r="J2" s="218"/>
      <c r="M2" s="219">
        <f>SUM(G52:G69)</f>
        <v>779101</v>
      </c>
      <c r="N2" s="219">
        <v>197400</v>
      </c>
      <c r="O2" s="219">
        <f>N2-M2</f>
        <v>-581701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12891903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98">
        <v>43491</v>
      </c>
      <c r="B81" s="99">
        <v>190183715</v>
      </c>
      <c r="C81" s="100">
        <v>12</v>
      </c>
      <c r="D81" s="34">
        <v>1301913</v>
      </c>
      <c r="E81" s="101"/>
      <c r="F81" s="99"/>
      <c r="G81" s="34"/>
      <c r="H81" s="102"/>
      <c r="I81" s="102"/>
      <c r="J81" s="34"/>
      <c r="K81" s="233"/>
      <c r="L81" s="233"/>
      <c r="M81" s="233"/>
      <c r="N81" s="233"/>
      <c r="O81" s="233"/>
      <c r="P81" s="233"/>
    </row>
    <row r="82" spans="1:16" x14ac:dyDescent="0.25">
      <c r="A82" s="98">
        <v>43491</v>
      </c>
      <c r="B82" s="99">
        <v>190183731</v>
      </c>
      <c r="C82" s="100">
        <v>11</v>
      </c>
      <c r="D82" s="34">
        <v>1249063</v>
      </c>
      <c r="E82" s="101"/>
      <c r="F82" s="99"/>
      <c r="G82" s="34"/>
      <c r="H82" s="102"/>
      <c r="I82" s="102"/>
      <c r="J82" s="34"/>
      <c r="K82" s="233"/>
      <c r="L82" s="233"/>
      <c r="M82" s="233"/>
      <c r="N82" s="233"/>
      <c r="O82" s="233"/>
      <c r="P82" s="233"/>
    </row>
    <row r="83" spans="1:16" x14ac:dyDescent="0.25">
      <c r="A83" s="98">
        <v>43493</v>
      </c>
      <c r="B83" s="99">
        <v>190183789</v>
      </c>
      <c r="C83" s="100">
        <v>15</v>
      </c>
      <c r="D83" s="34">
        <v>1541138</v>
      </c>
      <c r="E83" s="101">
        <v>190046950</v>
      </c>
      <c r="F83" s="99">
        <v>2</v>
      </c>
      <c r="G83" s="34">
        <v>258650</v>
      </c>
      <c r="H83" s="102"/>
      <c r="I83" s="102"/>
      <c r="J83" s="34"/>
      <c r="K83" s="233"/>
      <c r="L83" s="233"/>
      <c r="M83" s="233"/>
      <c r="N83" s="233"/>
      <c r="O83" s="233"/>
      <c r="P83" s="233"/>
    </row>
    <row r="84" spans="1:16" x14ac:dyDescent="0.25">
      <c r="A84" s="98">
        <v>43493</v>
      </c>
      <c r="B84" s="99">
        <v>190183815</v>
      </c>
      <c r="C84" s="100">
        <v>23</v>
      </c>
      <c r="D84" s="34">
        <v>2362150</v>
      </c>
      <c r="E84" s="101"/>
      <c r="F84" s="99"/>
      <c r="G84" s="34"/>
      <c r="H84" s="102"/>
      <c r="I84" s="102"/>
      <c r="J84" s="34"/>
      <c r="K84" s="233"/>
      <c r="L84" s="233"/>
      <c r="M84" s="233"/>
      <c r="N84" s="233"/>
      <c r="O84" s="233"/>
      <c r="P84" s="233"/>
    </row>
    <row r="85" spans="1:16" x14ac:dyDescent="0.25">
      <c r="A85" s="98">
        <v>43494</v>
      </c>
      <c r="B85" s="99">
        <v>19000013</v>
      </c>
      <c r="C85" s="100">
        <v>6</v>
      </c>
      <c r="D85" s="34">
        <v>686352</v>
      </c>
      <c r="E85" s="101" t="s">
        <v>227</v>
      </c>
      <c r="F85" s="99">
        <v>1</v>
      </c>
      <c r="G85" s="34">
        <v>144288</v>
      </c>
      <c r="H85" s="102"/>
      <c r="I85" s="102"/>
      <c r="J85" s="34"/>
      <c r="K85" s="233"/>
      <c r="L85" s="233"/>
      <c r="M85" s="233"/>
      <c r="N85" s="233"/>
      <c r="O85" s="233"/>
      <c r="P85" s="233"/>
    </row>
    <row r="86" spans="1:16" x14ac:dyDescent="0.25">
      <c r="A86" s="98">
        <v>43494</v>
      </c>
      <c r="B86" s="99">
        <v>19000034</v>
      </c>
      <c r="C86" s="100">
        <v>14</v>
      </c>
      <c r="D86" s="34">
        <v>1448305</v>
      </c>
      <c r="E86" s="101"/>
      <c r="F86" s="99"/>
      <c r="G86" s="34"/>
      <c r="H86" s="102"/>
      <c r="I86" s="102"/>
      <c r="J86" s="34"/>
      <c r="K86" s="233"/>
      <c r="L86" s="233"/>
      <c r="M86" s="233"/>
      <c r="N86" s="233"/>
      <c r="O86" s="233"/>
      <c r="P86" s="233"/>
    </row>
    <row r="87" spans="1:16" x14ac:dyDescent="0.25">
      <c r="A87" s="98">
        <v>43495</v>
      </c>
      <c r="B87" s="99">
        <v>19000058</v>
      </c>
      <c r="C87" s="100">
        <v>4</v>
      </c>
      <c r="D87" s="34">
        <v>217702</v>
      </c>
      <c r="E87" s="101"/>
      <c r="F87" s="99"/>
      <c r="G87" s="34"/>
      <c r="H87" s="102"/>
      <c r="I87" s="102"/>
      <c r="J87" s="34"/>
      <c r="K87" s="233"/>
      <c r="L87" s="233"/>
      <c r="M87" s="233"/>
      <c r="N87" s="233"/>
      <c r="O87" s="233"/>
      <c r="P87" s="233"/>
    </row>
    <row r="88" spans="1:16" x14ac:dyDescent="0.25">
      <c r="A88" s="98">
        <v>43495</v>
      </c>
      <c r="B88" s="99">
        <v>19000084</v>
      </c>
      <c r="C88" s="100">
        <v>17</v>
      </c>
      <c r="D88" s="34">
        <v>1853129</v>
      </c>
      <c r="E88" s="101"/>
      <c r="F88" s="99"/>
      <c r="G88" s="34"/>
      <c r="H88" s="102"/>
      <c r="I88" s="102"/>
      <c r="J88" s="34"/>
      <c r="K88" s="233"/>
      <c r="L88" s="233"/>
      <c r="M88" s="233"/>
      <c r="N88" s="233"/>
      <c r="O88" s="233"/>
      <c r="P88" s="233"/>
    </row>
    <row r="89" spans="1:16" x14ac:dyDescent="0.25">
      <c r="A89" s="98"/>
      <c r="B89" s="99"/>
      <c r="C89" s="100"/>
      <c r="D89" s="34"/>
      <c r="E89" s="101"/>
      <c r="F89" s="99"/>
      <c r="G89" s="34"/>
      <c r="H89" s="102"/>
      <c r="I89" s="102"/>
      <c r="J89" s="34"/>
      <c r="K89" s="233"/>
      <c r="L89" s="233"/>
      <c r="M89" s="233"/>
      <c r="N89" s="233"/>
      <c r="O89" s="233"/>
      <c r="P89" s="233"/>
    </row>
    <row r="90" spans="1:16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  <c r="K90" s="233"/>
      <c r="L90" s="233"/>
      <c r="M90" s="233"/>
      <c r="N90" s="233"/>
      <c r="O90" s="233"/>
      <c r="P90" s="233"/>
    </row>
    <row r="91" spans="1:16" x14ac:dyDescent="0.25">
      <c r="A91" s="98"/>
      <c r="B91" s="99"/>
      <c r="C91" s="100"/>
      <c r="D91" s="34"/>
      <c r="E91" s="101"/>
      <c r="F91" s="99"/>
      <c r="G91" s="34"/>
      <c r="H91" s="102"/>
      <c r="I91" s="102"/>
      <c r="J91" s="34"/>
      <c r="K91" s="233"/>
      <c r="L91" s="233"/>
      <c r="M91" s="233"/>
      <c r="N91" s="233"/>
      <c r="O91" s="233"/>
      <c r="P91" s="233"/>
    </row>
    <row r="92" spans="1:16" x14ac:dyDescent="0.25">
      <c r="A92" s="98"/>
      <c r="B92" s="99"/>
      <c r="C92" s="100"/>
      <c r="D92" s="34"/>
      <c r="E92" s="101"/>
      <c r="F92" s="99"/>
      <c r="G92" s="34"/>
      <c r="H92" s="102"/>
      <c r="I92" s="102"/>
      <c r="J92" s="34"/>
      <c r="K92" s="233"/>
      <c r="L92" s="233"/>
      <c r="M92" s="233"/>
      <c r="N92" s="233"/>
      <c r="O92" s="233"/>
      <c r="P92" s="233"/>
    </row>
    <row r="93" spans="1:16" x14ac:dyDescent="0.25">
      <c r="A93" s="235"/>
      <c r="B93" s="234"/>
      <c r="C93" s="240"/>
      <c r="D93" s="236"/>
      <c r="E93" s="237"/>
      <c r="F93" s="234"/>
      <c r="G93" s="236"/>
      <c r="H93" s="239"/>
      <c r="I93" s="239"/>
      <c r="J93" s="236"/>
      <c r="K93" s="233"/>
      <c r="L93" s="233"/>
      <c r="M93" s="233"/>
      <c r="N93" s="233"/>
      <c r="O93" s="233"/>
      <c r="P93" s="233"/>
    </row>
    <row r="94" spans="1:16" x14ac:dyDescent="0.25">
      <c r="A94" s="235"/>
      <c r="B94" s="223" t="s">
        <v>11</v>
      </c>
      <c r="C94" s="232">
        <f>SUM(C8:C93)</f>
        <v>654</v>
      </c>
      <c r="D94" s="224"/>
      <c r="E94" s="223" t="s">
        <v>11</v>
      </c>
      <c r="F94" s="223">
        <f>SUM(F8:F93)</f>
        <v>33</v>
      </c>
      <c r="G94" s="224">
        <f>SUM(G8:G93)</f>
        <v>3728214</v>
      </c>
      <c r="H94" s="239"/>
      <c r="I94" s="239"/>
      <c r="J94" s="236"/>
      <c r="K94" s="233"/>
      <c r="L94" s="233"/>
      <c r="M94" s="233"/>
      <c r="N94" s="233"/>
      <c r="O94" s="233"/>
      <c r="P94" s="233"/>
    </row>
    <row r="95" spans="1:16" x14ac:dyDescent="0.25">
      <c r="A95" s="235"/>
      <c r="B95" s="223"/>
      <c r="C95" s="232"/>
      <c r="D95" s="224"/>
      <c r="E95" s="237"/>
      <c r="F95" s="234"/>
      <c r="G95" s="236"/>
      <c r="H95" s="239"/>
      <c r="I95" s="239"/>
      <c r="J95" s="236"/>
      <c r="K95" s="233"/>
      <c r="L95" s="233"/>
      <c r="M95" s="233"/>
      <c r="N95" s="233"/>
      <c r="O95" s="233"/>
      <c r="P95" s="233"/>
    </row>
    <row r="96" spans="1:16" x14ac:dyDescent="0.25">
      <c r="A96" s="225"/>
      <c r="B96" s="226"/>
      <c r="C96" s="240"/>
      <c r="D96" s="236"/>
      <c r="E96" s="223"/>
      <c r="F96" s="234"/>
      <c r="G96" s="419" t="s">
        <v>12</v>
      </c>
      <c r="H96" s="419"/>
      <c r="I96" s="239"/>
      <c r="J96" s="227">
        <f>SUM(D8:D93)</f>
        <v>70322347</v>
      </c>
      <c r="K96" s="233"/>
      <c r="L96" s="233"/>
      <c r="M96" s="233"/>
      <c r="N96" s="233"/>
      <c r="O96" s="233"/>
      <c r="P96" s="233"/>
    </row>
    <row r="97" spans="1:16" x14ac:dyDescent="0.25">
      <c r="A97" s="235"/>
      <c r="B97" s="234"/>
      <c r="C97" s="240"/>
      <c r="D97" s="236"/>
      <c r="E97" s="223"/>
      <c r="F97" s="234"/>
      <c r="G97" s="419" t="s">
        <v>13</v>
      </c>
      <c r="H97" s="419"/>
      <c r="I97" s="239"/>
      <c r="J97" s="227">
        <f>SUM(G8:G93)</f>
        <v>3728214</v>
      </c>
    </row>
    <row r="98" spans="1:16" x14ac:dyDescent="0.25">
      <c r="A98" s="228"/>
      <c r="B98" s="237"/>
      <c r="C98" s="240"/>
      <c r="D98" s="236"/>
      <c r="E98" s="237"/>
      <c r="F98" s="234"/>
      <c r="G98" s="419" t="s">
        <v>14</v>
      </c>
      <c r="H98" s="419"/>
      <c r="I98" s="41"/>
      <c r="J98" s="229">
        <f>J96-J97</f>
        <v>66594133</v>
      </c>
    </row>
    <row r="99" spans="1:16" x14ac:dyDescent="0.25">
      <c r="A99" s="235"/>
      <c r="B99" s="230"/>
      <c r="C99" s="240"/>
      <c r="D99" s="231"/>
      <c r="E99" s="237"/>
      <c r="F99" s="223"/>
      <c r="G99" s="419" t="s">
        <v>15</v>
      </c>
      <c r="H99" s="419"/>
      <c r="I99" s="239"/>
      <c r="J99" s="227">
        <f>SUM(H8:H95)</f>
        <v>0</v>
      </c>
    </row>
    <row r="100" spans="1:16" x14ac:dyDescent="0.25">
      <c r="A100" s="235"/>
      <c r="B100" s="230"/>
      <c r="C100" s="240"/>
      <c r="D100" s="231"/>
      <c r="E100" s="237"/>
      <c r="F100" s="223"/>
      <c r="G100" s="419" t="s">
        <v>16</v>
      </c>
      <c r="H100" s="419"/>
      <c r="I100" s="239"/>
      <c r="J100" s="227">
        <f>J98+J99</f>
        <v>66594133</v>
      </c>
    </row>
    <row r="101" spans="1:16" x14ac:dyDescent="0.25">
      <c r="A101" s="235"/>
      <c r="B101" s="230"/>
      <c r="C101" s="240"/>
      <c r="D101" s="231"/>
      <c r="E101" s="237"/>
      <c r="F101" s="234"/>
      <c r="G101" s="419" t="s">
        <v>5</v>
      </c>
      <c r="H101" s="419"/>
      <c r="I101" s="239"/>
      <c r="J101" s="227">
        <f>SUM(I8:I95)</f>
        <v>56337252</v>
      </c>
    </row>
    <row r="102" spans="1:16" x14ac:dyDescent="0.25">
      <c r="A102" s="235"/>
      <c r="B102" s="230"/>
      <c r="C102" s="240"/>
      <c r="D102" s="231"/>
      <c r="E102" s="237"/>
      <c r="F102" s="234"/>
      <c r="G102" s="419" t="s">
        <v>31</v>
      </c>
      <c r="H102" s="419"/>
      <c r="I102" s="240" t="str">
        <f>IF(J102&gt;0,"SALDO",IF(J102&lt;0,"PIUTANG",IF(J102=0,"LUNAS")))</f>
        <v>PIUTANG</v>
      </c>
      <c r="J102" s="227">
        <f>J101-J100</f>
        <v>-10256881</v>
      </c>
    </row>
    <row r="103" spans="1:16" x14ac:dyDescent="0.25">
      <c r="F103" s="219"/>
      <c r="G103" s="219"/>
      <c r="J103" s="219"/>
    </row>
    <row r="104" spans="1:16" x14ac:dyDescent="0.25">
      <c r="C104" s="219"/>
      <c r="D104" s="219"/>
      <c r="F104" s="219"/>
      <c r="G104" s="219"/>
      <c r="J104" s="219"/>
      <c r="L104" s="233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F106" s="219"/>
      <c r="G106" s="219"/>
      <c r="J106" s="219"/>
      <c r="L106" s="233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3"/>
      <c r="M107" s="233"/>
      <c r="N107" s="233"/>
      <c r="O107" s="233"/>
      <c r="P107" s="233"/>
    </row>
    <row r="108" spans="1:16" x14ac:dyDescent="0.25">
      <c r="C108" s="219"/>
      <c r="D108" s="219"/>
      <c r="L108" s="233"/>
      <c r="M108" s="233"/>
      <c r="N108" s="233"/>
      <c r="O108" s="233"/>
      <c r="P10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2:H102"/>
    <mergeCell ref="G96:H96"/>
    <mergeCell ref="G97:H97"/>
    <mergeCell ref="G98:H98"/>
    <mergeCell ref="G99:H99"/>
    <mergeCell ref="G100:H100"/>
    <mergeCell ref="G101:H10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41" activePane="bottomLeft" state="frozen"/>
      <selection pane="bottomLeft" activeCell="J51" sqref="J5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SUM(D45:D49)</f>
        <v>684120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405525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684120</v>
      </c>
      <c r="M3" s="219">
        <v>53505</v>
      </c>
      <c r="N3" s="238">
        <f>L3+M3</f>
        <v>737625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98">
        <v>43491</v>
      </c>
      <c r="B50" s="99">
        <v>19000098</v>
      </c>
      <c r="C50" s="100">
        <v>1</v>
      </c>
      <c r="D50" s="34">
        <v>48255</v>
      </c>
      <c r="E50" s="101"/>
      <c r="F50" s="99"/>
      <c r="G50" s="34"/>
      <c r="H50" s="102"/>
      <c r="I50" s="102"/>
      <c r="J50" s="34"/>
    </row>
    <row r="51" spans="1:10" x14ac:dyDescent="0.25">
      <c r="A51" s="98">
        <v>43493</v>
      </c>
      <c r="B51" s="99">
        <v>19000101</v>
      </c>
      <c r="C51" s="100">
        <v>1</v>
      </c>
      <c r="D51" s="34">
        <v>45105</v>
      </c>
      <c r="E51" s="101"/>
      <c r="F51" s="99"/>
      <c r="G51" s="34"/>
      <c r="H51" s="102"/>
      <c r="I51" s="102"/>
      <c r="J51" s="34"/>
    </row>
    <row r="52" spans="1:10" x14ac:dyDescent="0.25">
      <c r="A52" s="98">
        <v>43494</v>
      </c>
      <c r="B52" s="99">
        <v>19000104</v>
      </c>
      <c r="C52" s="100">
        <v>1</v>
      </c>
      <c r="D52" s="34">
        <v>33060</v>
      </c>
      <c r="E52" s="101" t="s">
        <v>228</v>
      </c>
      <c r="F52" s="99">
        <v>1</v>
      </c>
      <c r="G52" s="34">
        <v>65025</v>
      </c>
      <c r="H52" s="102"/>
      <c r="I52" s="102"/>
      <c r="J52" s="34"/>
    </row>
    <row r="53" spans="1:10" x14ac:dyDescent="0.25">
      <c r="A53" s="98">
        <v>43494</v>
      </c>
      <c r="B53" s="99">
        <v>19000105</v>
      </c>
      <c r="C53" s="100">
        <v>3</v>
      </c>
      <c r="D53" s="34">
        <v>115050</v>
      </c>
      <c r="E53" s="101"/>
      <c r="F53" s="99"/>
      <c r="G53" s="34"/>
      <c r="H53" s="102"/>
      <c r="I53" s="102"/>
      <c r="J53" s="34"/>
    </row>
    <row r="54" spans="1:10" x14ac:dyDescent="0.25">
      <c r="A54" s="98">
        <v>43495</v>
      </c>
      <c r="B54" s="99">
        <v>19000107</v>
      </c>
      <c r="C54" s="100">
        <v>1</v>
      </c>
      <c r="D54" s="34">
        <v>39075</v>
      </c>
      <c r="E54" s="101"/>
      <c r="F54" s="99"/>
      <c r="G54" s="34"/>
      <c r="H54" s="102"/>
      <c r="I54" s="102"/>
      <c r="J54" s="34"/>
    </row>
    <row r="55" spans="1:10" x14ac:dyDescent="0.25">
      <c r="A55" s="98">
        <v>43495</v>
      </c>
      <c r="B55" s="99">
        <v>19000108</v>
      </c>
      <c r="C55" s="100">
        <v>4</v>
      </c>
      <c r="D55" s="34">
        <v>190005</v>
      </c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115</v>
      </c>
      <c r="D84" s="224"/>
      <c r="E84" s="223" t="s">
        <v>11</v>
      </c>
      <c r="F84" s="223">
        <f>SUM(F8:F83)</f>
        <v>4</v>
      </c>
      <c r="G84" s="224">
        <f>SUM(G8:G83)</f>
        <v>225855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5454720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225855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5228865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5228865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4823340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PIUTANG</v>
      </c>
      <c r="J92" s="227">
        <f>J91-J90</f>
        <v>-405525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2"/>
  <sheetViews>
    <sheetView workbookViewId="0">
      <pane ySplit="7" topLeftCell="A13" activePane="bottomLeft" state="frozen"/>
      <selection pane="bottomLeft" activeCell="J20" sqref="J20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>
        <f>SUM(D15:D19)</f>
        <v>1742826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J32*-1</f>
        <v>1396414</v>
      </c>
      <c r="J2" s="218"/>
      <c r="L2" s="238">
        <f>SUM(G15:G19)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1742826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235"/>
      <c r="B23" s="234"/>
      <c r="C23" s="26"/>
      <c r="D23" s="236"/>
      <c r="E23" s="237"/>
      <c r="F23" s="234"/>
      <c r="G23" s="236"/>
      <c r="H23" s="237"/>
      <c r="I23" s="239"/>
      <c r="J23" s="236"/>
    </row>
    <row r="24" spans="1:12" x14ac:dyDescent="0.25">
      <c r="A24" s="235"/>
      <c r="B24" s="223" t="s">
        <v>11</v>
      </c>
      <c r="C24" s="27">
        <f>SUM(C8:C23)</f>
        <v>97</v>
      </c>
      <c r="D24" s="224"/>
      <c r="E24" s="223" t="s">
        <v>11</v>
      </c>
      <c r="F24" s="223">
        <f>SUM(F8:F23)</f>
        <v>8</v>
      </c>
      <c r="G24" s="5"/>
      <c r="H24" s="234"/>
      <c r="I24" s="240"/>
      <c r="J24" s="5"/>
    </row>
    <row r="25" spans="1:12" x14ac:dyDescent="0.25">
      <c r="A25" s="235"/>
      <c r="B25" s="223"/>
      <c r="C25" s="27"/>
      <c r="D25" s="224"/>
      <c r="E25" s="223"/>
      <c r="F25" s="223"/>
      <c r="G25" s="32"/>
      <c r="H25" s="33"/>
      <c r="I25" s="240"/>
      <c r="J25" s="5"/>
    </row>
    <row r="26" spans="1:12" x14ac:dyDescent="0.25">
      <c r="A26" s="225"/>
      <c r="B26" s="226"/>
      <c r="C26" s="26"/>
      <c r="D26" s="236"/>
      <c r="E26" s="223"/>
      <c r="F26" s="234"/>
      <c r="G26" s="419" t="s">
        <v>12</v>
      </c>
      <c r="H26" s="419"/>
      <c r="I26" s="239"/>
      <c r="J26" s="227">
        <f>SUM(D8:D23)</f>
        <v>10961654</v>
      </c>
    </row>
    <row r="27" spans="1:12" x14ac:dyDescent="0.25">
      <c r="A27" s="235"/>
      <c r="B27" s="234"/>
      <c r="C27" s="26"/>
      <c r="D27" s="236"/>
      <c r="E27" s="237"/>
      <c r="F27" s="234"/>
      <c r="G27" s="419" t="s">
        <v>13</v>
      </c>
      <c r="H27" s="419"/>
      <c r="I27" s="239"/>
      <c r="J27" s="227">
        <f>SUM(G8:G23)</f>
        <v>537950</v>
      </c>
    </row>
    <row r="28" spans="1:12" x14ac:dyDescent="0.25">
      <c r="A28" s="228"/>
      <c r="B28" s="237"/>
      <c r="C28" s="26"/>
      <c r="D28" s="236"/>
      <c r="E28" s="237"/>
      <c r="F28" s="234"/>
      <c r="G28" s="419" t="s">
        <v>14</v>
      </c>
      <c r="H28" s="419"/>
      <c r="I28" s="41"/>
      <c r="J28" s="229">
        <f>J26-J27</f>
        <v>10423704</v>
      </c>
    </row>
    <row r="29" spans="1:12" x14ac:dyDescent="0.25">
      <c r="A29" s="235"/>
      <c r="B29" s="230"/>
      <c r="C29" s="26"/>
      <c r="D29" s="231"/>
      <c r="E29" s="237"/>
      <c r="F29" s="234"/>
      <c r="G29" s="419" t="s">
        <v>15</v>
      </c>
      <c r="H29" s="419"/>
      <c r="I29" s="239"/>
      <c r="J29" s="227">
        <f>SUM(H8:H24)</f>
        <v>0</v>
      </c>
    </row>
    <row r="30" spans="1:12" x14ac:dyDescent="0.25">
      <c r="A30" s="235"/>
      <c r="B30" s="230"/>
      <c r="C30" s="26"/>
      <c r="D30" s="231"/>
      <c r="E30" s="237"/>
      <c r="F30" s="234"/>
      <c r="G30" s="419" t="s">
        <v>16</v>
      </c>
      <c r="H30" s="419"/>
      <c r="I30" s="239"/>
      <c r="J30" s="227">
        <f>J28+J29</f>
        <v>10423704</v>
      </c>
    </row>
    <row r="31" spans="1:12" x14ac:dyDescent="0.25">
      <c r="A31" s="235"/>
      <c r="B31" s="230"/>
      <c r="C31" s="26"/>
      <c r="D31" s="231"/>
      <c r="E31" s="237"/>
      <c r="F31" s="234"/>
      <c r="G31" s="419" t="s">
        <v>5</v>
      </c>
      <c r="H31" s="419"/>
      <c r="I31" s="239"/>
      <c r="J31" s="227">
        <f>SUM(I8:I24)</f>
        <v>9027290</v>
      </c>
    </row>
    <row r="32" spans="1:12" x14ac:dyDescent="0.25">
      <c r="A32" s="235"/>
      <c r="B32" s="230"/>
      <c r="C32" s="26"/>
      <c r="D32" s="231"/>
      <c r="E32" s="237"/>
      <c r="F32" s="234"/>
      <c r="G32" s="419" t="s">
        <v>31</v>
      </c>
      <c r="H32" s="419"/>
      <c r="I32" s="240" t="str">
        <f>IF(J32&gt;0,"SALDO",IF(J32&lt;0,"PIUTANG",IF(J32=0,"LUNAS")))</f>
        <v>PIUTANG</v>
      </c>
      <c r="J32" s="227">
        <f>J31-J30</f>
        <v>-1396414</v>
      </c>
    </row>
  </sheetData>
  <mergeCells count="15">
    <mergeCell ref="G32:H32"/>
    <mergeCell ref="G26:H26"/>
    <mergeCell ref="G27:H27"/>
    <mergeCell ref="G28:H28"/>
    <mergeCell ref="G29:H29"/>
    <mergeCell ref="G30:H30"/>
    <mergeCell ref="G31:H3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75" activePane="bottomLeft" state="frozen"/>
      <selection pane="bottomLeft" activeCell="L3" sqref="L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J94*-1</f>
        <v>270900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>
        <v>43472</v>
      </c>
      <c r="B81" s="99">
        <v>190182736</v>
      </c>
      <c r="C81" s="100">
        <v>7</v>
      </c>
      <c r="D81" s="34">
        <v>680575</v>
      </c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98">
        <v>43478</v>
      </c>
      <c r="B82" s="99">
        <v>190183111</v>
      </c>
      <c r="C82" s="100">
        <v>1</v>
      </c>
      <c r="D82" s="34">
        <v>121888</v>
      </c>
      <c r="E82" s="101">
        <v>190046824</v>
      </c>
      <c r="F82" s="99">
        <v>4</v>
      </c>
      <c r="G82" s="34">
        <v>434525</v>
      </c>
      <c r="H82" s="102"/>
      <c r="I82" s="102"/>
      <c r="J82" s="34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98">
        <v>43489</v>
      </c>
      <c r="B83" s="99">
        <v>190183640</v>
      </c>
      <c r="C83" s="100">
        <v>1</v>
      </c>
      <c r="D83" s="34">
        <v>75075</v>
      </c>
      <c r="E83" s="101">
        <v>190046926</v>
      </c>
      <c r="F83" s="99">
        <v>2</v>
      </c>
      <c r="G83" s="34">
        <v>172113</v>
      </c>
      <c r="H83" s="102"/>
      <c r="I83" s="102"/>
      <c r="J83" s="34"/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9" t="s">
        <v>12</v>
      </c>
      <c r="H88" s="419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9" t="s">
        <v>13</v>
      </c>
      <c r="H89" s="419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9" t="s">
        <v>14</v>
      </c>
      <c r="H90" s="419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15</v>
      </c>
      <c r="H91" s="419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9" t="s">
        <v>16</v>
      </c>
      <c r="H92" s="419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9" t="s">
        <v>5</v>
      </c>
      <c r="H93" s="419"/>
      <c r="I93" s="39"/>
      <c r="J93" s="13">
        <f>SUM(I8:I86)</f>
        <v>31855968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9" t="s">
        <v>31</v>
      </c>
      <c r="H94" s="419"/>
      <c r="I94" s="40" t="str">
        <f>IF(J94&gt;0,"SALDO",IF(J94&lt;0,"PIUTANG",IF(J94=0,"LUNAS")))</f>
        <v>PIUTANG</v>
      </c>
      <c r="J94" s="13">
        <f>J93-J92</f>
        <v>-270900</v>
      </c>
      <c r="M94" s="37"/>
    </row>
  </sheetData>
  <mergeCells count="15">
    <mergeCell ref="G94:H94"/>
    <mergeCell ref="G88:H88"/>
    <mergeCell ref="G89:H89"/>
    <mergeCell ref="G90:H90"/>
    <mergeCell ref="G91:H91"/>
    <mergeCell ref="G92:H92"/>
    <mergeCell ref="G93:H9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2019-01-30T10:34:09Z</dcterms:modified>
</cp:coreProperties>
</file>