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2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ST'!$A$5:$J$74</definedName>
    <definedName name="_xlnm.Print_Area" localSheetId="28">Widya!$A$1:$J$25</definedName>
    <definedName name="_xlnm.Print_Area" localSheetId="7">Yuan!$N$8:$N$27</definedName>
  </definedNames>
  <calcPr calcId="144525"/>
</workbook>
</file>

<file path=xl/calcChain.xml><?xml version="1.0" encoding="utf-8"?>
<calcChain xmlns="http://schemas.openxmlformats.org/spreadsheetml/2006/main">
  <c r="L2" i="61" l="1"/>
  <c r="L1" i="61"/>
  <c r="L1" i="64" l="1"/>
  <c r="M2" i="57"/>
  <c r="M1" i="57"/>
  <c r="L2" i="58"/>
  <c r="L1" i="58"/>
  <c r="B6" i="15" l="1"/>
  <c r="B5" i="15"/>
  <c r="L25" i="56" l="1"/>
  <c r="M114" i="58" l="1"/>
  <c r="M113" i="58"/>
  <c r="B21" i="15" l="1"/>
  <c r="B18" i="15"/>
  <c r="B12" i="15"/>
  <c r="B11" i="15"/>
  <c r="B9" i="15"/>
  <c r="L2" i="12" l="1"/>
  <c r="L1" i="12"/>
  <c r="L2" i="2"/>
  <c r="L1" i="2"/>
  <c r="N3" i="54"/>
  <c r="L2" i="54" l="1"/>
  <c r="L1" i="54"/>
  <c r="I32" i="5" l="1"/>
  <c r="C10" i="15" l="1"/>
  <c r="L2" i="64" l="1"/>
  <c r="L3" i="64" l="1"/>
  <c r="J87" i="64"/>
  <c r="J86" i="64"/>
  <c r="B13" i="15" l="1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3" i="61" l="1"/>
  <c r="J31" i="61"/>
  <c r="J29" i="61"/>
  <c r="J28" i="61"/>
  <c r="F26" i="61"/>
  <c r="C26" i="61"/>
  <c r="J30" i="61" l="1"/>
  <c r="J32" i="61" s="1"/>
  <c r="J34" i="61" s="1"/>
  <c r="I3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44" i="58" l="1"/>
  <c r="J142" i="58"/>
  <c r="J140" i="58"/>
  <c r="J139" i="58"/>
  <c r="I137" i="58"/>
  <c r="H137" i="58"/>
  <c r="G137" i="58"/>
  <c r="F137" i="58"/>
  <c r="D137" i="58"/>
  <c r="C137" i="58"/>
  <c r="M3" i="58"/>
  <c r="N3" i="58" l="1"/>
  <c r="J141" i="58"/>
  <c r="J143" i="58" s="1"/>
  <c r="J145" i="58" s="1"/>
  <c r="I145" i="58" l="1"/>
  <c r="I2" i="58"/>
  <c r="C8" i="15" s="1"/>
  <c r="J104" i="57" l="1"/>
  <c r="J102" i="57"/>
  <c r="J100" i="57"/>
  <c r="J99" i="57"/>
  <c r="G97" i="57"/>
  <c r="F97" i="57"/>
  <c r="C97" i="57"/>
  <c r="J101" i="57" l="1"/>
  <c r="J103" i="57" s="1"/>
  <c r="J105" i="57" s="1"/>
  <c r="I105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73" i="54" l="1"/>
  <c r="J71" i="54"/>
  <c r="J69" i="54"/>
  <c r="J68" i="54"/>
  <c r="I66" i="54"/>
  <c r="H66" i="54"/>
  <c r="G66" i="54"/>
  <c r="F66" i="54"/>
  <c r="D66" i="54"/>
  <c r="C66" i="54"/>
  <c r="J70" i="54" l="1"/>
  <c r="J72" i="54" s="1"/>
  <c r="J74" i="54" s="1"/>
  <c r="I2" i="54" s="1"/>
  <c r="C5" i="15" s="1"/>
  <c r="L3" i="54"/>
  <c r="I74" i="54" l="1"/>
  <c r="J235" i="35" l="1"/>
  <c r="J239" i="35"/>
  <c r="J237" i="35"/>
  <c r="J234" i="35"/>
  <c r="G232" i="35"/>
  <c r="F232" i="35"/>
  <c r="J236" i="35" l="1"/>
  <c r="J238" i="35" s="1"/>
  <c r="J240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" i="2" l="1"/>
  <c r="I18" i="2"/>
  <c r="H18" i="2"/>
  <c r="G18" i="2"/>
  <c r="F1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5" i="2"/>
  <c r="J21" i="2"/>
  <c r="J20" i="2"/>
  <c r="D18" i="2"/>
  <c r="C18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2" i="2"/>
  <c r="J24" i="2" s="1"/>
  <c r="J26" i="2" s="1"/>
  <c r="I26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<sst xmlns="http://schemas.openxmlformats.org/spreadsheetml/2006/main" count="2128" uniqueCount="234">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</sst>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4"/>
  <sheetViews>
    <sheetView zoomScaleNormal="100" workbookViewId="0">
      <pane ySplit="7" topLeftCell="A56" activePane="bottomLeft" state="frozen"/>
      <selection pane="bottomLeft" activeCell="G60" sqref="G6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SUM(D42:D53)</f>
        <v>7373541</v>
      </c>
      <c r="M1" s="238">
        <v>7373538</v>
      </c>
      <c r="N1" s="238">
        <f>L1-M1</f>
        <v>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J74*-1</f>
        <v>5907578</v>
      </c>
      <c r="J2" s="218"/>
      <c r="L2" s="276">
        <f>SUM(G42:G53)</f>
        <v>525700</v>
      </c>
      <c r="M2" s="238">
        <v>525700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6847841</v>
      </c>
      <c r="M3" s="238">
        <f>M1-M2</f>
        <v>6847838</v>
      </c>
      <c r="N3" s="238">
        <f>L3-M3</f>
        <v>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98">
        <v>43493</v>
      </c>
      <c r="B54" s="99">
        <v>190183788</v>
      </c>
      <c r="C54" s="412">
        <v>13</v>
      </c>
      <c r="D54" s="34">
        <v>1104075</v>
      </c>
      <c r="E54" s="101"/>
      <c r="F54" s="100"/>
      <c r="G54" s="34"/>
      <c r="H54" s="101"/>
      <c r="I54" s="102"/>
      <c r="J54" s="34"/>
    </row>
    <row r="55" spans="1:10" ht="15.75" customHeight="1" x14ac:dyDescent="0.25">
      <c r="A55" s="98">
        <v>43493</v>
      </c>
      <c r="B55" s="99">
        <v>190183810</v>
      </c>
      <c r="C55" s="412">
        <v>6</v>
      </c>
      <c r="D55" s="34">
        <v>527975</v>
      </c>
      <c r="E55" s="101"/>
      <c r="F55" s="100"/>
      <c r="G55" s="34"/>
      <c r="H55" s="101"/>
      <c r="I55" s="102"/>
      <c r="J55" s="34"/>
    </row>
    <row r="56" spans="1:10" ht="15.75" customHeight="1" x14ac:dyDescent="0.25">
      <c r="A56" s="98">
        <v>43494</v>
      </c>
      <c r="B56" s="99">
        <v>19000019</v>
      </c>
      <c r="C56" s="412">
        <v>10</v>
      </c>
      <c r="D56" s="34">
        <v>859342</v>
      </c>
      <c r="E56" s="101"/>
      <c r="F56" s="100"/>
      <c r="G56" s="34"/>
      <c r="H56" s="101"/>
      <c r="I56" s="102"/>
      <c r="J56" s="34"/>
    </row>
    <row r="57" spans="1:10" ht="15.75" customHeight="1" x14ac:dyDescent="0.25">
      <c r="A57" s="98">
        <v>43494</v>
      </c>
      <c r="B57" s="99">
        <v>19000031</v>
      </c>
      <c r="C57" s="412">
        <v>3</v>
      </c>
      <c r="D57" s="34">
        <v>227239</v>
      </c>
      <c r="E57" s="101"/>
      <c r="F57" s="100"/>
      <c r="G57" s="34"/>
      <c r="H57" s="101"/>
      <c r="I57" s="102"/>
      <c r="J57" s="34"/>
    </row>
    <row r="58" spans="1:10" ht="15.75" customHeight="1" x14ac:dyDescent="0.25">
      <c r="A58" s="98">
        <v>43495</v>
      </c>
      <c r="B58" s="99">
        <v>19000064</v>
      </c>
      <c r="C58" s="412">
        <v>2</v>
      </c>
      <c r="D58" s="34">
        <v>177100</v>
      </c>
      <c r="E58" s="101"/>
      <c r="F58" s="100"/>
      <c r="G58" s="34"/>
      <c r="H58" s="101"/>
      <c r="I58" s="102"/>
      <c r="J58" s="34"/>
    </row>
    <row r="59" spans="1:10" ht="15.75" customHeight="1" x14ac:dyDescent="0.25">
      <c r="A59" s="98">
        <v>43495</v>
      </c>
      <c r="B59" s="99">
        <v>19000081</v>
      </c>
      <c r="C59" s="412">
        <v>3</v>
      </c>
      <c r="D59" s="34">
        <v>307301</v>
      </c>
      <c r="E59" s="101"/>
      <c r="F59" s="100"/>
      <c r="G59" s="34"/>
      <c r="H59" s="101"/>
      <c r="I59" s="102"/>
      <c r="J59" s="34"/>
    </row>
    <row r="60" spans="1:10" ht="15.75" customHeight="1" x14ac:dyDescent="0.25">
      <c r="A60" s="98">
        <v>43496</v>
      </c>
      <c r="B60" s="99">
        <v>19000103</v>
      </c>
      <c r="C60" s="412">
        <v>6</v>
      </c>
      <c r="D60" s="34">
        <v>505665</v>
      </c>
      <c r="E60" s="101" t="s">
        <v>230</v>
      </c>
      <c r="F60" s="100">
        <v>1</v>
      </c>
      <c r="G60" s="34">
        <v>75600</v>
      </c>
      <c r="H60" s="101"/>
      <c r="I60" s="102"/>
      <c r="J60" s="34"/>
    </row>
    <row r="61" spans="1:10" ht="15.75" customHeight="1" x14ac:dyDescent="0.25">
      <c r="A61" s="98">
        <v>43496</v>
      </c>
      <c r="B61" s="99">
        <v>19000123</v>
      </c>
      <c r="C61" s="412">
        <v>1</v>
      </c>
      <c r="D61" s="34">
        <v>1616392</v>
      </c>
      <c r="E61" s="101"/>
      <c r="F61" s="100"/>
      <c r="G61" s="34"/>
      <c r="H61" s="101"/>
      <c r="I61" s="102"/>
      <c r="J61" s="34"/>
    </row>
    <row r="62" spans="1:10" ht="15.75" customHeight="1" x14ac:dyDescent="0.25">
      <c r="A62" s="98">
        <v>43497</v>
      </c>
      <c r="B62" s="99">
        <v>19000150</v>
      </c>
      <c r="C62" s="412">
        <v>6</v>
      </c>
      <c r="D62" s="34">
        <v>485976</v>
      </c>
      <c r="E62" s="101"/>
      <c r="F62" s="100"/>
      <c r="G62" s="34"/>
      <c r="H62" s="101"/>
      <c r="I62" s="102"/>
      <c r="J62" s="34"/>
    </row>
    <row r="63" spans="1:10" ht="15.75" customHeight="1" x14ac:dyDescent="0.25">
      <c r="A63" s="98">
        <v>43497</v>
      </c>
      <c r="B63" s="99">
        <v>19000163</v>
      </c>
      <c r="C63" s="412">
        <v>2</v>
      </c>
      <c r="D63" s="34">
        <v>172113</v>
      </c>
      <c r="E63" s="101"/>
      <c r="F63" s="100"/>
      <c r="G63" s="34"/>
      <c r="H63" s="101"/>
      <c r="I63" s="102"/>
      <c r="J63" s="34"/>
    </row>
    <row r="64" spans="1:10" ht="15.75" customHeight="1" x14ac:dyDescent="0.25">
      <c r="A64" s="98"/>
      <c r="B64" s="99"/>
      <c r="C64" s="412"/>
      <c r="D64" s="34"/>
      <c r="E64" s="101"/>
      <c r="F64" s="100"/>
      <c r="G64" s="34"/>
      <c r="H64" s="101"/>
      <c r="I64" s="102"/>
      <c r="J64" s="34"/>
    </row>
    <row r="65" spans="1:10" x14ac:dyDescent="0.25">
      <c r="A65" s="235"/>
      <c r="B65" s="234"/>
      <c r="C65" s="12"/>
      <c r="D65" s="236"/>
      <c r="E65" s="237"/>
      <c r="F65" s="240"/>
      <c r="G65" s="236"/>
      <c r="H65" s="237"/>
      <c r="I65" s="239"/>
      <c r="J65" s="236"/>
    </row>
    <row r="66" spans="1:10" x14ac:dyDescent="0.25">
      <c r="A66" s="235"/>
      <c r="B66" s="223" t="s">
        <v>11</v>
      </c>
      <c r="C66" s="229">
        <f>SUM(C8:C65)</f>
        <v>365</v>
      </c>
      <c r="D66" s="224">
        <f>SUM(D8:D65)</f>
        <v>34537153</v>
      </c>
      <c r="E66" s="223" t="s">
        <v>11</v>
      </c>
      <c r="F66" s="232">
        <f>SUM(F8:F65)</f>
        <v>30</v>
      </c>
      <c r="G66" s="224">
        <f>SUM(G8:G65)</f>
        <v>2922239</v>
      </c>
      <c r="H66" s="232">
        <f>SUM(H8:H65)</f>
        <v>0</v>
      </c>
      <c r="I66" s="232">
        <f>SUM(I8:I65)</f>
        <v>25707336</v>
      </c>
      <c r="J66" s="5"/>
    </row>
    <row r="67" spans="1:10" x14ac:dyDescent="0.25">
      <c r="A67" s="235"/>
      <c r="B67" s="223"/>
      <c r="C67" s="229"/>
      <c r="D67" s="224"/>
      <c r="E67" s="223"/>
      <c r="F67" s="232"/>
      <c r="G67" s="224"/>
      <c r="H67" s="232"/>
      <c r="I67" s="232"/>
      <c r="J67" s="5"/>
    </row>
    <row r="68" spans="1:10" x14ac:dyDescent="0.25">
      <c r="A68" s="225"/>
      <c r="B68" s="226"/>
      <c r="C68" s="12"/>
      <c r="D68" s="236"/>
      <c r="E68" s="223"/>
      <c r="F68" s="240"/>
      <c r="G68" s="413" t="s">
        <v>12</v>
      </c>
      <c r="H68" s="413"/>
      <c r="I68" s="239"/>
      <c r="J68" s="227">
        <f>SUM(D8:D65)</f>
        <v>34537153</v>
      </c>
    </row>
    <row r="69" spans="1:10" x14ac:dyDescent="0.25">
      <c r="A69" s="235"/>
      <c r="B69" s="234"/>
      <c r="C69" s="12"/>
      <c r="D69" s="236"/>
      <c r="E69" s="237"/>
      <c r="F69" s="240"/>
      <c r="G69" s="413" t="s">
        <v>13</v>
      </c>
      <c r="H69" s="413"/>
      <c r="I69" s="239"/>
      <c r="J69" s="227">
        <f>SUM(G8:G65)</f>
        <v>2922239</v>
      </c>
    </row>
    <row r="70" spans="1:10" x14ac:dyDescent="0.25">
      <c r="A70" s="228"/>
      <c r="B70" s="237"/>
      <c r="C70" s="12"/>
      <c r="D70" s="236"/>
      <c r="E70" s="237"/>
      <c r="F70" s="240"/>
      <c r="G70" s="413" t="s">
        <v>14</v>
      </c>
      <c r="H70" s="413"/>
      <c r="I70" s="41"/>
      <c r="J70" s="229">
        <f>J68-J69</f>
        <v>31614914</v>
      </c>
    </row>
    <row r="71" spans="1:10" x14ac:dyDescent="0.25">
      <c r="A71" s="235"/>
      <c r="B71" s="230"/>
      <c r="C71" s="12"/>
      <c r="D71" s="231"/>
      <c r="E71" s="237"/>
      <c r="F71" s="240"/>
      <c r="G71" s="413" t="s">
        <v>15</v>
      </c>
      <c r="H71" s="413"/>
      <c r="I71" s="239"/>
      <c r="J71" s="227">
        <f>SUM(H8:H65)</f>
        <v>0</v>
      </c>
    </row>
    <row r="72" spans="1:10" x14ac:dyDescent="0.25">
      <c r="A72" s="235"/>
      <c r="B72" s="230"/>
      <c r="C72" s="12"/>
      <c r="D72" s="231"/>
      <c r="E72" s="237"/>
      <c r="F72" s="240"/>
      <c r="G72" s="413" t="s">
        <v>16</v>
      </c>
      <c r="H72" s="413"/>
      <c r="I72" s="239"/>
      <c r="J72" s="227">
        <f>J70+J71</f>
        <v>31614914</v>
      </c>
    </row>
    <row r="73" spans="1:10" x14ac:dyDescent="0.25">
      <c r="A73" s="235"/>
      <c r="B73" s="230"/>
      <c r="C73" s="12"/>
      <c r="D73" s="231"/>
      <c r="E73" s="237"/>
      <c r="F73" s="240"/>
      <c r="G73" s="413" t="s">
        <v>5</v>
      </c>
      <c r="H73" s="413"/>
      <c r="I73" s="239"/>
      <c r="J73" s="227">
        <f>SUM(I8:I65)</f>
        <v>25707336</v>
      </c>
    </row>
    <row r="74" spans="1:10" x14ac:dyDescent="0.25">
      <c r="A74" s="235"/>
      <c r="B74" s="230"/>
      <c r="C74" s="12"/>
      <c r="D74" s="231"/>
      <c r="E74" s="237"/>
      <c r="F74" s="240"/>
      <c r="G74" s="413" t="s">
        <v>31</v>
      </c>
      <c r="H74" s="413"/>
      <c r="I74" s="240" t="str">
        <f>IF(J74&gt;0,"SALDO",IF(J74&lt;0,"PIUTANG",IF(J74=0,"LUNAS")))</f>
        <v>PIUTANG</v>
      </c>
      <c r="J74" s="227">
        <f>J73-J72</f>
        <v>-5907578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4:H74"/>
    <mergeCell ref="G68:H68"/>
    <mergeCell ref="G69:H69"/>
    <mergeCell ref="G70:H70"/>
    <mergeCell ref="G71:H71"/>
    <mergeCell ref="G72:H72"/>
    <mergeCell ref="G73:H73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B35" sqref="B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-10013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>
        <v>2415000</v>
      </c>
      <c r="J35" s="34" t="s">
        <v>17</v>
      </c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76005000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SALDO</v>
      </c>
      <c r="J48" s="13">
        <f>J47-J46</f>
        <v>10013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B85" sqref="B8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J97*-1</f>
        <v>7205842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3" t="s">
        <v>12</v>
      </c>
      <c r="H91" s="413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3" t="s">
        <v>13</v>
      </c>
      <c r="H92" s="413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3" t="s">
        <v>14</v>
      </c>
      <c r="H93" s="413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3" t="s">
        <v>15</v>
      </c>
      <c r="H94" s="413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3" t="s">
        <v>16</v>
      </c>
      <c r="H95" s="413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3" t="s">
        <v>5</v>
      </c>
      <c r="H96" s="413"/>
      <c r="I96" s="239"/>
      <c r="J96" s="227">
        <f>SUM(I8:I90)</f>
        <v>123857176</v>
      </c>
    </row>
    <row r="97" spans="1:16" x14ac:dyDescent="0.25">
      <c r="A97" s="235"/>
      <c r="B97" s="230"/>
      <c r="C97" s="240"/>
      <c r="D97" s="231"/>
      <c r="E97" s="237"/>
      <c r="F97" s="234"/>
      <c r="G97" s="413" t="s">
        <v>31</v>
      </c>
      <c r="H97" s="413"/>
      <c r="I97" s="240" t="str">
        <f>IF(J97&gt;0,"SALDO",IF(J97&lt;0,"PIUTANG",IF(J97=0,"LUNAS")))</f>
        <v>PIUTANG</v>
      </c>
      <c r="J97" s="227">
        <f>J96-J95</f>
        <v>-7205842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7:H97"/>
    <mergeCell ref="G91:H91"/>
    <mergeCell ref="G92:H92"/>
    <mergeCell ref="G93:H93"/>
    <mergeCell ref="G94:H94"/>
    <mergeCell ref="G95:H95"/>
    <mergeCell ref="G96:H96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D27+H27</f>
        <v>711838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8" activePane="bottomLeft" state="frozen"/>
      <selection pane="bottomLeft" activeCell="L32" sqref="L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999640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245">
        <v>200000</v>
      </c>
      <c r="J23" s="246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245"/>
      <c r="J24" s="246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245">
        <v>200000</v>
      </c>
      <c r="J25" s="246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245">
        <v>1000000</v>
      </c>
      <c r="J26" s="246" t="s">
        <v>17</v>
      </c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75</v>
      </c>
      <c r="D32" s="9">
        <f>SUM(D7:D31)</f>
        <v>7645054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967000</v>
      </c>
      <c r="I32" s="77">
        <f>SUM(I7:I31)</f>
        <v>5075000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7645054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5107640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967000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6074640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5075000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-999640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zoomScale="70" zoomScaleNormal="70"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ST'!A54</f>
        <v>43493</v>
      </c>
      <c r="C5" s="281">
        <f>'Taufik ST'!I2</f>
        <v>5907578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535150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43497</v>
      </c>
      <c r="C8" s="281">
        <f>Bandros!I2</f>
        <v>3092085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Bentang!A82</f>
        <v>43482</v>
      </c>
      <c r="C9" s="281">
        <f>Bentang!I2</f>
        <v>7205842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ESP!A81</f>
        <v>43491</v>
      </c>
      <c r="C11" s="281">
        <f>ESP!I2</f>
        <v>15505231</v>
      </c>
      <c r="E11" s="289"/>
    </row>
    <row r="12" spans="1:5" s="267" customFormat="1" ht="18.75" customHeight="1" x14ac:dyDescent="0.25">
      <c r="A12" s="185" t="s">
        <v>200</v>
      </c>
      <c r="B12" s="184">
        <f>Yuan!A20</f>
        <v>43491</v>
      </c>
      <c r="C12" s="281">
        <f>Yuan!I2</f>
        <v>2633844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270900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Agus!A35</f>
        <v>43487</v>
      </c>
      <c r="C18" s="281">
        <f>Agus!I2</f>
        <v>-10013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999640</v>
      </c>
      <c r="E20" s="288"/>
    </row>
    <row r="21" spans="1:5" s="267" customFormat="1" ht="18.75" customHeight="1" x14ac:dyDescent="0.25">
      <c r="A21" s="185" t="s">
        <v>211</v>
      </c>
      <c r="B21" s="184">
        <f>'Sale ESP'!A50</f>
        <v>43491</v>
      </c>
      <c r="C21" s="281">
        <f>'Sale ESP'!I2</f>
        <v>652425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37503700.5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6"/>
  <sheetViews>
    <sheetView workbookViewId="0">
      <pane ySplit="7" topLeftCell="A8" activePane="bottomLeft" state="frozen"/>
      <selection pane="bottomLeft" activeCell="D13" sqref="D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SUM(D11:D13)</f>
        <v>448700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J26*-1</f>
        <v>535150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448700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/>
      <c r="B15" s="234"/>
      <c r="C15" s="240"/>
      <c r="D15" s="236"/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x14ac:dyDescent="0.25">
      <c r="A17" s="162"/>
      <c r="B17" s="3"/>
      <c r="C17" s="40"/>
      <c r="D17" s="6"/>
      <c r="E17" s="7"/>
      <c r="F17" s="40"/>
      <c r="G17" s="6"/>
      <c r="H17" s="39"/>
      <c r="I17" s="39"/>
      <c r="J17" s="6"/>
    </row>
    <row r="18" spans="1:18" x14ac:dyDescent="0.25">
      <c r="A18" s="162"/>
      <c r="B18" s="8" t="s">
        <v>11</v>
      </c>
      <c r="C18" s="77">
        <f>SUM(C8:C17)</f>
        <v>9</v>
      </c>
      <c r="D18" s="9">
        <f>SUM(D8:D17)</f>
        <v>1066626</v>
      </c>
      <c r="E18" s="8" t="s">
        <v>11</v>
      </c>
      <c r="F18" s="77">
        <f>SUM(F8:F17)</f>
        <v>0</v>
      </c>
      <c r="G18" s="5">
        <f>SUM(G8:G17)</f>
        <v>0</v>
      </c>
      <c r="H18" s="40">
        <f>SUM(H8:H17)</f>
        <v>0</v>
      </c>
      <c r="I18" s="40">
        <f>SUM(I8:I17)</f>
        <v>531476</v>
      </c>
      <c r="J18" s="5"/>
    </row>
    <row r="19" spans="1:18" x14ac:dyDescent="0.25">
      <c r="A19" s="162"/>
      <c r="B19" s="8"/>
      <c r="C19" s="77"/>
      <c r="D19" s="9"/>
      <c r="E19" s="8"/>
      <c r="F19" s="77"/>
      <c r="G19" s="5"/>
      <c r="H19" s="40"/>
      <c r="I19" s="40"/>
      <c r="J19" s="5"/>
    </row>
    <row r="20" spans="1:18" x14ac:dyDescent="0.25">
      <c r="A20" s="163"/>
      <c r="B20" s="11"/>
      <c r="C20" s="40"/>
      <c r="D20" s="6"/>
      <c r="E20" s="8"/>
      <c r="F20" s="40"/>
      <c r="G20" s="413" t="s">
        <v>12</v>
      </c>
      <c r="H20" s="413"/>
      <c r="I20" s="39"/>
      <c r="J20" s="13">
        <f>SUM(D8:D17)</f>
        <v>1066626</v>
      </c>
    </row>
    <row r="21" spans="1:18" x14ac:dyDescent="0.25">
      <c r="A21" s="162"/>
      <c r="B21" s="3"/>
      <c r="C21" s="40"/>
      <c r="D21" s="6"/>
      <c r="E21" s="7"/>
      <c r="F21" s="40"/>
      <c r="G21" s="413" t="s">
        <v>13</v>
      </c>
      <c r="H21" s="413"/>
      <c r="I21" s="39"/>
      <c r="J21" s="13">
        <f>SUM(G8:G17)</f>
        <v>0</v>
      </c>
    </row>
    <row r="22" spans="1:18" x14ac:dyDescent="0.25">
      <c r="A22" s="164"/>
      <c r="B22" s="7"/>
      <c r="C22" s="40"/>
      <c r="D22" s="6"/>
      <c r="E22" s="7"/>
      <c r="F22" s="40"/>
      <c r="G22" s="413" t="s">
        <v>14</v>
      </c>
      <c r="H22" s="413"/>
      <c r="I22" s="41"/>
      <c r="J22" s="15">
        <f>J20-J21</f>
        <v>1066626</v>
      </c>
    </row>
    <row r="23" spans="1:18" x14ac:dyDescent="0.25">
      <c r="A23" s="162"/>
      <c r="B23" s="16"/>
      <c r="C23" s="40"/>
      <c r="D23" s="17"/>
      <c r="E23" s="7"/>
      <c r="F23" s="40"/>
      <c r="G23" s="413" t="s">
        <v>15</v>
      </c>
      <c r="H23" s="413"/>
      <c r="I23" s="39"/>
      <c r="J23" s="13">
        <f>SUM(H8:H17)</f>
        <v>0</v>
      </c>
      <c r="K23"/>
      <c r="L23"/>
      <c r="M23"/>
      <c r="N23"/>
      <c r="O23"/>
      <c r="P23"/>
      <c r="Q23"/>
      <c r="R23"/>
    </row>
    <row r="24" spans="1:18" x14ac:dyDescent="0.25">
      <c r="A24" s="162"/>
      <c r="B24" s="16"/>
      <c r="C24" s="40"/>
      <c r="D24" s="17"/>
      <c r="E24" s="7"/>
      <c r="F24" s="40"/>
      <c r="G24" s="413" t="s">
        <v>16</v>
      </c>
      <c r="H24" s="413"/>
      <c r="I24" s="39"/>
      <c r="J24" s="13">
        <f>J22+J23</f>
        <v>1066626</v>
      </c>
      <c r="K24"/>
      <c r="L24"/>
      <c r="M24"/>
      <c r="N24"/>
      <c r="O24"/>
      <c r="P24"/>
      <c r="Q24"/>
      <c r="R24"/>
    </row>
    <row r="25" spans="1:18" x14ac:dyDescent="0.25">
      <c r="A25" s="162"/>
      <c r="B25" s="16"/>
      <c r="C25" s="40"/>
      <c r="D25" s="17"/>
      <c r="E25" s="7"/>
      <c r="F25" s="40"/>
      <c r="G25" s="413" t="s">
        <v>5</v>
      </c>
      <c r="H25" s="413"/>
      <c r="I25" s="39"/>
      <c r="J25" s="13">
        <f>SUM(I8:I17)</f>
        <v>531476</v>
      </c>
      <c r="K25"/>
      <c r="L25"/>
      <c r="M25"/>
      <c r="N25"/>
      <c r="O25"/>
      <c r="P25"/>
      <c r="Q25"/>
      <c r="R25"/>
    </row>
    <row r="26" spans="1:18" x14ac:dyDescent="0.25">
      <c r="A26" s="162"/>
      <c r="B26" s="16"/>
      <c r="C26" s="40"/>
      <c r="D26" s="17"/>
      <c r="E26" s="7"/>
      <c r="F26" s="40"/>
      <c r="G26" s="413" t="s">
        <v>31</v>
      </c>
      <c r="H26" s="413"/>
      <c r="I26" s="40" t="str">
        <f>IF(J26&gt;0,"SALDO",IF(J26&lt;0,"PIUTANG",IF(J26=0,"LUNAS")))</f>
        <v>PIUTANG</v>
      </c>
      <c r="J26" s="13">
        <f>J25-J24</f>
        <v>-535150</v>
      </c>
      <c r="K26"/>
      <c r="L26"/>
      <c r="M26"/>
      <c r="N26"/>
      <c r="O26"/>
      <c r="P26"/>
      <c r="Q26"/>
      <c r="R26"/>
    </row>
  </sheetData>
  <mergeCells count="15">
    <mergeCell ref="G25:H25"/>
    <mergeCell ref="G26:H26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45"/>
  <sheetViews>
    <sheetView tabSelected="1" workbookViewId="0">
      <pane ySplit="7" topLeftCell="A113" activePane="bottomLeft" state="frozen"/>
      <selection pane="bottomLeft" activeCell="G120" sqref="G12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SUM(D128:D131)</f>
        <v>5894978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J145*-1</f>
        <v>3092085</v>
      </c>
      <c r="J2" s="218"/>
      <c r="L2" s="219">
        <f>SUM(G128:G131)</f>
        <v>2802893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3092085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98">
        <v>43497</v>
      </c>
      <c r="B128" s="99">
        <v>19000138</v>
      </c>
      <c r="C128" s="412">
        <v>30</v>
      </c>
      <c r="D128" s="34">
        <v>3118333</v>
      </c>
      <c r="E128" s="99" t="s">
        <v>232</v>
      </c>
      <c r="F128" s="100">
        <v>25</v>
      </c>
      <c r="G128" s="34">
        <v>2802893</v>
      </c>
      <c r="H128" s="102"/>
      <c r="I128" s="102"/>
      <c r="J128" s="34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98">
        <v>43497</v>
      </c>
      <c r="B129" s="99">
        <v>19000143</v>
      </c>
      <c r="C129" s="412">
        <v>7</v>
      </c>
      <c r="D129" s="34">
        <v>812526</v>
      </c>
      <c r="E129" s="99"/>
      <c r="F129" s="100"/>
      <c r="G129" s="34"/>
      <c r="H129" s="102"/>
      <c r="I129" s="102"/>
      <c r="J129" s="34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98">
        <v>43497</v>
      </c>
      <c r="B130" s="99">
        <v>19000153</v>
      </c>
      <c r="C130" s="412">
        <v>11</v>
      </c>
      <c r="D130" s="34">
        <v>1203479</v>
      </c>
      <c r="E130" s="99"/>
      <c r="F130" s="100"/>
      <c r="G130" s="34"/>
      <c r="H130" s="102"/>
      <c r="I130" s="102"/>
      <c r="J130" s="34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98">
        <v>43497</v>
      </c>
      <c r="B131" s="99">
        <v>19000157</v>
      </c>
      <c r="C131" s="412">
        <v>7</v>
      </c>
      <c r="D131" s="34">
        <v>760640</v>
      </c>
      <c r="E131" s="99"/>
      <c r="F131" s="100"/>
      <c r="G131" s="34"/>
      <c r="H131" s="102"/>
      <c r="I131" s="102"/>
      <c r="J131" s="34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98"/>
      <c r="B132" s="99"/>
      <c r="C132" s="412"/>
      <c r="D132" s="34"/>
      <c r="E132" s="99"/>
      <c r="F132" s="100"/>
      <c r="G132" s="34"/>
      <c r="H132" s="102"/>
      <c r="I132" s="102"/>
      <c r="J132" s="34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98"/>
      <c r="B133" s="99"/>
      <c r="C133" s="412"/>
      <c r="D133" s="34"/>
      <c r="E133" s="99"/>
      <c r="F133" s="100"/>
      <c r="G133" s="34"/>
      <c r="H133" s="102"/>
      <c r="I133" s="102"/>
      <c r="J133" s="34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98"/>
      <c r="B134" s="99"/>
      <c r="C134" s="412"/>
      <c r="D134" s="34"/>
      <c r="E134" s="99"/>
      <c r="F134" s="100"/>
      <c r="G134" s="34"/>
      <c r="H134" s="102"/>
      <c r="I134" s="102"/>
      <c r="J134" s="34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98"/>
      <c r="B135" s="99"/>
      <c r="C135" s="412"/>
      <c r="D135" s="34"/>
      <c r="E135" s="99"/>
      <c r="F135" s="100"/>
      <c r="G135" s="34"/>
      <c r="H135" s="102"/>
      <c r="I135" s="102"/>
      <c r="J135" s="34"/>
      <c r="K135" s="138"/>
      <c r="L135" s="138"/>
      <c r="M135" s="138"/>
      <c r="N135" s="138"/>
      <c r="O135" s="138"/>
      <c r="P135" s="138"/>
      <c r="Q135" s="138"/>
      <c r="R135" s="138"/>
    </row>
    <row r="136" spans="1:18" x14ac:dyDescent="0.25">
      <c r="A136" s="235"/>
      <c r="B136" s="234"/>
      <c r="C136" s="240"/>
      <c r="D136" s="236"/>
      <c r="E136" s="234"/>
      <c r="F136" s="240"/>
      <c r="G136" s="236"/>
      <c r="H136" s="239"/>
      <c r="I136" s="239"/>
      <c r="J136" s="236"/>
    </row>
    <row r="137" spans="1:18" s="218" customFormat="1" x14ac:dyDescent="0.25">
      <c r="A137" s="226"/>
      <c r="B137" s="223" t="s">
        <v>11</v>
      </c>
      <c r="C137" s="232">
        <f>SUM(C8:C136)</f>
        <v>1624</v>
      </c>
      <c r="D137" s="224">
        <f>SUM(D8:D136)</f>
        <v>175581607</v>
      </c>
      <c r="E137" s="223" t="s">
        <v>11</v>
      </c>
      <c r="F137" s="232">
        <f>SUM(F8:F136)</f>
        <v>144</v>
      </c>
      <c r="G137" s="224">
        <f>SUM(G8:G136)</f>
        <v>15220370</v>
      </c>
      <c r="H137" s="232">
        <f>SUM(H8:H136)</f>
        <v>0</v>
      </c>
      <c r="I137" s="232">
        <f>SUM(I8:I136)</f>
        <v>157269152</v>
      </c>
      <c r="J137" s="224"/>
      <c r="K137" s="220"/>
      <c r="L137" s="220"/>
      <c r="M137" s="220"/>
      <c r="N137" s="220"/>
      <c r="O137" s="220"/>
      <c r="P137" s="220"/>
      <c r="Q137" s="220"/>
      <c r="R137" s="220"/>
    </row>
    <row r="138" spans="1:18" s="218" customFormat="1" x14ac:dyDescent="0.25">
      <c r="A138" s="226"/>
      <c r="B138" s="223"/>
      <c r="C138" s="232"/>
      <c r="D138" s="224"/>
      <c r="E138" s="223"/>
      <c r="F138" s="232"/>
      <c r="G138" s="224"/>
      <c r="H138" s="232"/>
      <c r="I138" s="232"/>
      <c r="J138" s="224"/>
      <c r="K138" s="220"/>
      <c r="M138" s="220"/>
      <c r="N138" s="220"/>
      <c r="O138" s="220"/>
      <c r="P138" s="220"/>
      <c r="Q138" s="220"/>
      <c r="R138" s="220"/>
    </row>
    <row r="139" spans="1:18" x14ac:dyDescent="0.25">
      <c r="A139" s="225"/>
      <c r="B139" s="226"/>
      <c r="C139" s="240"/>
      <c r="D139" s="236"/>
      <c r="E139" s="223"/>
      <c r="F139" s="240"/>
      <c r="G139" s="428" t="s">
        <v>12</v>
      </c>
      <c r="H139" s="429"/>
      <c r="I139" s="236"/>
      <c r="J139" s="227">
        <f>SUM(D8:D136)</f>
        <v>175581607</v>
      </c>
      <c r="P139" s="220"/>
      <c r="Q139" s="220"/>
      <c r="R139" s="233"/>
    </row>
    <row r="140" spans="1:18" x14ac:dyDescent="0.25">
      <c r="A140" s="235"/>
      <c r="B140" s="234"/>
      <c r="C140" s="240"/>
      <c r="D140" s="236"/>
      <c r="E140" s="234"/>
      <c r="F140" s="240"/>
      <c r="G140" s="428" t="s">
        <v>13</v>
      </c>
      <c r="H140" s="429"/>
      <c r="I140" s="237"/>
      <c r="J140" s="227">
        <f>SUM(G8:G136)</f>
        <v>15220370</v>
      </c>
      <c r="R140" s="233"/>
    </row>
    <row r="141" spans="1:18" x14ac:dyDescent="0.25">
      <c r="A141" s="228"/>
      <c r="B141" s="237"/>
      <c r="C141" s="240"/>
      <c r="D141" s="236"/>
      <c r="E141" s="234"/>
      <c r="F141" s="240"/>
      <c r="G141" s="428" t="s">
        <v>14</v>
      </c>
      <c r="H141" s="429"/>
      <c r="I141" s="229"/>
      <c r="J141" s="229">
        <f>J139-J140</f>
        <v>160361237</v>
      </c>
      <c r="L141" s="220"/>
      <c r="R141" s="233"/>
    </row>
    <row r="142" spans="1:18" x14ac:dyDescent="0.25">
      <c r="A142" s="235"/>
      <c r="B142" s="230"/>
      <c r="C142" s="240"/>
      <c r="D142" s="231"/>
      <c r="E142" s="234"/>
      <c r="F142" s="240"/>
      <c r="G142" s="428" t="s">
        <v>15</v>
      </c>
      <c r="H142" s="429"/>
      <c r="I142" s="237"/>
      <c r="J142" s="227">
        <f>SUM(H8:H136)</f>
        <v>0</v>
      </c>
      <c r="R142" s="233"/>
    </row>
    <row r="143" spans="1:18" x14ac:dyDescent="0.25">
      <c r="A143" s="235"/>
      <c r="B143" s="230"/>
      <c r="C143" s="240"/>
      <c r="D143" s="231"/>
      <c r="E143" s="234"/>
      <c r="F143" s="240"/>
      <c r="G143" s="428" t="s">
        <v>16</v>
      </c>
      <c r="H143" s="429"/>
      <c r="I143" s="237"/>
      <c r="J143" s="227">
        <f>J141+J142</f>
        <v>160361237</v>
      </c>
      <c r="R143" s="233"/>
    </row>
    <row r="144" spans="1:18" x14ac:dyDescent="0.25">
      <c r="A144" s="235"/>
      <c r="B144" s="230"/>
      <c r="C144" s="240"/>
      <c r="D144" s="231"/>
      <c r="E144" s="234"/>
      <c r="F144" s="240"/>
      <c r="G144" s="428" t="s">
        <v>5</v>
      </c>
      <c r="H144" s="429"/>
      <c r="I144" s="237"/>
      <c r="J144" s="227">
        <f>SUM(I8:I136)</f>
        <v>157269152</v>
      </c>
      <c r="R144" s="233"/>
    </row>
    <row r="145" spans="1:18" x14ac:dyDescent="0.25">
      <c r="A145" s="235"/>
      <c r="B145" s="230"/>
      <c r="C145" s="240"/>
      <c r="D145" s="231"/>
      <c r="E145" s="234"/>
      <c r="F145" s="240"/>
      <c r="G145" s="428" t="s">
        <v>31</v>
      </c>
      <c r="H145" s="429"/>
      <c r="I145" s="234" t="str">
        <f>IF(J145&gt;0,"SALDO",IF(J145&lt;0,"PIUTANG",IF(J145=0,"LUNAS")))</f>
        <v>PIUTANG</v>
      </c>
      <c r="J145" s="227">
        <f>J144-J143</f>
        <v>-3092085</v>
      </c>
      <c r="R145" s="233"/>
    </row>
  </sheetData>
  <mergeCells count="13">
    <mergeCell ref="G145:H145"/>
    <mergeCell ref="G139:H139"/>
    <mergeCell ref="G140:H140"/>
    <mergeCell ref="G141:H141"/>
    <mergeCell ref="G142:H142"/>
    <mergeCell ref="G143:H143"/>
    <mergeCell ref="G144:H14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11"/>
  <sheetViews>
    <sheetView zoomScaleNormal="100" workbookViewId="0">
      <pane ySplit="7" topLeftCell="A78" activePane="bottomLeft" state="frozen"/>
      <selection pane="bottomLeft" activeCell="J87" sqref="J8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SUM(D81:D92)</f>
        <v>16025177</v>
      </c>
      <c r="N1" s="219">
        <v>16025158</v>
      </c>
      <c r="O1" s="219">
        <f>N1-M1</f>
        <v>-19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J105*-1</f>
        <v>15505231</v>
      </c>
      <c r="J2" s="218"/>
      <c r="M2" s="219">
        <f>SUM(G81:G90)</f>
        <v>520013</v>
      </c>
      <c r="N2" s="219">
        <v>520013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15505164</v>
      </c>
      <c r="N3" s="219">
        <f>N1-N2</f>
        <v>15505145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98">
        <v>43491</v>
      </c>
      <c r="B81" s="99">
        <v>190183715</v>
      </c>
      <c r="C81" s="100">
        <v>12</v>
      </c>
      <c r="D81" s="34">
        <v>1301913</v>
      </c>
      <c r="E81" s="101"/>
      <c r="F81" s="99"/>
      <c r="G81" s="34"/>
      <c r="H81" s="102"/>
      <c r="I81" s="102"/>
      <c r="J81" s="34"/>
      <c r="K81" s="233"/>
      <c r="L81" s="233"/>
      <c r="M81" s="233"/>
      <c r="N81" s="233"/>
      <c r="O81" s="233"/>
      <c r="P81" s="233"/>
    </row>
    <row r="82" spans="1:16" x14ac:dyDescent="0.25">
      <c r="A82" s="98">
        <v>43491</v>
      </c>
      <c r="B82" s="99">
        <v>190183731</v>
      </c>
      <c r="C82" s="100">
        <v>11</v>
      </c>
      <c r="D82" s="34">
        <v>1249063</v>
      </c>
      <c r="E82" s="101"/>
      <c r="F82" s="99"/>
      <c r="G82" s="34"/>
      <c r="H82" s="102"/>
      <c r="I82" s="102"/>
      <c r="J82" s="34"/>
      <c r="K82" s="233"/>
      <c r="L82" s="233"/>
      <c r="M82" s="233"/>
      <c r="N82" s="233"/>
      <c r="O82" s="233"/>
      <c r="P82" s="233"/>
    </row>
    <row r="83" spans="1:16" x14ac:dyDescent="0.25">
      <c r="A83" s="98">
        <v>43493</v>
      </c>
      <c r="B83" s="99">
        <v>190183789</v>
      </c>
      <c r="C83" s="100">
        <v>15</v>
      </c>
      <c r="D83" s="34">
        <v>1541138</v>
      </c>
      <c r="E83" s="101">
        <v>190046950</v>
      </c>
      <c r="F83" s="99">
        <v>2</v>
      </c>
      <c r="G83" s="34">
        <v>258650</v>
      </c>
      <c r="H83" s="102"/>
      <c r="I83" s="102"/>
      <c r="J83" s="34"/>
      <c r="K83" s="233"/>
      <c r="L83" s="233"/>
      <c r="M83" s="233"/>
      <c r="N83" s="233"/>
      <c r="O83" s="233"/>
      <c r="P83" s="233"/>
    </row>
    <row r="84" spans="1:16" x14ac:dyDescent="0.25">
      <c r="A84" s="98">
        <v>43493</v>
      </c>
      <c r="B84" s="99">
        <v>190183815</v>
      </c>
      <c r="C84" s="100">
        <v>23</v>
      </c>
      <c r="D84" s="34">
        <v>2362150</v>
      </c>
      <c r="E84" s="101"/>
      <c r="F84" s="99"/>
      <c r="G84" s="34"/>
      <c r="H84" s="102"/>
      <c r="I84" s="102"/>
      <c r="J84" s="34"/>
      <c r="K84" s="233"/>
      <c r="L84" s="233"/>
      <c r="M84" s="233"/>
      <c r="N84" s="233"/>
      <c r="O84" s="233"/>
      <c r="P84" s="233"/>
    </row>
    <row r="85" spans="1:16" x14ac:dyDescent="0.25">
      <c r="A85" s="98">
        <v>43494</v>
      </c>
      <c r="B85" s="99">
        <v>19000013</v>
      </c>
      <c r="C85" s="100">
        <v>6</v>
      </c>
      <c r="D85" s="34">
        <v>686352</v>
      </c>
      <c r="E85" s="101" t="s">
        <v>227</v>
      </c>
      <c r="F85" s="99">
        <v>1</v>
      </c>
      <c r="G85" s="34">
        <v>144288</v>
      </c>
      <c r="H85" s="102"/>
      <c r="I85" s="102"/>
      <c r="J85" s="34"/>
      <c r="K85" s="233"/>
      <c r="L85" s="233"/>
      <c r="M85" s="233"/>
      <c r="N85" s="233"/>
      <c r="O85" s="233"/>
      <c r="P85" s="233"/>
    </row>
    <row r="86" spans="1:16" x14ac:dyDescent="0.25">
      <c r="A86" s="98">
        <v>43494</v>
      </c>
      <c r="B86" s="99">
        <v>19000034</v>
      </c>
      <c r="C86" s="100">
        <v>14</v>
      </c>
      <c r="D86" s="34">
        <v>1448305</v>
      </c>
      <c r="E86" s="101"/>
      <c r="F86" s="99"/>
      <c r="G86" s="34"/>
      <c r="H86" s="102"/>
      <c r="I86" s="102"/>
      <c r="J86" s="34"/>
      <c r="K86" s="233"/>
      <c r="L86" s="233"/>
      <c r="M86" s="233"/>
      <c r="N86" s="233"/>
      <c r="O86" s="233"/>
      <c r="P86" s="233"/>
    </row>
    <row r="87" spans="1:16" x14ac:dyDescent="0.25">
      <c r="A87" s="98">
        <v>43495</v>
      </c>
      <c r="B87" s="99">
        <v>19000058</v>
      </c>
      <c r="C87" s="100">
        <v>4</v>
      </c>
      <c r="D87" s="34">
        <v>217702</v>
      </c>
      <c r="E87" s="101"/>
      <c r="F87" s="99"/>
      <c r="G87" s="34"/>
      <c r="H87" s="102"/>
      <c r="I87" s="102"/>
      <c r="J87" s="34"/>
      <c r="K87" s="233"/>
      <c r="L87" s="233"/>
      <c r="M87" s="233"/>
      <c r="N87" s="233"/>
      <c r="O87" s="233"/>
      <c r="P87" s="233"/>
    </row>
    <row r="88" spans="1:16" x14ac:dyDescent="0.25">
      <c r="A88" s="98">
        <v>43495</v>
      </c>
      <c r="B88" s="99">
        <v>19000084</v>
      </c>
      <c r="C88" s="100">
        <v>17</v>
      </c>
      <c r="D88" s="34">
        <v>1853129</v>
      </c>
      <c r="E88" s="101"/>
      <c r="F88" s="99"/>
      <c r="G88" s="34"/>
      <c r="H88" s="102"/>
      <c r="I88" s="102"/>
      <c r="J88" s="34"/>
      <c r="K88" s="233"/>
      <c r="L88" s="233"/>
      <c r="M88" s="233"/>
      <c r="N88" s="233"/>
      <c r="O88" s="233"/>
      <c r="P88" s="233"/>
    </row>
    <row r="89" spans="1:16" x14ac:dyDescent="0.25">
      <c r="A89" s="98">
        <v>43496</v>
      </c>
      <c r="B89" s="99">
        <v>19000102</v>
      </c>
      <c r="C89" s="100">
        <v>11</v>
      </c>
      <c r="D89" s="34">
        <v>1023489</v>
      </c>
      <c r="E89" s="101" t="s">
        <v>229</v>
      </c>
      <c r="F89" s="99">
        <v>1</v>
      </c>
      <c r="G89" s="34">
        <v>117075</v>
      </c>
      <c r="H89" s="102"/>
      <c r="I89" s="102"/>
      <c r="J89" s="34"/>
      <c r="K89" s="233"/>
      <c r="L89" s="233"/>
      <c r="M89" s="233"/>
      <c r="N89" s="233"/>
      <c r="O89" s="233"/>
      <c r="P89" s="233"/>
    </row>
    <row r="90" spans="1:16" x14ac:dyDescent="0.25">
      <c r="A90" s="98">
        <v>43496</v>
      </c>
      <c r="B90" s="99">
        <v>19000125</v>
      </c>
      <c r="C90" s="100">
        <v>15</v>
      </c>
      <c r="D90" s="34">
        <v>1616392</v>
      </c>
      <c r="E90" s="101"/>
      <c r="F90" s="99"/>
      <c r="G90" s="34"/>
      <c r="H90" s="102"/>
      <c r="I90" s="102"/>
      <c r="J90" s="34"/>
      <c r="K90" s="233"/>
      <c r="L90" s="233"/>
      <c r="M90" s="233"/>
      <c r="N90" s="233"/>
      <c r="O90" s="233"/>
      <c r="P90" s="233"/>
    </row>
    <row r="91" spans="1:16" x14ac:dyDescent="0.25">
      <c r="A91" s="98">
        <v>43497</v>
      </c>
      <c r="B91" s="99">
        <v>19000144</v>
      </c>
      <c r="C91" s="100">
        <v>6</v>
      </c>
      <c r="D91" s="34">
        <v>541977</v>
      </c>
      <c r="E91" s="101" t="s">
        <v>233</v>
      </c>
      <c r="F91" s="99">
        <v>1</v>
      </c>
      <c r="G91" s="34">
        <v>117075</v>
      </c>
      <c r="H91" s="102"/>
      <c r="I91" s="102"/>
      <c r="J91" s="34"/>
      <c r="K91" s="233"/>
      <c r="L91" s="233"/>
      <c r="M91" s="233"/>
      <c r="N91" s="233"/>
      <c r="O91" s="233"/>
      <c r="P91" s="233"/>
    </row>
    <row r="92" spans="1:16" x14ac:dyDescent="0.25">
      <c r="A92" s="98">
        <v>43497</v>
      </c>
      <c r="B92" s="99">
        <v>19000171</v>
      </c>
      <c r="C92" s="100">
        <v>20</v>
      </c>
      <c r="D92" s="34">
        <v>2183567</v>
      </c>
      <c r="E92" s="101"/>
      <c r="F92" s="99"/>
      <c r="G92" s="34"/>
      <c r="H92" s="102"/>
      <c r="I92" s="102"/>
      <c r="J92" s="34"/>
      <c r="K92" s="233"/>
      <c r="L92" s="233"/>
      <c r="M92" s="233"/>
      <c r="N92" s="233"/>
      <c r="O92" s="233"/>
      <c r="P92" s="233"/>
    </row>
    <row r="93" spans="1:16" x14ac:dyDescent="0.25">
      <c r="A93" s="98">
        <v>43497</v>
      </c>
      <c r="B93" s="99">
        <v>19000174</v>
      </c>
      <c r="C93" s="100">
        <v>1</v>
      </c>
      <c r="D93" s="34">
        <v>117075</v>
      </c>
      <c r="E93" s="101"/>
      <c r="F93" s="99"/>
      <c r="G93" s="34"/>
      <c r="H93" s="102"/>
      <c r="I93" s="102"/>
      <c r="J93" s="34"/>
      <c r="K93" s="233"/>
      <c r="L93" s="233"/>
      <c r="M93" s="233"/>
      <c r="N93" s="233"/>
      <c r="O93" s="233"/>
      <c r="P93" s="233"/>
    </row>
    <row r="94" spans="1:16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233"/>
      <c r="L94" s="233"/>
      <c r="M94" s="233"/>
      <c r="N94" s="233"/>
      <c r="O94" s="233"/>
      <c r="P94" s="233"/>
    </row>
    <row r="95" spans="1:16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33"/>
      <c r="L95" s="233"/>
      <c r="M95" s="233"/>
      <c r="N95" s="233"/>
      <c r="O95" s="233"/>
      <c r="P95" s="233"/>
    </row>
    <row r="96" spans="1:16" x14ac:dyDescent="0.25">
      <c r="A96" s="235"/>
      <c r="B96" s="234"/>
      <c r="C96" s="240"/>
      <c r="D96" s="236"/>
      <c r="E96" s="237"/>
      <c r="F96" s="234"/>
      <c r="G96" s="236"/>
      <c r="H96" s="239"/>
      <c r="I96" s="239"/>
      <c r="J96" s="236"/>
      <c r="K96" s="233"/>
      <c r="L96" s="233"/>
      <c r="M96" s="233"/>
      <c r="N96" s="233"/>
      <c r="O96" s="233"/>
      <c r="P96" s="233"/>
    </row>
    <row r="97" spans="1:16" x14ac:dyDescent="0.25">
      <c r="A97" s="235"/>
      <c r="B97" s="223" t="s">
        <v>11</v>
      </c>
      <c r="C97" s="232">
        <f>SUM(C8:C96)</f>
        <v>707</v>
      </c>
      <c r="D97" s="224"/>
      <c r="E97" s="223" t="s">
        <v>11</v>
      </c>
      <c r="F97" s="223">
        <f>SUM(F8:F96)</f>
        <v>35</v>
      </c>
      <c r="G97" s="224">
        <f>SUM(G8:G96)</f>
        <v>3962364</v>
      </c>
      <c r="H97" s="239"/>
      <c r="I97" s="239"/>
      <c r="J97" s="236"/>
      <c r="K97" s="233"/>
      <c r="L97" s="233"/>
      <c r="M97" s="233"/>
      <c r="N97" s="233"/>
      <c r="O97" s="233"/>
      <c r="P97" s="233"/>
    </row>
    <row r="98" spans="1:16" x14ac:dyDescent="0.25">
      <c r="A98" s="235"/>
      <c r="B98" s="223"/>
      <c r="C98" s="232"/>
      <c r="D98" s="224"/>
      <c r="E98" s="237"/>
      <c r="F98" s="234"/>
      <c r="G98" s="236"/>
      <c r="H98" s="239"/>
      <c r="I98" s="239"/>
      <c r="J98" s="236"/>
      <c r="K98" s="233"/>
      <c r="L98" s="233"/>
      <c r="M98" s="233"/>
      <c r="N98" s="233"/>
      <c r="O98" s="233"/>
      <c r="P98" s="233"/>
    </row>
    <row r="99" spans="1:16" x14ac:dyDescent="0.25">
      <c r="A99" s="225"/>
      <c r="B99" s="226"/>
      <c r="C99" s="240"/>
      <c r="D99" s="236"/>
      <c r="E99" s="223"/>
      <c r="F99" s="234"/>
      <c r="G99" s="413" t="s">
        <v>12</v>
      </c>
      <c r="H99" s="413"/>
      <c r="I99" s="239"/>
      <c r="J99" s="227">
        <f>SUM(D8:D96)</f>
        <v>75804847</v>
      </c>
      <c r="K99" s="233"/>
      <c r="L99" s="233"/>
      <c r="M99" s="233"/>
      <c r="N99" s="233"/>
      <c r="O99" s="233"/>
      <c r="P99" s="233"/>
    </row>
    <row r="100" spans="1:16" x14ac:dyDescent="0.25">
      <c r="A100" s="235"/>
      <c r="B100" s="234"/>
      <c r="C100" s="240"/>
      <c r="D100" s="236"/>
      <c r="E100" s="223"/>
      <c r="F100" s="234"/>
      <c r="G100" s="413" t="s">
        <v>13</v>
      </c>
      <c r="H100" s="413"/>
      <c r="I100" s="239"/>
      <c r="J100" s="227">
        <f>SUM(G8:G96)</f>
        <v>3962364</v>
      </c>
    </row>
    <row r="101" spans="1:16" x14ac:dyDescent="0.25">
      <c r="A101" s="228"/>
      <c r="B101" s="237"/>
      <c r="C101" s="240"/>
      <c r="D101" s="236"/>
      <c r="E101" s="237"/>
      <c r="F101" s="234"/>
      <c r="G101" s="413" t="s">
        <v>14</v>
      </c>
      <c r="H101" s="413"/>
      <c r="I101" s="41"/>
      <c r="J101" s="229">
        <f>J99-J100</f>
        <v>71842483</v>
      </c>
    </row>
    <row r="102" spans="1:16" x14ac:dyDescent="0.25">
      <c r="A102" s="235"/>
      <c r="B102" s="230"/>
      <c r="C102" s="240"/>
      <c r="D102" s="231"/>
      <c r="E102" s="237"/>
      <c r="F102" s="223"/>
      <c r="G102" s="413" t="s">
        <v>15</v>
      </c>
      <c r="H102" s="413"/>
      <c r="I102" s="239"/>
      <c r="J102" s="227">
        <f>SUM(H8:H98)</f>
        <v>0</v>
      </c>
    </row>
    <row r="103" spans="1:16" x14ac:dyDescent="0.25">
      <c r="A103" s="235"/>
      <c r="B103" s="230"/>
      <c r="C103" s="240"/>
      <c r="D103" s="231"/>
      <c r="E103" s="237"/>
      <c r="F103" s="223"/>
      <c r="G103" s="413" t="s">
        <v>16</v>
      </c>
      <c r="H103" s="413"/>
      <c r="I103" s="239"/>
      <c r="J103" s="227">
        <f>J101+J102</f>
        <v>71842483</v>
      </c>
    </row>
    <row r="104" spans="1:16" x14ac:dyDescent="0.25">
      <c r="A104" s="235"/>
      <c r="B104" s="230"/>
      <c r="C104" s="240"/>
      <c r="D104" s="231"/>
      <c r="E104" s="237"/>
      <c r="F104" s="234"/>
      <c r="G104" s="413" t="s">
        <v>5</v>
      </c>
      <c r="H104" s="413"/>
      <c r="I104" s="239"/>
      <c r="J104" s="227">
        <f>SUM(I8:I98)</f>
        <v>56337252</v>
      </c>
    </row>
    <row r="105" spans="1:16" x14ac:dyDescent="0.25">
      <c r="A105" s="235"/>
      <c r="B105" s="230"/>
      <c r="C105" s="240"/>
      <c r="D105" s="231"/>
      <c r="E105" s="237"/>
      <c r="F105" s="234"/>
      <c r="G105" s="413" t="s">
        <v>31</v>
      </c>
      <c r="H105" s="413"/>
      <c r="I105" s="240" t="str">
        <f>IF(J105&gt;0,"SALDO",IF(J105&lt;0,"PIUTANG",IF(J105=0,"LUNAS")))</f>
        <v>PIUTANG</v>
      </c>
      <c r="J105" s="227">
        <f>J104-J103</f>
        <v>-15505231</v>
      </c>
    </row>
    <row r="106" spans="1:16" x14ac:dyDescent="0.25">
      <c r="F106" s="219"/>
      <c r="G106" s="219"/>
      <c r="J106" s="219"/>
    </row>
    <row r="107" spans="1:16" x14ac:dyDescent="0.25">
      <c r="C107" s="219"/>
      <c r="D107" s="219"/>
      <c r="F107" s="219"/>
      <c r="G107" s="219"/>
      <c r="J107" s="219"/>
      <c r="L107" s="233"/>
      <c r="M107" s="233"/>
      <c r="N107" s="233"/>
      <c r="O107" s="233"/>
      <c r="P107" s="233"/>
    </row>
    <row r="108" spans="1:16" x14ac:dyDescent="0.25">
      <c r="C108" s="219"/>
      <c r="D108" s="219"/>
      <c r="F108" s="219"/>
      <c r="G108" s="219"/>
      <c r="J108" s="219"/>
      <c r="L108" s="233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3"/>
      <c r="M109" s="233"/>
      <c r="N109" s="233"/>
      <c r="O109" s="233"/>
      <c r="P109" s="233"/>
    </row>
    <row r="110" spans="1:16" x14ac:dyDescent="0.25">
      <c r="C110" s="219"/>
      <c r="D110" s="219"/>
      <c r="F110" s="219"/>
      <c r="G110" s="219"/>
      <c r="J110" s="219"/>
      <c r="L110" s="233"/>
      <c r="M110" s="233"/>
      <c r="N110" s="233"/>
      <c r="O110" s="233"/>
      <c r="P110" s="233"/>
    </row>
    <row r="111" spans="1:16" x14ac:dyDescent="0.25">
      <c r="C111" s="219"/>
      <c r="D111" s="219"/>
      <c r="L111" s="233"/>
      <c r="M111" s="233"/>
      <c r="N111" s="233"/>
      <c r="O111" s="233"/>
      <c r="P111" s="233"/>
    </row>
  </sheetData>
  <mergeCells count="15">
    <mergeCell ref="G105:H105"/>
    <mergeCell ref="G99:H99"/>
    <mergeCell ref="G100:H100"/>
    <mergeCell ref="G101:H101"/>
    <mergeCell ref="G102:H102"/>
    <mergeCell ref="G103:H103"/>
    <mergeCell ref="G104:H10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7" activePane="bottomLeft" state="frozen"/>
      <selection pane="bottomLeft" activeCell="A50" sqref="A50:G6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SUM(D50:D60)</f>
        <v>758625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652425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758625</v>
      </c>
      <c r="M3" s="219">
        <v>53505</v>
      </c>
      <c r="N3" s="238">
        <f>L3+M3</f>
        <v>812130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98">
        <v>43491</v>
      </c>
      <c r="B50" s="99">
        <v>19000098</v>
      </c>
      <c r="C50" s="100">
        <v>1</v>
      </c>
      <c r="D50" s="34">
        <v>48255</v>
      </c>
      <c r="E50" s="101"/>
      <c r="F50" s="99"/>
      <c r="G50" s="34"/>
      <c r="H50" s="102"/>
      <c r="I50" s="102"/>
      <c r="J50" s="34"/>
    </row>
    <row r="51" spans="1:10" x14ac:dyDescent="0.25">
      <c r="A51" s="98">
        <v>43493</v>
      </c>
      <c r="B51" s="99">
        <v>19000101</v>
      </c>
      <c r="C51" s="100">
        <v>1</v>
      </c>
      <c r="D51" s="34">
        <v>45105</v>
      </c>
      <c r="E51" s="101"/>
      <c r="F51" s="99"/>
      <c r="G51" s="34"/>
      <c r="H51" s="102"/>
      <c r="I51" s="102"/>
      <c r="J51" s="34"/>
    </row>
    <row r="52" spans="1:10" x14ac:dyDescent="0.25">
      <c r="A52" s="98">
        <v>43494</v>
      </c>
      <c r="B52" s="99">
        <v>19000104</v>
      </c>
      <c r="C52" s="100">
        <v>1</v>
      </c>
      <c r="D52" s="34">
        <v>33060</v>
      </c>
      <c r="E52" s="101" t="s">
        <v>228</v>
      </c>
      <c r="F52" s="99">
        <v>1</v>
      </c>
      <c r="G52" s="34">
        <v>65025</v>
      </c>
      <c r="H52" s="102"/>
      <c r="I52" s="102"/>
      <c r="J52" s="34"/>
    </row>
    <row r="53" spans="1:10" x14ac:dyDescent="0.25">
      <c r="A53" s="98">
        <v>43494</v>
      </c>
      <c r="B53" s="99">
        <v>19000105</v>
      </c>
      <c r="C53" s="100">
        <v>3</v>
      </c>
      <c r="D53" s="34">
        <v>115050</v>
      </c>
      <c r="E53" s="101"/>
      <c r="F53" s="99"/>
      <c r="G53" s="34"/>
      <c r="H53" s="102"/>
      <c r="I53" s="102"/>
      <c r="J53" s="34"/>
    </row>
    <row r="54" spans="1:10" x14ac:dyDescent="0.25">
      <c r="A54" s="98">
        <v>43495</v>
      </c>
      <c r="B54" s="99">
        <v>19000107</v>
      </c>
      <c r="C54" s="100">
        <v>1</v>
      </c>
      <c r="D54" s="34">
        <v>39075</v>
      </c>
      <c r="E54" s="101"/>
      <c r="F54" s="99"/>
      <c r="G54" s="34"/>
      <c r="H54" s="102"/>
      <c r="I54" s="102"/>
      <c r="J54" s="34"/>
    </row>
    <row r="55" spans="1:10" x14ac:dyDescent="0.25">
      <c r="A55" s="98">
        <v>43495</v>
      </c>
      <c r="B55" s="99">
        <v>19000108</v>
      </c>
      <c r="C55" s="100">
        <v>4</v>
      </c>
      <c r="D55" s="34">
        <v>190005</v>
      </c>
      <c r="E55" s="101"/>
      <c r="F55" s="99"/>
      <c r="G55" s="34"/>
      <c r="H55" s="102"/>
      <c r="I55" s="102"/>
      <c r="J55" s="34"/>
    </row>
    <row r="56" spans="1:10" x14ac:dyDescent="0.25">
      <c r="A56" s="98">
        <v>43496</v>
      </c>
      <c r="B56" s="99">
        <v>19000109</v>
      </c>
      <c r="C56" s="100">
        <v>1</v>
      </c>
      <c r="D56" s="34">
        <v>27975</v>
      </c>
      <c r="E56" s="101" t="s">
        <v>231</v>
      </c>
      <c r="F56" s="99">
        <v>1</v>
      </c>
      <c r="G56" s="34">
        <v>41175</v>
      </c>
      <c r="H56" s="102"/>
      <c r="I56" s="102"/>
      <c r="J56" s="34"/>
    </row>
    <row r="57" spans="1:10" x14ac:dyDescent="0.25">
      <c r="A57" s="98">
        <v>43496</v>
      </c>
      <c r="B57" s="99">
        <v>19000110</v>
      </c>
      <c r="C57" s="100">
        <v>1</v>
      </c>
      <c r="D57" s="34">
        <v>75990</v>
      </c>
      <c r="E57" s="101"/>
      <c r="F57" s="99"/>
      <c r="G57" s="34"/>
      <c r="H57" s="102"/>
      <c r="I57" s="102"/>
      <c r="J57" s="34"/>
    </row>
    <row r="58" spans="1:10" x14ac:dyDescent="0.25">
      <c r="A58" s="98">
        <v>43497</v>
      </c>
      <c r="B58" s="99">
        <v>19000113</v>
      </c>
      <c r="C58" s="100">
        <v>1</v>
      </c>
      <c r="D58" s="34">
        <v>55680</v>
      </c>
      <c r="E58" s="101"/>
      <c r="F58" s="99"/>
      <c r="G58" s="34"/>
      <c r="H58" s="102"/>
      <c r="I58" s="102"/>
      <c r="J58" s="34"/>
    </row>
    <row r="59" spans="1:10" x14ac:dyDescent="0.25">
      <c r="A59" s="98">
        <v>43497</v>
      </c>
      <c r="B59" s="99">
        <v>19000114</v>
      </c>
      <c r="C59" s="100">
        <v>1</v>
      </c>
      <c r="D59" s="34">
        <v>77985</v>
      </c>
      <c r="E59" s="101"/>
      <c r="F59" s="99"/>
      <c r="G59" s="34"/>
      <c r="H59" s="102"/>
      <c r="I59" s="102"/>
      <c r="J59" s="34"/>
    </row>
    <row r="60" spans="1:10" x14ac:dyDescent="0.25">
      <c r="A60" s="98">
        <v>43497</v>
      </c>
      <c r="B60" s="99">
        <v>19000118</v>
      </c>
      <c r="C60" s="100">
        <v>1</v>
      </c>
      <c r="D60" s="34">
        <v>50445</v>
      </c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120</v>
      </c>
      <c r="D84" s="224"/>
      <c r="E84" s="223" t="s">
        <v>11</v>
      </c>
      <c r="F84" s="223">
        <f>SUM(F8:F83)</f>
        <v>5</v>
      </c>
      <c r="G84" s="224">
        <f>SUM(G8:G83)</f>
        <v>267030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5742795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267030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5475765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5475765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4823340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-652425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4"/>
  <sheetViews>
    <sheetView workbookViewId="0">
      <pane ySplit="7" topLeftCell="A13" activePane="bottomLeft" state="frozen"/>
      <selection pane="bottomLeft" activeCell="L3" sqref="L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SUM(D20:D23)</f>
        <v>3171794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J34*-1</f>
        <v>2633844</v>
      </c>
      <c r="J2" s="218"/>
      <c r="L2" s="238">
        <f>SUM(G20:G23)</f>
        <v>537950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2633844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98">
        <v>43491</v>
      </c>
      <c r="B20" s="99">
        <v>190183704</v>
      </c>
      <c r="C20" s="253">
        <v>7</v>
      </c>
      <c r="D20" s="34">
        <v>783388</v>
      </c>
      <c r="E20" s="101">
        <v>190046934</v>
      </c>
      <c r="F20" s="99">
        <v>8</v>
      </c>
      <c r="G20" s="34">
        <v>537950</v>
      </c>
      <c r="H20" s="101"/>
      <c r="I20" s="102"/>
      <c r="J20" s="34"/>
      <c r="L20" s="238"/>
    </row>
    <row r="21" spans="1:12" x14ac:dyDescent="0.25">
      <c r="A21" s="98">
        <v>43493</v>
      </c>
      <c r="B21" s="99">
        <v>190183783</v>
      </c>
      <c r="C21" s="253">
        <v>7</v>
      </c>
      <c r="D21" s="34">
        <v>1045888</v>
      </c>
      <c r="E21" s="101"/>
      <c r="F21" s="99"/>
      <c r="G21" s="34"/>
      <c r="H21" s="101"/>
      <c r="I21" s="102"/>
      <c r="J21" s="34"/>
      <c r="L21" s="238"/>
    </row>
    <row r="22" spans="1:12" x14ac:dyDescent="0.25">
      <c r="A22" s="98">
        <v>43494</v>
      </c>
      <c r="B22" s="99">
        <v>19000028</v>
      </c>
      <c r="C22" s="253">
        <v>1</v>
      </c>
      <c r="D22" s="34">
        <v>105088</v>
      </c>
      <c r="E22" s="101"/>
      <c r="F22" s="99"/>
      <c r="G22" s="34"/>
      <c r="H22" s="101"/>
      <c r="I22" s="102"/>
      <c r="J22" s="34"/>
      <c r="L22" s="238"/>
    </row>
    <row r="23" spans="1:12" x14ac:dyDescent="0.25">
      <c r="A23" s="98">
        <v>43497</v>
      </c>
      <c r="B23" s="99">
        <v>19000165</v>
      </c>
      <c r="C23" s="253">
        <v>12</v>
      </c>
      <c r="D23" s="34">
        <v>1237430</v>
      </c>
      <c r="E23" s="101"/>
      <c r="F23" s="99"/>
      <c r="G23" s="34"/>
      <c r="H23" s="101"/>
      <c r="I23" s="102"/>
      <c r="J23" s="34"/>
      <c r="L23" s="238"/>
    </row>
    <row r="24" spans="1:12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235"/>
      <c r="B25" s="234"/>
      <c r="C25" s="26"/>
      <c r="D25" s="236"/>
      <c r="E25" s="237"/>
      <c r="F25" s="234"/>
      <c r="G25" s="236"/>
      <c r="H25" s="237"/>
      <c r="I25" s="239"/>
      <c r="J25" s="236"/>
    </row>
    <row r="26" spans="1:12" x14ac:dyDescent="0.25">
      <c r="A26" s="235"/>
      <c r="B26" s="223" t="s">
        <v>11</v>
      </c>
      <c r="C26" s="27">
        <f>SUM(C8:C25)</f>
        <v>109</v>
      </c>
      <c r="D26" s="224"/>
      <c r="E26" s="223" t="s">
        <v>11</v>
      </c>
      <c r="F26" s="223">
        <f>SUM(F8:F25)</f>
        <v>8</v>
      </c>
      <c r="G26" s="5"/>
      <c r="H26" s="234"/>
      <c r="I26" s="240"/>
      <c r="J26" s="5"/>
    </row>
    <row r="27" spans="1:12" x14ac:dyDescent="0.25">
      <c r="A27" s="235"/>
      <c r="B27" s="223"/>
      <c r="C27" s="27"/>
      <c r="D27" s="224"/>
      <c r="E27" s="223"/>
      <c r="F27" s="223"/>
      <c r="G27" s="32"/>
      <c r="H27" s="33"/>
      <c r="I27" s="240"/>
      <c r="J27" s="5"/>
    </row>
    <row r="28" spans="1:12" x14ac:dyDescent="0.25">
      <c r="A28" s="225"/>
      <c r="B28" s="226"/>
      <c r="C28" s="26"/>
      <c r="D28" s="236"/>
      <c r="E28" s="223"/>
      <c r="F28" s="234"/>
      <c r="G28" s="413" t="s">
        <v>12</v>
      </c>
      <c r="H28" s="413"/>
      <c r="I28" s="239"/>
      <c r="J28" s="227">
        <f>SUM(D8:D25)</f>
        <v>12199084</v>
      </c>
    </row>
    <row r="29" spans="1:12" x14ac:dyDescent="0.25">
      <c r="A29" s="235"/>
      <c r="B29" s="234"/>
      <c r="C29" s="26"/>
      <c r="D29" s="236"/>
      <c r="E29" s="237"/>
      <c r="F29" s="234"/>
      <c r="G29" s="413" t="s">
        <v>13</v>
      </c>
      <c r="H29" s="413"/>
      <c r="I29" s="239"/>
      <c r="J29" s="227">
        <f>SUM(G8:G25)</f>
        <v>537950</v>
      </c>
    </row>
    <row r="30" spans="1:12" x14ac:dyDescent="0.25">
      <c r="A30" s="228"/>
      <c r="B30" s="237"/>
      <c r="C30" s="26"/>
      <c r="D30" s="236"/>
      <c r="E30" s="237"/>
      <c r="F30" s="234"/>
      <c r="G30" s="413" t="s">
        <v>14</v>
      </c>
      <c r="H30" s="413"/>
      <c r="I30" s="41"/>
      <c r="J30" s="229">
        <f>J28-J29</f>
        <v>11661134</v>
      </c>
    </row>
    <row r="31" spans="1:12" x14ac:dyDescent="0.25">
      <c r="A31" s="235"/>
      <c r="B31" s="230"/>
      <c r="C31" s="26"/>
      <c r="D31" s="231"/>
      <c r="E31" s="237"/>
      <c r="F31" s="234"/>
      <c r="G31" s="413" t="s">
        <v>15</v>
      </c>
      <c r="H31" s="413"/>
      <c r="I31" s="239"/>
      <c r="J31" s="227">
        <f>SUM(H8:H26)</f>
        <v>0</v>
      </c>
    </row>
    <row r="32" spans="1:12" x14ac:dyDescent="0.25">
      <c r="A32" s="235"/>
      <c r="B32" s="230"/>
      <c r="C32" s="26"/>
      <c r="D32" s="231"/>
      <c r="E32" s="237"/>
      <c r="F32" s="234"/>
      <c r="G32" s="413" t="s">
        <v>16</v>
      </c>
      <c r="H32" s="413"/>
      <c r="I32" s="239"/>
      <c r="J32" s="227">
        <f>J30+J31</f>
        <v>11661134</v>
      </c>
    </row>
    <row r="33" spans="1:10" x14ac:dyDescent="0.25">
      <c r="A33" s="235"/>
      <c r="B33" s="230"/>
      <c r="C33" s="26"/>
      <c r="D33" s="231"/>
      <c r="E33" s="237"/>
      <c r="F33" s="234"/>
      <c r="G33" s="413" t="s">
        <v>5</v>
      </c>
      <c r="H33" s="413"/>
      <c r="I33" s="239"/>
      <c r="J33" s="227">
        <f>SUM(I8:I26)</f>
        <v>9027290</v>
      </c>
    </row>
    <row r="34" spans="1:10" x14ac:dyDescent="0.25">
      <c r="A34" s="235"/>
      <c r="B34" s="230"/>
      <c r="C34" s="26"/>
      <c r="D34" s="231"/>
      <c r="E34" s="237"/>
      <c r="F34" s="234"/>
      <c r="G34" s="413" t="s">
        <v>31</v>
      </c>
      <c r="H34" s="413"/>
      <c r="I34" s="240" t="str">
        <f>IF(J34&gt;0,"SALDO",IF(J34&lt;0,"PIUTANG",IF(J34=0,"LUNAS")))</f>
        <v>PIUTANG</v>
      </c>
      <c r="J34" s="227">
        <f>J33-J32</f>
        <v>-2633844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L3" sqref="L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270900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>
        <v>43489</v>
      </c>
      <c r="B83" s="99">
        <v>190183640</v>
      </c>
      <c r="C83" s="100">
        <v>1</v>
      </c>
      <c r="D83" s="34">
        <v>75075</v>
      </c>
      <c r="E83" s="101">
        <v>190046926</v>
      </c>
      <c r="F83" s="99">
        <v>2</v>
      </c>
      <c r="G83" s="34">
        <v>172113</v>
      </c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-270900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2019-02-02T06:34:07Z</dcterms:modified>
</cp:coreProperties>
</file>