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40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ST'!$A$5:$J$77</definedName>
    <definedName name="_xlnm.Print_Area" localSheetId="28">Widya!$A$1:$J$25</definedName>
    <definedName name="_xlnm.Print_Area" localSheetId="7">Yuan!$N$8:$N$27</definedName>
  </definedNames>
  <calcPr calcId="144525"/>
</workbook>
</file>

<file path=xl/calcChain.xml><?xml version="1.0" encoding="utf-8"?>
<calcChain xmlns="http://schemas.openxmlformats.org/spreadsheetml/2006/main">
  <c r="B9" i="15" l="1"/>
  <c r="L2" i="58" l="1"/>
  <c r="L1" i="58"/>
  <c r="L1" i="2"/>
  <c r="L3" i="2"/>
  <c r="L2" i="54" l="1"/>
  <c r="L1" i="54" l="1"/>
  <c r="L2" i="61" l="1"/>
  <c r="L1" i="61"/>
  <c r="L1" i="64" l="1"/>
  <c r="M2" i="57"/>
  <c r="M1" i="57"/>
  <c r="B5" i="15" l="1"/>
  <c r="L25" i="56" l="1"/>
  <c r="M114" i="58" l="1"/>
  <c r="M113" i="58"/>
  <c r="B21" i="15" l="1"/>
  <c r="B18" i="15"/>
  <c r="B12" i="15"/>
  <c r="B11" i="15"/>
  <c r="L2" i="12" l="1"/>
  <c r="L1" i="12"/>
  <c r="L2" i="2"/>
  <c r="I32" i="5" l="1"/>
  <c r="C10" i="15" l="1"/>
  <c r="L2" i="64" l="1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2" i="58" l="1"/>
  <c r="J150" i="58"/>
  <c r="J148" i="58"/>
  <c r="J147" i="58"/>
  <c r="I145" i="58"/>
  <c r="H145" i="58"/>
  <c r="G145" i="58"/>
  <c r="F145" i="58"/>
  <c r="D145" i="58"/>
  <c r="C145" i="58"/>
  <c r="M3" i="58"/>
  <c r="N3" i="58" l="1"/>
  <c r="J149" i="58"/>
  <c r="J151" i="58" s="1"/>
  <c r="J153" i="58" s="1"/>
  <c r="I153" i="58" l="1"/>
  <c r="I2" i="58"/>
  <c r="C8" i="15" s="1"/>
  <c r="J109" i="57" l="1"/>
  <c r="J107" i="57"/>
  <c r="J105" i="57"/>
  <c r="J104" i="57"/>
  <c r="G102" i="57"/>
  <c r="F102" i="57"/>
  <c r="C102" i="57"/>
  <c r="J106" i="57" l="1"/>
  <c r="J108" i="57" s="1"/>
  <c r="J110" i="57" s="1"/>
  <c r="I110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76" i="54" l="1"/>
  <c r="J74" i="54"/>
  <c r="J72" i="54"/>
  <c r="J71" i="54"/>
  <c r="I69" i="54"/>
  <c r="H69" i="54"/>
  <c r="G69" i="54"/>
  <c r="F69" i="54"/>
  <c r="D69" i="54"/>
  <c r="C69" i="54"/>
  <c r="J73" i="54" l="1"/>
  <c r="J75" i="54" s="1"/>
  <c r="J77" i="54" s="1"/>
  <c r="I2" i="54" s="1"/>
  <c r="C5" i="15" s="1"/>
  <c r="L3" i="54"/>
  <c r="N3" i="54" s="1"/>
  <c r="I77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<sst xmlns="http://schemas.openxmlformats.org/spreadsheetml/2006/main" count="2137" uniqueCount="236">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</sst>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7"/>
  <sheetViews>
    <sheetView zoomScaleNormal="100" workbookViewId="0">
      <pane ySplit="7" topLeftCell="A60" activePane="bottomLeft" state="frozen"/>
      <selection pane="bottomLeft" activeCell="B67" sqref="B6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SUM(D54:D65)</f>
        <v>5749203</v>
      </c>
      <c r="M1" s="238">
        <v>7373538</v>
      </c>
      <c r="N1" s="238">
        <f>L1-M1</f>
        <v>-1624335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J77*-1</f>
        <v>6494793</v>
      </c>
      <c r="J2" s="218"/>
      <c r="L2" s="276">
        <f>SUM(G54:G65)</f>
        <v>151638</v>
      </c>
      <c r="M2" s="238">
        <v>525700</v>
      </c>
      <c r="N2" s="238">
        <f>L2-M2</f>
        <v>-374062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5597565</v>
      </c>
      <c r="M3" s="238">
        <f>M1-M2</f>
        <v>6847838</v>
      </c>
      <c r="N3" s="238">
        <f>L3-M3</f>
        <v>-1250273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43494</v>
      </c>
      <c r="B56" s="99">
        <v>19000019</v>
      </c>
      <c r="C56" s="412">
        <v>10</v>
      </c>
      <c r="D56" s="34">
        <v>859342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43494</v>
      </c>
      <c r="B57" s="99">
        <v>19000031</v>
      </c>
      <c r="C57" s="412">
        <v>3</v>
      </c>
      <c r="D57" s="34">
        <v>227239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43495</v>
      </c>
      <c r="B58" s="99">
        <v>19000064</v>
      </c>
      <c r="C58" s="412">
        <v>2</v>
      </c>
      <c r="D58" s="34">
        <v>177100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43495</v>
      </c>
      <c r="B59" s="99">
        <v>19000081</v>
      </c>
      <c r="C59" s="412">
        <v>3</v>
      </c>
      <c r="D59" s="34">
        <v>307301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43496</v>
      </c>
      <c r="B60" s="99">
        <v>19000103</v>
      </c>
      <c r="C60" s="412">
        <v>6</v>
      </c>
      <c r="D60" s="34">
        <v>505665</v>
      </c>
      <c r="E60" s="101" t="s">
        <v>230</v>
      </c>
      <c r="F60" s="100">
        <v>1</v>
      </c>
      <c r="G60" s="34">
        <v>75600</v>
      </c>
      <c r="H60" s="101"/>
      <c r="I60" s="102"/>
      <c r="J60" s="34"/>
    </row>
    <row r="61" spans="1:10" ht="15.75" customHeight="1" x14ac:dyDescent="0.25">
      <c r="A61" s="98">
        <v>43496</v>
      </c>
      <c r="B61" s="99">
        <v>19000123</v>
      </c>
      <c r="C61" s="412">
        <v>1</v>
      </c>
      <c r="D61" s="34">
        <v>92050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>
        <v>43497</v>
      </c>
      <c r="B62" s="99">
        <v>19000150</v>
      </c>
      <c r="C62" s="412">
        <v>6</v>
      </c>
      <c r="D62" s="34">
        <v>485976</v>
      </c>
      <c r="E62" s="101"/>
      <c r="F62" s="100"/>
      <c r="G62" s="34"/>
      <c r="H62" s="101"/>
      <c r="I62" s="102"/>
      <c r="J62" s="34"/>
    </row>
    <row r="63" spans="1:10" ht="15.75" customHeight="1" x14ac:dyDescent="0.25">
      <c r="A63" s="98">
        <v>43497</v>
      </c>
      <c r="B63" s="99">
        <v>19000163</v>
      </c>
      <c r="C63" s="412">
        <v>2</v>
      </c>
      <c r="D63" s="34">
        <v>172113</v>
      </c>
      <c r="E63" s="101"/>
      <c r="F63" s="100"/>
      <c r="G63" s="34"/>
      <c r="H63" s="101"/>
      <c r="I63" s="102"/>
      <c r="J63" s="34"/>
    </row>
    <row r="64" spans="1:10" ht="15.75" customHeight="1" x14ac:dyDescent="0.25">
      <c r="A64" s="98">
        <v>43498</v>
      </c>
      <c r="B64" s="99">
        <v>19000204</v>
      </c>
      <c r="C64" s="412">
        <v>9</v>
      </c>
      <c r="D64" s="34">
        <v>785228</v>
      </c>
      <c r="E64" s="101" t="s">
        <v>234</v>
      </c>
      <c r="F64" s="100">
        <v>1</v>
      </c>
      <c r="G64" s="34">
        <v>76038</v>
      </c>
      <c r="H64" s="101"/>
      <c r="I64" s="102"/>
      <c r="J64" s="34"/>
    </row>
    <row r="65" spans="1:10" ht="15.75" customHeight="1" x14ac:dyDescent="0.25">
      <c r="A65" s="98">
        <v>43498</v>
      </c>
      <c r="B65" s="99">
        <v>19000220</v>
      </c>
      <c r="C65" s="412">
        <v>6</v>
      </c>
      <c r="D65" s="34">
        <v>505139</v>
      </c>
      <c r="E65" s="101"/>
      <c r="F65" s="100"/>
      <c r="G65" s="34"/>
      <c r="H65" s="101"/>
      <c r="I65" s="102"/>
      <c r="J65" s="34"/>
    </row>
    <row r="66" spans="1:10" ht="15.75" customHeight="1" x14ac:dyDescent="0.25">
      <c r="A66" s="98">
        <v>43500</v>
      </c>
      <c r="B66" s="99">
        <v>19000293</v>
      </c>
      <c r="C66" s="412">
        <v>9</v>
      </c>
      <c r="D66" s="34">
        <v>805178</v>
      </c>
      <c r="E66" s="101"/>
      <c r="F66" s="100"/>
      <c r="G66" s="34"/>
      <c r="H66" s="101"/>
      <c r="I66" s="102"/>
      <c r="J66" s="34"/>
    </row>
    <row r="67" spans="1:10" ht="15.75" customHeight="1" x14ac:dyDescent="0.25">
      <c r="A67" s="98">
        <v>43500</v>
      </c>
      <c r="B67" s="99">
        <v>19000319</v>
      </c>
      <c r="C67" s="412">
        <v>1</v>
      </c>
      <c r="D67" s="34">
        <v>92050</v>
      </c>
      <c r="E67" s="101"/>
      <c r="F67" s="100"/>
      <c r="G67" s="34"/>
      <c r="H67" s="101"/>
      <c r="I67" s="102"/>
      <c r="J67" s="34"/>
    </row>
    <row r="68" spans="1:10" x14ac:dyDescent="0.25">
      <c r="A68" s="235"/>
      <c r="B68" s="234"/>
      <c r="C68" s="12"/>
      <c r="D68" s="236"/>
      <c r="E68" s="237"/>
      <c r="F68" s="240"/>
      <c r="G68" s="236"/>
      <c r="H68" s="237"/>
      <c r="I68" s="239"/>
      <c r="J68" s="236"/>
    </row>
    <row r="69" spans="1:10" x14ac:dyDescent="0.25">
      <c r="A69" s="235"/>
      <c r="B69" s="223" t="s">
        <v>11</v>
      </c>
      <c r="C69" s="229">
        <f>SUM(C8:C68)</f>
        <v>390</v>
      </c>
      <c r="D69" s="224">
        <f>SUM(D8:D68)</f>
        <v>35200406</v>
      </c>
      <c r="E69" s="223" t="s">
        <v>11</v>
      </c>
      <c r="F69" s="232">
        <f>SUM(F8:F68)</f>
        <v>31</v>
      </c>
      <c r="G69" s="224">
        <f>SUM(G8:G68)</f>
        <v>2998277</v>
      </c>
      <c r="H69" s="232">
        <f>SUM(H8:H68)</f>
        <v>0</v>
      </c>
      <c r="I69" s="232">
        <f>SUM(I8:I68)</f>
        <v>25707336</v>
      </c>
      <c r="J69" s="5"/>
    </row>
    <row r="70" spans="1:10" x14ac:dyDescent="0.25">
      <c r="A70" s="235"/>
      <c r="B70" s="223"/>
      <c r="C70" s="229"/>
      <c r="D70" s="224"/>
      <c r="E70" s="223"/>
      <c r="F70" s="232"/>
      <c r="G70" s="224"/>
      <c r="H70" s="232"/>
      <c r="I70" s="232"/>
      <c r="J70" s="5"/>
    </row>
    <row r="71" spans="1:10" x14ac:dyDescent="0.25">
      <c r="A71" s="225"/>
      <c r="B71" s="226"/>
      <c r="C71" s="12"/>
      <c r="D71" s="236"/>
      <c r="E71" s="223"/>
      <c r="F71" s="240"/>
      <c r="G71" s="413" t="s">
        <v>12</v>
      </c>
      <c r="H71" s="413"/>
      <c r="I71" s="239"/>
      <c r="J71" s="227">
        <f>SUM(D8:D68)</f>
        <v>35200406</v>
      </c>
    </row>
    <row r="72" spans="1:10" x14ac:dyDescent="0.25">
      <c r="A72" s="235"/>
      <c r="B72" s="234"/>
      <c r="C72" s="12"/>
      <c r="D72" s="236"/>
      <c r="E72" s="237"/>
      <c r="F72" s="240"/>
      <c r="G72" s="413" t="s">
        <v>13</v>
      </c>
      <c r="H72" s="413"/>
      <c r="I72" s="239"/>
      <c r="J72" s="227">
        <f>SUM(G8:G68)</f>
        <v>2998277</v>
      </c>
    </row>
    <row r="73" spans="1:10" x14ac:dyDescent="0.25">
      <c r="A73" s="228"/>
      <c r="B73" s="237"/>
      <c r="C73" s="12"/>
      <c r="D73" s="236"/>
      <c r="E73" s="237"/>
      <c r="F73" s="240"/>
      <c r="G73" s="413" t="s">
        <v>14</v>
      </c>
      <c r="H73" s="413"/>
      <c r="I73" s="41"/>
      <c r="J73" s="229">
        <f>J71-J72</f>
        <v>32202129</v>
      </c>
    </row>
    <row r="74" spans="1:10" x14ac:dyDescent="0.25">
      <c r="A74" s="235"/>
      <c r="B74" s="230"/>
      <c r="C74" s="12"/>
      <c r="D74" s="231"/>
      <c r="E74" s="237"/>
      <c r="F74" s="240"/>
      <c r="G74" s="413" t="s">
        <v>15</v>
      </c>
      <c r="H74" s="413"/>
      <c r="I74" s="239"/>
      <c r="J74" s="227">
        <f>SUM(H8:H68)</f>
        <v>0</v>
      </c>
    </row>
    <row r="75" spans="1:10" x14ac:dyDescent="0.25">
      <c r="A75" s="235"/>
      <c r="B75" s="230"/>
      <c r="C75" s="12"/>
      <c r="D75" s="231"/>
      <c r="E75" s="237"/>
      <c r="F75" s="240"/>
      <c r="G75" s="413" t="s">
        <v>16</v>
      </c>
      <c r="H75" s="413"/>
      <c r="I75" s="239"/>
      <c r="J75" s="227">
        <f>J73+J74</f>
        <v>32202129</v>
      </c>
    </row>
    <row r="76" spans="1:10" x14ac:dyDescent="0.25">
      <c r="A76" s="235"/>
      <c r="B76" s="230"/>
      <c r="C76" s="12"/>
      <c r="D76" s="231"/>
      <c r="E76" s="237"/>
      <c r="F76" s="240"/>
      <c r="G76" s="413" t="s">
        <v>5</v>
      </c>
      <c r="H76" s="413"/>
      <c r="I76" s="239"/>
      <c r="J76" s="227">
        <f>SUM(I8:I68)</f>
        <v>25707336</v>
      </c>
    </row>
    <row r="77" spans="1:10" x14ac:dyDescent="0.25">
      <c r="A77" s="235"/>
      <c r="B77" s="230"/>
      <c r="C77" s="12"/>
      <c r="D77" s="231"/>
      <c r="E77" s="237"/>
      <c r="F77" s="240"/>
      <c r="G77" s="413" t="s">
        <v>31</v>
      </c>
      <c r="H77" s="413"/>
      <c r="I77" s="240" t="str">
        <f>IF(J77&gt;0,"SALDO",IF(J77&lt;0,"PIUTANG",IF(J77=0,"LUNAS")))</f>
        <v>PIUTANG</v>
      </c>
      <c r="J77" s="227">
        <f>J76-J75</f>
        <v>-6494793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9" activePane="bottomLeft" state="frozen"/>
      <selection pane="bottomLeft" activeCell="J14" sqref="J1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206500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10</v>
      </c>
      <c r="D23" s="9">
        <f>SUM(D8:D22)</f>
        <v>1186676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3" t="s">
        <v>12</v>
      </c>
      <c r="H25" s="413"/>
      <c r="I25" s="39"/>
      <c r="J25" s="13">
        <f>SUM(D8:D22)</f>
        <v>1186676</v>
      </c>
    </row>
    <row r="26" spans="1:18" x14ac:dyDescent="0.25">
      <c r="A26" s="162"/>
      <c r="B26" s="3"/>
      <c r="C26" s="40"/>
      <c r="D26" s="6"/>
      <c r="E26" s="7"/>
      <c r="F26" s="40"/>
      <c r="G26" s="413" t="s">
        <v>13</v>
      </c>
      <c r="H26" s="413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3" t="s">
        <v>14</v>
      </c>
      <c r="H27" s="413"/>
      <c r="I27" s="41"/>
      <c r="J27" s="15">
        <f>J25-J26</f>
        <v>1186676</v>
      </c>
    </row>
    <row r="28" spans="1:18" x14ac:dyDescent="0.25">
      <c r="A28" s="162"/>
      <c r="B28" s="16"/>
      <c r="C28" s="40"/>
      <c r="D28" s="17"/>
      <c r="E28" s="7"/>
      <c r="F28" s="40"/>
      <c r="G28" s="413" t="s">
        <v>15</v>
      </c>
      <c r="H28" s="413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3" t="s">
        <v>16</v>
      </c>
      <c r="H29" s="413"/>
      <c r="I29" s="39"/>
      <c r="J29" s="13">
        <f>J27+J28</f>
        <v>1186676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3" t="s">
        <v>5</v>
      </c>
      <c r="H30" s="413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3" t="s">
        <v>31</v>
      </c>
      <c r="H31" s="413"/>
      <c r="I31" s="40" t="str">
        <f>IF(J31&gt;0,"SALDO",IF(J31&lt;0,"PIUTANG",IF(J31=0,"LUNAS")))</f>
        <v>PIUTANG</v>
      </c>
      <c r="J31" s="13">
        <f>J30-J29</f>
        <v>-206500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3"/>
  <sheetViews>
    <sheetView workbookViewId="0">
      <pane ySplit="7" topLeftCell="A127" activePane="bottomLeft" state="frozen"/>
      <selection pane="bottomLeft" activeCell="J134" sqref="J13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SUM(D132:D134)</f>
        <v>5856390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J153*-1</f>
        <v>8844781</v>
      </c>
      <c r="J2" s="218"/>
      <c r="L2" s="219">
        <f>SUM(G132:G134)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5856390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98">
        <v>43500</v>
      </c>
      <c r="B135" s="99">
        <v>19000278</v>
      </c>
      <c r="C135" s="412">
        <v>48</v>
      </c>
      <c r="D135" s="34">
        <v>5351686</v>
      </c>
      <c r="E135" s="99"/>
      <c r="F135" s="100"/>
      <c r="G135" s="34"/>
      <c r="H135" s="102"/>
      <c r="I135" s="102"/>
      <c r="J135" s="34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98">
        <v>43500</v>
      </c>
      <c r="B136" s="99">
        <v>19000286</v>
      </c>
      <c r="C136" s="412">
        <v>19</v>
      </c>
      <c r="D136" s="34">
        <v>1964293</v>
      </c>
      <c r="E136" s="99"/>
      <c r="F136" s="100"/>
      <c r="G136" s="34"/>
      <c r="H136" s="102"/>
      <c r="I136" s="102"/>
      <c r="J136" s="34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98">
        <v>43500</v>
      </c>
      <c r="B137" s="99">
        <v>19000307</v>
      </c>
      <c r="C137" s="412">
        <v>10</v>
      </c>
      <c r="D137" s="34">
        <v>1041339</v>
      </c>
      <c r="E137" s="99"/>
      <c r="F137" s="100"/>
      <c r="G137" s="34"/>
      <c r="H137" s="102"/>
      <c r="I137" s="102"/>
      <c r="J137" s="34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98">
        <v>43500</v>
      </c>
      <c r="B138" s="99">
        <v>19000314</v>
      </c>
      <c r="C138" s="412">
        <v>4</v>
      </c>
      <c r="D138" s="34">
        <v>487463</v>
      </c>
      <c r="E138" s="99"/>
      <c r="F138" s="100"/>
      <c r="G138" s="34"/>
      <c r="H138" s="102"/>
      <c r="I138" s="102"/>
      <c r="J138" s="34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98"/>
      <c r="B139" s="99"/>
      <c r="C139" s="412"/>
      <c r="D139" s="34"/>
      <c r="E139" s="99"/>
      <c r="F139" s="100"/>
      <c r="G139" s="34"/>
      <c r="H139" s="102"/>
      <c r="I139" s="102"/>
      <c r="J139" s="34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98"/>
      <c r="B140" s="99"/>
      <c r="C140" s="412"/>
      <c r="D140" s="34"/>
      <c r="E140" s="99"/>
      <c r="F140" s="100"/>
      <c r="G140" s="34"/>
      <c r="H140" s="102"/>
      <c r="I140" s="102"/>
      <c r="J140" s="34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98"/>
      <c r="B141" s="99"/>
      <c r="C141" s="412"/>
      <c r="D141" s="34"/>
      <c r="E141" s="99"/>
      <c r="F141" s="100"/>
      <c r="G141" s="34"/>
      <c r="H141" s="102"/>
      <c r="I141" s="102"/>
      <c r="J141" s="34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98"/>
      <c r="B142" s="99"/>
      <c r="C142" s="412"/>
      <c r="D142" s="34"/>
      <c r="E142" s="99"/>
      <c r="F142" s="100"/>
      <c r="G142" s="34"/>
      <c r="H142" s="102"/>
      <c r="I142" s="102"/>
      <c r="J142" s="34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98"/>
      <c r="B143" s="99"/>
      <c r="C143" s="412"/>
      <c r="D143" s="34"/>
      <c r="E143" s="99"/>
      <c r="F143" s="100"/>
      <c r="G143" s="34"/>
      <c r="H143" s="102"/>
      <c r="I143" s="102"/>
      <c r="J143" s="34"/>
      <c r="K143" s="138"/>
      <c r="L143" s="138"/>
      <c r="M143" s="138"/>
      <c r="N143" s="138"/>
      <c r="O143" s="138"/>
      <c r="P143" s="138"/>
      <c r="Q143" s="138"/>
      <c r="R143" s="138"/>
    </row>
    <row r="144" spans="1:18" x14ac:dyDescent="0.25">
      <c r="A144" s="235"/>
      <c r="B144" s="234"/>
      <c r="C144" s="240"/>
      <c r="D144" s="236"/>
      <c r="E144" s="234"/>
      <c r="F144" s="240"/>
      <c r="G144" s="236"/>
      <c r="H144" s="239"/>
      <c r="I144" s="239"/>
      <c r="J144" s="236"/>
    </row>
    <row r="145" spans="1:18" s="218" customFormat="1" x14ac:dyDescent="0.25">
      <c r="A145" s="226"/>
      <c r="B145" s="223" t="s">
        <v>11</v>
      </c>
      <c r="C145" s="232">
        <f>SUM(C8:C144)</f>
        <v>1760</v>
      </c>
      <c r="D145" s="224">
        <f>SUM(D8:D144)</f>
        <v>190282778</v>
      </c>
      <c r="E145" s="223" t="s">
        <v>11</v>
      </c>
      <c r="F145" s="232">
        <f>SUM(F8:F144)</f>
        <v>144</v>
      </c>
      <c r="G145" s="224">
        <f>SUM(G8:G144)</f>
        <v>15220370</v>
      </c>
      <c r="H145" s="232">
        <f>SUM(H8:H144)</f>
        <v>0</v>
      </c>
      <c r="I145" s="232">
        <f>SUM(I8:I144)</f>
        <v>166217627</v>
      </c>
      <c r="J145" s="224"/>
      <c r="K145" s="220"/>
      <c r="L145" s="220"/>
      <c r="M145" s="220"/>
      <c r="N145" s="220"/>
      <c r="O145" s="220"/>
      <c r="P145" s="220"/>
      <c r="Q145" s="220"/>
      <c r="R145" s="220"/>
    </row>
    <row r="146" spans="1:18" s="218" customFormat="1" x14ac:dyDescent="0.25">
      <c r="A146" s="226"/>
      <c r="B146" s="223"/>
      <c r="C146" s="232"/>
      <c r="D146" s="224"/>
      <c r="E146" s="223"/>
      <c r="F146" s="232"/>
      <c r="G146" s="224"/>
      <c r="H146" s="232"/>
      <c r="I146" s="232"/>
      <c r="J146" s="224"/>
      <c r="K146" s="220"/>
      <c r="M146" s="220"/>
      <c r="N146" s="220"/>
      <c r="O146" s="220"/>
      <c r="P146" s="220"/>
      <c r="Q146" s="220"/>
      <c r="R146" s="220"/>
    </row>
    <row r="147" spans="1:18" x14ac:dyDescent="0.25">
      <c r="A147" s="225"/>
      <c r="B147" s="226"/>
      <c r="C147" s="240"/>
      <c r="D147" s="236"/>
      <c r="E147" s="223"/>
      <c r="F147" s="240"/>
      <c r="G147" s="428" t="s">
        <v>12</v>
      </c>
      <c r="H147" s="429"/>
      <c r="I147" s="236"/>
      <c r="J147" s="227">
        <f>SUM(D8:D144)</f>
        <v>190282778</v>
      </c>
      <c r="P147" s="220"/>
      <c r="Q147" s="220"/>
      <c r="R147" s="233"/>
    </row>
    <row r="148" spans="1:18" x14ac:dyDescent="0.25">
      <c r="A148" s="235"/>
      <c r="B148" s="234"/>
      <c r="C148" s="240"/>
      <c r="D148" s="236"/>
      <c r="E148" s="234"/>
      <c r="F148" s="240"/>
      <c r="G148" s="428" t="s">
        <v>13</v>
      </c>
      <c r="H148" s="429"/>
      <c r="I148" s="237"/>
      <c r="J148" s="227">
        <f>SUM(G8:G144)</f>
        <v>15220370</v>
      </c>
      <c r="R148" s="233"/>
    </row>
    <row r="149" spans="1:18" x14ac:dyDescent="0.25">
      <c r="A149" s="228"/>
      <c r="B149" s="237"/>
      <c r="C149" s="240"/>
      <c r="D149" s="236"/>
      <c r="E149" s="234"/>
      <c r="F149" s="240"/>
      <c r="G149" s="428" t="s">
        <v>14</v>
      </c>
      <c r="H149" s="429"/>
      <c r="I149" s="229"/>
      <c r="J149" s="229">
        <f>J147-J148</f>
        <v>175062408</v>
      </c>
      <c r="L149" s="220"/>
      <c r="R149" s="233"/>
    </row>
    <row r="150" spans="1:18" x14ac:dyDescent="0.25">
      <c r="A150" s="235"/>
      <c r="B150" s="230"/>
      <c r="C150" s="240"/>
      <c r="D150" s="231"/>
      <c r="E150" s="234"/>
      <c r="F150" s="240"/>
      <c r="G150" s="428" t="s">
        <v>15</v>
      </c>
      <c r="H150" s="429"/>
      <c r="I150" s="237"/>
      <c r="J150" s="227">
        <f>SUM(H8:H144)</f>
        <v>0</v>
      </c>
      <c r="R150" s="233"/>
    </row>
    <row r="151" spans="1:18" x14ac:dyDescent="0.25">
      <c r="A151" s="235"/>
      <c r="B151" s="230"/>
      <c r="C151" s="240"/>
      <c r="D151" s="231"/>
      <c r="E151" s="234"/>
      <c r="F151" s="240"/>
      <c r="G151" s="428" t="s">
        <v>16</v>
      </c>
      <c r="H151" s="429"/>
      <c r="I151" s="237"/>
      <c r="J151" s="227">
        <f>J149+J150</f>
        <v>175062408</v>
      </c>
      <c r="R151" s="233"/>
    </row>
    <row r="152" spans="1:18" x14ac:dyDescent="0.25">
      <c r="A152" s="235"/>
      <c r="B152" s="230"/>
      <c r="C152" s="240"/>
      <c r="D152" s="231"/>
      <c r="E152" s="234"/>
      <c r="F152" s="240"/>
      <c r="G152" s="428" t="s">
        <v>5</v>
      </c>
      <c r="H152" s="429"/>
      <c r="I152" s="237"/>
      <c r="J152" s="227">
        <f>SUM(I8:I144)</f>
        <v>166217627</v>
      </c>
      <c r="R152" s="233"/>
    </row>
    <row r="153" spans="1:18" x14ac:dyDescent="0.25">
      <c r="A153" s="235"/>
      <c r="B153" s="230"/>
      <c r="C153" s="240"/>
      <c r="D153" s="231"/>
      <c r="E153" s="234"/>
      <c r="F153" s="240"/>
      <c r="G153" s="428" t="s">
        <v>31</v>
      </c>
      <c r="H153" s="429"/>
      <c r="I153" s="234" t="str">
        <f>IF(J153&gt;0,"SALDO",IF(J153&lt;0,"PIUTANG",IF(J153=0,"LUNAS")))</f>
        <v>PIUTANG</v>
      </c>
      <c r="J153" s="227">
        <f>J152-J151</f>
        <v>-8844781</v>
      </c>
      <c r="R153" s="233"/>
    </row>
  </sheetData>
  <mergeCells count="13">
    <mergeCell ref="G153:H153"/>
    <mergeCell ref="G147:H147"/>
    <mergeCell ref="G148:H148"/>
    <mergeCell ref="G149:H149"/>
    <mergeCell ref="G150:H150"/>
    <mergeCell ref="G151:H151"/>
    <mergeCell ref="G152:H15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16"/>
  <sheetViews>
    <sheetView zoomScaleNormal="100" workbookViewId="0">
      <pane ySplit="7" topLeftCell="A88" activePane="bottomLeft" state="frozen"/>
      <selection pane="bottomLeft" activeCell="H94" sqref="H9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SUM(D81:D92)</f>
        <v>16025177</v>
      </c>
      <c r="N1" s="219">
        <v>16025158</v>
      </c>
      <c r="O1" s="219">
        <f>N1-M1</f>
        <v>-19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J110*-1</f>
        <v>5880650</v>
      </c>
      <c r="J2" s="218"/>
      <c r="M2" s="219">
        <f>SUM(G81:G90)</f>
        <v>520013</v>
      </c>
      <c r="N2" s="219">
        <v>520013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15505164</v>
      </c>
      <c r="N3" s="219">
        <f>N1-N2</f>
        <v>15505145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98">
        <v>43498</v>
      </c>
      <c r="B94" s="99">
        <v>19000200</v>
      </c>
      <c r="C94" s="100">
        <v>8</v>
      </c>
      <c r="D94" s="34">
        <v>933978</v>
      </c>
      <c r="E94" s="101"/>
      <c r="F94" s="99"/>
      <c r="G94" s="34"/>
      <c r="H94" s="102"/>
      <c r="I94" s="102"/>
      <c r="J94" s="34"/>
      <c r="K94" s="233"/>
      <c r="L94" s="233"/>
      <c r="M94" s="233"/>
      <c r="N94" s="233"/>
      <c r="O94" s="233"/>
      <c r="P94" s="233"/>
    </row>
    <row r="95" spans="1:16" x14ac:dyDescent="0.25">
      <c r="A95" s="98">
        <v>43498</v>
      </c>
      <c r="B95" s="99">
        <v>19000228</v>
      </c>
      <c r="C95" s="100">
        <v>16</v>
      </c>
      <c r="D95" s="34">
        <v>1705204</v>
      </c>
      <c r="E95" s="101"/>
      <c r="F95" s="99"/>
      <c r="G95" s="34"/>
      <c r="H95" s="102"/>
      <c r="I95" s="102"/>
      <c r="J95" s="34"/>
      <c r="K95" s="233"/>
      <c r="L95" s="233"/>
      <c r="M95" s="233"/>
      <c r="N95" s="233"/>
      <c r="O95" s="233"/>
      <c r="P95" s="233"/>
    </row>
    <row r="96" spans="1:16" x14ac:dyDescent="0.25">
      <c r="A96" s="98">
        <v>43500</v>
      </c>
      <c r="B96" s="99">
        <v>19000287</v>
      </c>
      <c r="C96" s="100">
        <v>17</v>
      </c>
      <c r="D96" s="34">
        <v>1646342</v>
      </c>
      <c r="E96" s="101"/>
      <c r="F96" s="99"/>
      <c r="G96" s="34"/>
      <c r="H96" s="102"/>
      <c r="I96" s="102"/>
      <c r="J96" s="34"/>
      <c r="K96" s="233"/>
      <c r="L96" s="233"/>
      <c r="M96" s="233"/>
      <c r="N96" s="233"/>
      <c r="O96" s="233"/>
      <c r="P96" s="233"/>
    </row>
    <row r="97" spans="1:16" x14ac:dyDescent="0.25">
      <c r="A97" s="98">
        <v>43500</v>
      </c>
      <c r="B97" s="99">
        <v>19000289</v>
      </c>
      <c r="C97" s="100">
        <v>2</v>
      </c>
      <c r="D97" s="34">
        <v>170976</v>
      </c>
      <c r="E97" s="101"/>
      <c r="F97" s="99"/>
      <c r="G97" s="34"/>
      <c r="H97" s="102"/>
      <c r="I97" s="102"/>
      <c r="J97" s="34"/>
      <c r="K97" s="233"/>
      <c r="L97" s="233"/>
      <c r="M97" s="233"/>
      <c r="N97" s="233"/>
      <c r="O97" s="233"/>
      <c r="P97" s="233"/>
    </row>
    <row r="98" spans="1:16" x14ac:dyDescent="0.25">
      <c r="A98" s="98">
        <v>43500</v>
      </c>
      <c r="B98" s="99">
        <v>19000318</v>
      </c>
      <c r="C98" s="100">
        <v>13</v>
      </c>
      <c r="D98" s="34">
        <v>1424064</v>
      </c>
      <c r="E98" s="101"/>
      <c r="F98" s="99"/>
      <c r="G98" s="34"/>
      <c r="H98" s="102"/>
      <c r="I98" s="102"/>
      <c r="J98" s="34"/>
      <c r="K98" s="233"/>
      <c r="L98" s="233"/>
      <c r="M98" s="233"/>
      <c r="N98" s="233"/>
      <c r="O98" s="233"/>
      <c r="P98" s="233"/>
    </row>
    <row r="99" spans="1:16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  <c r="K99" s="233"/>
      <c r="L99" s="233"/>
      <c r="M99" s="233"/>
      <c r="N99" s="233"/>
      <c r="O99" s="233"/>
      <c r="P99" s="233"/>
    </row>
    <row r="100" spans="1:16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  <c r="K100" s="233"/>
      <c r="L100" s="233"/>
      <c r="M100" s="233"/>
      <c r="N100" s="233"/>
      <c r="O100" s="233"/>
      <c r="P100" s="233"/>
    </row>
    <row r="101" spans="1:16" x14ac:dyDescent="0.25">
      <c r="A101" s="235"/>
      <c r="B101" s="234"/>
      <c r="C101" s="240"/>
      <c r="D101" s="236"/>
      <c r="E101" s="237"/>
      <c r="F101" s="234"/>
      <c r="G101" s="236"/>
      <c r="H101" s="239"/>
      <c r="I101" s="239"/>
      <c r="J101" s="236"/>
      <c r="K101" s="233"/>
      <c r="L101" s="233"/>
      <c r="M101" s="233"/>
      <c r="N101" s="233"/>
      <c r="O101" s="233"/>
      <c r="P101" s="233"/>
    </row>
    <row r="102" spans="1:16" x14ac:dyDescent="0.25">
      <c r="A102" s="235"/>
      <c r="B102" s="223" t="s">
        <v>11</v>
      </c>
      <c r="C102" s="232">
        <f>SUM(C8:C101)</f>
        <v>763</v>
      </c>
      <c r="D102" s="224"/>
      <c r="E102" s="223" t="s">
        <v>11</v>
      </c>
      <c r="F102" s="223">
        <f>SUM(F8:F101)</f>
        <v>35</v>
      </c>
      <c r="G102" s="224">
        <f>SUM(G8:G101)</f>
        <v>3962364</v>
      </c>
      <c r="H102" s="239"/>
      <c r="I102" s="239"/>
      <c r="J102" s="236"/>
      <c r="K102" s="233"/>
      <c r="L102" s="233"/>
      <c r="M102" s="233"/>
      <c r="N102" s="233"/>
      <c r="O102" s="233"/>
      <c r="P102" s="233"/>
    </row>
    <row r="103" spans="1:16" x14ac:dyDescent="0.25">
      <c r="A103" s="235"/>
      <c r="B103" s="223"/>
      <c r="C103" s="232"/>
      <c r="D103" s="224"/>
      <c r="E103" s="237"/>
      <c r="F103" s="234"/>
      <c r="G103" s="236"/>
      <c r="H103" s="239"/>
      <c r="I103" s="239"/>
      <c r="J103" s="236"/>
      <c r="K103" s="233"/>
      <c r="L103" s="233"/>
      <c r="M103" s="233"/>
      <c r="N103" s="233"/>
      <c r="O103" s="233"/>
      <c r="P103" s="233"/>
    </row>
    <row r="104" spans="1:16" x14ac:dyDescent="0.25">
      <c r="A104" s="225"/>
      <c r="B104" s="226"/>
      <c r="C104" s="240"/>
      <c r="D104" s="236"/>
      <c r="E104" s="223"/>
      <c r="F104" s="234"/>
      <c r="G104" s="413" t="s">
        <v>12</v>
      </c>
      <c r="H104" s="413"/>
      <c r="I104" s="239"/>
      <c r="J104" s="227">
        <f>SUM(D8:D101)</f>
        <v>81685411</v>
      </c>
      <c r="K104" s="233"/>
      <c r="L104" s="233"/>
      <c r="M104" s="233"/>
      <c r="N104" s="233"/>
      <c r="O104" s="233"/>
      <c r="P104" s="233"/>
    </row>
    <row r="105" spans="1:16" x14ac:dyDescent="0.25">
      <c r="A105" s="235"/>
      <c r="B105" s="234"/>
      <c r="C105" s="240"/>
      <c r="D105" s="236"/>
      <c r="E105" s="223"/>
      <c r="F105" s="234"/>
      <c r="G105" s="413" t="s">
        <v>13</v>
      </c>
      <c r="H105" s="413"/>
      <c r="I105" s="239"/>
      <c r="J105" s="227">
        <f>SUM(G8:G101)</f>
        <v>3962364</v>
      </c>
    </row>
    <row r="106" spans="1:16" x14ac:dyDescent="0.25">
      <c r="A106" s="228"/>
      <c r="B106" s="237"/>
      <c r="C106" s="240"/>
      <c r="D106" s="236"/>
      <c r="E106" s="237"/>
      <c r="F106" s="234"/>
      <c r="G106" s="413" t="s">
        <v>14</v>
      </c>
      <c r="H106" s="413"/>
      <c r="I106" s="41"/>
      <c r="J106" s="229">
        <f>J104-J105</f>
        <v>77723047</v>
      </c>
    </row>
    <row r="107" spans="1:16" x14ac:dyDescent="0.25">
      <c r="A107" s="235"/>
      <c r="B107" s="230"/>
      <c r="C107" s="240"/>
      <c r="D107" s="231"/>
      <c r="E107" s="237"/>
      <c r="F107" s="223"/>
      <c r="G107" s="413" t="s">
        <v>15</v>
      </c>
      <c r="H107" s="413"/>
      <c r="I107" s="239"/>
      <c r="J107" s="227">
        <f>SUM(H8:H103)</f>
        <v>0</v>
      </c>
    </row>
    <row r="108" spans="1:16" x14ac:dyDescent="0.25">
      <c r="A108" s="235"/>
      <c r="B108" s="230"/>
      <c r="C108" s="240"/>
      <c r="D108" s="231"/>
      <c r="E108" s="237"/>
      <c r="F108" s="223"/>
      <c r="G108" s="413" t="s">
        <v>16</v>
      </c>
      <c r="H108" s="413"/>
      <c r="I108" s="239"/>
      <c r="J108" s="227">
        <f>J106+J107</f>
        <v>77723047</v>
      </c>
    </row>
    <row r="109" spans="1:16" x14ac:dyDescent="0.25">
      <c r="A109" s="235"/>
      <c r="B109" s="230"/>
      <c r="C109" s="240"/>
      <c r="D109" s="231"/>
      <c r="E109" s="237"/>
      <c r="F109" s="234"/>
      <c r="G109" s="413" t="s">
        <v>5</v>
      </c>
      <c r="H109" s="413"/>
      <c r="I109" s="239"/>
      <c r="J109" s="227">
        <f>SUM(I8:I103)</f>
        <v>71842397</v>
      </c>
    </row>
    <row r="110" spans="1:16" x14ac:dyDescent="0.25">
      <c r="A110" s="235"/>
      <c r="B110" s="230"/>
      <c r="C110" s="240"/>
      <c r="D110" s="231"/>
      <c r="E110" s="237"/>
      <c r="F110" s="234"/>
      <c r="G110" s="413" t="s">
        <v>31</v>
      </c>
      <c r="H110" s="413"/>
      <c r="I110" s="240" t="str">
        <f>IF(J110&gt;0,"SALDO",IF(J110&lt;0,"PIUTANG",IF(J110=0,"LUNAS")))</f>
        <v>PIUTANG</v>
      </c>
      <c r="J110" s="227">
        <f>J109-J108</f>
        <v>-5880650</v>
      </c>
    </row>
    <row r="111" spans="1:16" x14ac:dyDescent="0.25">
      <c r="F111" s="219"/>
      <c r="G111" s="219"/>
      <c r="J111" s="219"/>
    </row>
    <row r="112" spans="1:16" x14ac:dyDescent="0.25">
      <c r="C112" s="219"/>
      <c r="D112" s="219"/>
      <c r="F112" s="219"/>
      <c r="G112" s="219"/>
      <c r="J112" s="219"/>
      <c r="L112" s="233"/>
      <c r="M112" s="233"/>
      <c r="N112" s="233"/>
      <c r="O112" s="233"/>
      <c r="P112" s="233"/>
    </row>
    <row r="113" spans="3:16" x14ac:dyDescent="0.25">
      <c r="C113" s="219"/>
      <c r="D113" s="219"/>
      <c r="F113" s="219"/>
      <c r="G113" s="219"/>
      <c r="J113" s="219"/>
      <c r="L113" s="233"/>
      <c r="M113" s="233"/>
      <c r="N113" s="233"/>
      <c r="O113" s="233"/>
      <c r="P113" s="233"/>
    </row>
    <row r="114" spans="3:16" x14ac:dyDescent="0.25">
      <c r="C114" s="219"/>
      <c r="D114" s="219"/>
      <c r="F114" s="219"/>
      <c r="G114" s="219"/>
      <c r="J114" s="219"/>
      <c r="L114" s="233"/>
      <c r="M114" s="233"/>
      <c r="N114" s="233"/>
      <c r="O114" s="233"/>
      <c r="P114" s="233"/>
    </row>
    <row r="115" spans="3:16" x14ac:dyDescent="0.25">
      <c r="C115" s="219"/>
      <c r="D115" s="219"/>
      <c r="F115" s="219"/>
      <c r="G115" s="219"/>
      <c r="J115" s="219"/>
      <c r="L115" s="233"/>
      <c r="M115" s="233"/>
      <c r="N115" s="233"/>
      <c r="O115" s="233"/>
      <c r="P115" s="233"/>
    </row>
    <row r="116" spans="3:16" x14ac:dyDescent="0.25">
      <c r="C116" s="219"/>
      <c r="D116" s="219"/>
      <c r="L116" s="233"/>
      <c r="M116" s="233"/>
      <c r="N116" s="233"/>
      <c r="O116" s="233"/>
      <c r="P116" s="233"/>
    </row>
  </sheetData>
  <mergeCells count="15">
    <mergeCell ref="G110:H110"/>
    <mergeCell ref="G104:H104"/>
    <mergeCell ref="G105:H105"/>
    <mergeCell ref="G106:H106"/>
    <mergeCell ref="G107:H107"/>
    <mergeCell ref="G108:H108"/>
    <mergeCell ref="G109:H10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57" activePane="bottomLeft" state="frozen"/>
      <selection pane="bottomLeft" activeCell="J64" sqref="J64:J6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SUM(D50:D60)</f>
        <v>758625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272895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758625</v>
      </c>
      <c r="M3" s="219">
        <v>53505</v>
      </c>
      <c r="N3" s="238">
        <f>L3+M3</f>
        <v>812130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0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0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0" x14ac:dyDescent="0.25">
      <c r="A61" s="98">
        <v>43498</v>
      </c>
      <c r="B61" s="99">
        <v>19000130</v>
      </c>
      <c r="C61" s="100">
        <v>5</v>
      </c>
      <c r="D61" s="34">
        <v>235755</v>
      </c>
      <c r="E61" s="101"/>
      <c r="F61" s="99"/>
      <c r="G61" s="34"/>
      <c r="H61" s="102"/>
      <c r="I61" s="102"/>
      <c r="J61" s="34"/>
    </row>
    <row r="62" spans="1:10" x14ac:dyDescent="0.25">
      <c r="A62" s="98">
        <v>43500</v>
      </c>
      <c r="B62" s="99">
        <v>19000134</v>
      </c>
      <c r="C62" s="100">
        <v>1</v>
      </c>
      <c r="D62" s="34">
        <v>37140</v>
      </c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126</v>
      </c>
      <c r="D84" s="224"/>
      <c r="E84" s="223" t="s">
        <v>11</v>
      </c>
      <c r="F84" s="223">
        <f>SUM(F8:F83)</f>
        <v>5</v>
      </c>
      <c r="G84" s="224">
        <f>SUM(G8:G83)</f>
        <v>267030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6015690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267030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5748660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5748660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5475765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-272895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4"/>
  <sheetViews>
    <sheetView workbookViewId="0">
      <pane ySplit="7" topLeftCell="A19" activePane="bottomLeft" state="frozen"/>
      <selection pane="bottomLeft" activeCell="M28" sqref="M2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SUM(D20:D23)</f>
        <v>3171794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J34*-1</f>
        <v>3059358</v>
      </c>
      <c r="J2" s="218"/>
      <c r="L2" s="238">
        <f>SUM(G20:G23)</f>
        <v>537950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2633844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43494</v>
      </c>
      <c r="B22" s="99">
        <v>19000028</v>
      </c>
      <c r="C22" s="253">
        <v>1</v>
      </c>
      <c r="D22" s="34">
        <v>105088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98">
        <v>43497</v>
      </c>
      <c r="B23" s="99">
        <v>19000165</v>
      </c>
      <c r="C23" s="253">
        <v>12</v>
      </c>
      <c r="D23" s="34">
        <v>1237430</v>
      </c>
      <c r="E23" s="101"/>
      <c r="F23" s="99"/>
      <c r="G23" s="34"/>
      <c r="H23" s="101"/>
      <c r="I23" s="102"/>
      <c r="J23" s="34"/>
      <c r="L23" s="238"/>
    </row>
    <row r="24" spans="1:12" x14ac:dyDescent="0.25">
      <c r="A24" s="98">
        <v>43498</v>
      </c>
      <c r="B24" s="99">
        <v>19000198</v>
      </c>
      <c r="C24" s="253">
        <v>3</v>
      </c>
      <c r="D24" s="34">
        <v>425514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112</v>
      </c>
      <c r="D26" s="224"/>
      <c r="E26" s="223" t="s">
        <v>11</v>
      </c>
      <c r="F26" s="223">
        <f>SUM(F8:F25)</f>
        <v>8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413" t="s">
        <v>12</v>
      </c>
      <c r="H28" s="413"/>
      <c r="I28" s="239"/>
      <c r="J28" s="227">
        <f>SUM(D8:D25)</f>
        <v>12624598</v>
      </c>
    </row>
    <row r="29" spans="1:12" x14ac:dyDescent="0.25">
      <c r="A29" s="235"/>
      <c r="B29" s="234"/>
      <c r="C29" s="26"/>
      <c r="D29" s="236"/>
      <c r="E29" s="237"/>
      <c r="F29" s="234"/>
      <c r="G29" s="413" t="s">
        <v>13</v>
      </c>
      <c r="H29" s="413"/>
      <c r="I29" s="239"/>
      <c r="J29" s="227">
        <f>SUM(G8:G25)</f>
        <v>537950</v>
      </c>
    </row>
    <row r="30" spans="1:12" x14ac:dyDescent="0.25">
      <c r="A30" s="228"/>
      <c r="B30" s="237"/>
      <c r="C30" s="26"/>
      <c r="D30" s="236"/>
      <c r="E30" s="237"/>
      <c r="F30" s="234"/>
      <c r="G30" s="413" t="s">
        <v>14</v>
      </c>
      <c r="H30" s="413"/>
      <c r="I30" s="41"/>
      <c r="J30" s="229">
        <f>J28-J29</f>
        <v>12086648</v>
      </c>
    </row>
    <row r="31" spans="1:12" x14ac:dyDescent="0.25">
      <c r="A31" s="235"/>
      <c r="B31" s="230"/>
      <c r="C31" s="26"/>
      <c r="D31" s="231"/>
      <c r="E31" s="237"/>
      <c r="F31" s="234"/>
      <c r="G31" s="413" t="s">
        <v>15</v>
      </c>
      <c r="H31" s="413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413" t="s">
        <v>16</v>
      </c>
      <c r="H32" s="413"/>
      <c r="I32" s="239"/>
      <c r="J32" s="227">
        <f>J30+J31</f>
        <v>12086648</v>
      </c>
    </row>
    <row r="33" spans="1:10" x14ac:dyDescent="0.25">
      <c r="A33" s="235"/>
      <c r="B33" s="230"/>
      <c r="C33" s="26"/>
      <c r="D33" s="231"/>
      <c r="E33" s="237"/>
      <c r="F33" s="234"/>
      <c r="G33" s="413" t="s">
        <v>5</v>
      </c>
      <c r="H33" s="413"/>
      <c r="I33" s="239"/>
      <c r="J33" s="227">
        <f>SUM(I8:I26)</f>
        <v>9027290</v>
      </c>
    </row>
    <row r="34" spans="1:10" x14ac:dyDescent="0.25">
      <c r="A34" s="235"/>
      <c r="B34" s="230"/>
      <c r="C34" s="26"/>
      <c r="D34" s="231"/>
      <c r="E34" s="237"/>
      <c r="F34" s="234"/>
      <c r="G34" s="413" t="s">
        <v>31</v>
      </c>
      <c r="H34" s="413"/>
      <c r="I34" s="240" t="str">
        <f>IF(J34&gt;0,"SALDO",IF(J34&lt;0,"PIUTANG",IF(J34=0,"LUNAS")))</f>
        <v>PIUTANG</v>
      </c>
      <c r="J34" s="227">
        <f>J33-J32</f>
        <v>-3059358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E36" sqref="E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576938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76005000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PIUTANG</v>
      </c>
      <c r="J48" s="13">
        <f>J47-J46</f>
        <v>-576938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K87" sqref="K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J97*-1</f>
        <v>2205842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3" t="s">
        <v>12</v>
      </c>
      <c r="H91" s="413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3" t="s">
        <v>13</v>
      </c>
      <c r="H92" s="413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3" t="s">
        <v>14</v>
      </c>
      <c r="H93" s="413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3" t="s">
        <v>15</v>
      </c>
      <c r="H94" s="413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3" t="s">
        <v>16</v>
      </c>
      <c r="H95" s="413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3" t="s">
        <v>5</v>
      </c>
      <c r="H96" s="413"/>
      <c r="I96" s="239"/>
      <c r="J96" s="227">
        <f>SUM(I8:I90)</f>
        <v>128857176</v>
      </c>
    </row>
    <row r="97" spans="1:16" x14ac:dyDescent="0.25">
      <c r="A97" s="235"/>
      <c r="B97" s="230"/>
      <c r="C97" s="240"/>
      <c r="D97" s="231"/>
      <c r="E97" s="237"/>
      <c r="F97" s="234"/>
      <c r="G97" s="413" t="s">
        <v>31</v>
      </c>
      <c r="H97" s="413"/>
      <c r="I97" s="240" t="str">
        <f>IF(J97&gt;0,"SALDO",IF(J97&lt;0,"PIUTANG",IF(J97=0,"LUNAS")))</f>
        <v>PIUTANG</v>
      </c>
      <c r="J97" s="227">
        <f>J96-J95</f>
        <v>-2205842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7:H97"/>
    <mergeCell ref="G91:H91"/>
    <mergeCell ref="G92:H92"/>
    <mergeCell ref="G93:H93"/>
    <mergeCell ref="G94:H94"/>
    <mergeCell ref="G95:H95"/>
    <mergeCell ref="G96:H9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8" activePane="bottomLeft" state="frozen"/>
      <selection pane="bottomLeft" activeCell="L32" sqref="L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999640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245">
        <v>200000</v>
      </c>
      <c r="J23" s="246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245"/>
      <c r="J24" s="246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245">
        <v>200000</v>
      </c>
      <c r="J25" s="246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245">
        <v>1000000</v>
      </c>
      <c r="J26" s="246" t="s">
        <v>17</v>
      </c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75</v>
      </c>
      <c r="D32" s="9">
        <f>SUM(D7:D31)</f>
        <v>7645054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7645054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5107640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6074640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-999640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ST'!A54</f>
        <v>43493</v>
      </c>
      <c r="C5" s="281">
        <f>'Taufik ST'!I2</f>
        <v>6494793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43493</v>
      </c>
      <c r="C6" s="281">
        <f>'Indra Fashion'!I2</f>
        <v>206500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43497</v>
      </c>
      <c r="C8" s="281">
        <f>Bandros!I2</f>
        <v>8844781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2205842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5880650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3059358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576938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999640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272895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29252415.5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2019-02-04T10:15:15Z</dcterms:modified>
</cp:coreProperties>
</file>