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40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Bentang!$A$1:$J$97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ST'!$A$5:$J$77</definedName>
    <definedName name="_xlnm.Print_Area" localSheetId="28">Widya!$A$1:$J$25</definedName>
    <definedName name="_xlnm.Print_Area" localSheetId="7">Yuan!$N$8:$N$27</definedName>
  </definedNames>
  <calcPr calcId="144525"/>
</workbook>
</file>

<file path=xl/calcChain.xml><?xml version="1.0" encoding="utf-8"?>
<calcChain xmlns="http://schemas.openxmlformats.org/spreadsheetml/2006/main">
  <c r="B9" i="15" l="1"/>
  <c r="L2" i="58" l="1"/>
  <c r="L1" i="58"/>
  <c r="L1" i="2"/>
  <c r="L3" i="2"/>
  <c r="L2" i="54" l="1"/>
  <c r="L1" i="54" l="1"/>
  <c r="L2" i="61" l="1"/>
  <c r="L1" i="61"/>
  <c r="L1" i="64" l="1"/>
  <c r="M2" i="57"/>
  <c r="M1" i="57"/>
  <c r="B5" i="15" l="1"/>
  <c r="L25" i="56" l="1"/>
  <c r="M114" i="58" l="1"/>
  <c r="M113" i="58"/>
  <c r="B21" i="15" l="1"/>
  <c r="B18" i="15"/>
  <c r="B12" i="15"/>
  <c r="B11" i="15"/>
  <c r="L2" i="12" l="1"/>
  <c r="L1" i="12"/>
  <c r="L2" i="2"/>
  <c r="I32" i="5" l="1"/>
  <c r="C10" i="15" l="1"/>
  <c r="L2" i="64" l="1"/>
  <c r="L3" i="64" l="1"/>
  <c r="J87" i="64"/>
  <c r="J86" i="64"/>
  <c r="B13" i="15" l="1"/>
  <c r="N2" i="16" l="1"/>
  <c r="L23" i="56" l="1"/>
  <c r="M2" i="58" l="1"/>
  <c r="M1" i="58"/>
  <c r="L2" i="35" l="1"/>
  <c r="L1" i="35"/>
  <c r="B20" i="15" l="1"/>
  <c r="M2" i="2" l="1"/>
  <c r="M1" i="2"/>
  <c r="N1" i="54" l="1"/>
  <c r="N2" i="54"/>
  <c r="L3" i="58" l="1"/>
  <c r="L66" i="62" l="1"/>
  <c r="L678" i="63" l="1"/>
  <c r="L677" i="63"/>
  <c r="J91" i="64"/>
  <c r="J89" i="64"/>
  <c r="G84" i="64"/>
  <c r="F84" i="64"/>
  <c r="C84" i="64"/>
  <c r="J88" i="64" l="1"/>
  <c r="J90" i="64" s="1"/>
  <c r="J92" i="64" s="1"/>
  <c r="I2" i="64" s="1"/>
  <c r="L679" i="63"/>
  <c r="C21" i="15" l="1"/>
  <c r="N3" i="64"/>
  <c r="I9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33" i="61" l="1"/>
  <c r="J31" i="61"/>
  <c r="J29" i="61"/>
  <c r="J28" i="61"/>
  <c r="F26" i="61"/>
  <c r="C26" i="61"/>
  <c r="J30" i="61" l="1"/>
  <c r="J32" i="61" s="1"/>
  <c r="J34" i="61" s="1"/>
  <c r="I34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152" i="58" l="1"/>
  <c r="J150" i="58"/>
  <c r="J148" i="58"/>
  <c r="J147" i="58"/>
  <c r="I145" i="58"/>
  <c r="H145" i="58"/>
  <c r="G145" i="58"/>
  <c r="F145" i="58"/>
  <c r="D145" i="58"/>
  <c r="C145" i="58"/>
  <c r="M3" i="58"/>
  <c r="N3" i="58" l="1"/>
  <c r="J149" i="58"/>
  <c r="J151" i="58" s="1"/>
  <c r="J153" i="58" s="1"/>
  <c r="I153" i="58" l="1"/>
  <c r="I2" i="58"/>
  <c r="C8" i="15" s="1"/>
  <c r="J109" i="57" l="1"/>
  <c r="J107" i="57"/>
  <c r="J105" i="57"/>
  <c r="J104" i="57"/>
  <c r="G102" i="57"/>
  <c r="F102" i="57"/>
  <c r="C102" i="57"/>
  <c r="J106" i="57" l="1"/>
  <c r="J108" i="57" s="1"/>
  <c r="J110" i="57" s="1"/>
  <c r="I110" i="57" s="1"/>
  <c r="I2" i="57" l="1"/>
  <c r="C11" i="15" s="1"/>
  <c r="J38" i="56"/>
  <c r="J36" i="56"/>
  <c r="J34" i="56"/>
  <c r="J33" i="56"/>
  <c r="G31" i="56"/>
  <c r="F31" i="56"/>
  <c r="C31" i="56"/>
  <c r="J35" i="56" l="1"/>
  <c r="J37" i="56" s="1"/>
  <c r="J39" i="56" s="1"/>
  <c r="I39" i="56" s="1"/>
  <c r="I2" i="56" l="1"/>
  <c r="J96" i="55"/>
  <c r="J94" i="55"/>
  <c r="J92" i="55"/>
  <c r="J91" i="55"/>
  <c r="G89" i="55"/>
  <c r="F89" i="55"/>
  <c r="C89" i="55"/>
  <c r="M1" i="56" l="1"/>
  <c r="J93" i="55"/>
  <c r="J95" i="55" s="1"/>
  <c r="J97" i="55" s="1"/>
  <c r="I97" i="55" s="1"/>
  <c r="I2" i="55" l="1"/>
  <c r="C9" i="15" s="1"/>
  <c r="I42" i="30" l="1"/>
  <c r="I44" i="30"/>
  <c r="I37" i="18" l="1"/>
  <c r="I39" i="18"/>
  <c r="L3" i="12" l="1"/>
  <c r="B17" i="15" l="1"/>
  <c r="B14" i="15"/>
  <c r="J76" i="54" l="1"/>
  <c r="J74" i="54"/>
  <c r="J72" i="54"/>
  <c r="J71" i="54"/>
  <c r="I69" i="54"/>
  <c r="H69" i="54"/>
  <c r="G69" i="54"/>
  <c r="F69" i="54"/>
  <c r="D69" i="54"/>
  <c r="C69" i="54"/>
  <c r="J73" i="54" l="1"/>
  <c r="J75" i="54" s="1"/>
  <c r="J77" i="54" s="1"/>
  <c r="I2" i="54" s="1"/>
  <c r="C5" i="15" s="1"/>
  <c r="L3" i="54"/>
  <c r="N3" i="54" s="1"/>
  <c r="I77" i="54" l="1"/>
  <c r="J235" i="35" l="1"/>
  <c r="J239" i="35"/>
  <c r="J237" i="35"/>
  <c r="J234" i="35"/>
  <c r="G232" i="35"/>
  <c r="F232" i="35"/>
  <c r="J236" i="35" l="1"/>
  <c r="J238" i="35" s="1"/>
  <c r="J240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8" i="2" l="1"/>
  <c r="I23" i="2"/>
  <c r="H23" i="2"/>
  <c r="G23" i="2"/>
  <c r="F23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3" i="12"/>
  <c r="J91" i="12"/>
  <c r="J89" i="12"/>
  <c r="J88" i="12"/>
  <c r="F86" i="12"/>
  <c r="C8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30" i="2"/>
  <c r="J26" i="2"/>
  <c r="J25" i="2"/>
  <c r="D23" i="2"/>
  <c r="C23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7" i="2"/>
  <c r="J29" i="2" s="1"/>
  <c r="J31" i="2" s="1"/>
  <c r="I31" i="2" s="1"/>
  <c r="J55" i="11"/>
  <c r="J57" i="11" s="1"/>
  <c r="J59" i="11" s="1"/>
  <c r="J59" i="34"/>
  <c r="I2" i="21"/>
  <c r="I59" i="21"/>
  <c r="J122" i="20"/>
  <c r="J124" i="20" s="1"/>
  <c r="J126" i="20" s="1"/>
  <c r="I2" i="20" s="1"/>
  <c r="J90" i="12"/>
  <c r="J92" i="12" s="1"/>
  <c r="J94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4" i="12"/>
  <c r="I126" i="20"/>
  <c r="I52" i="18"/>
  <c r="I95" i="4"/>
  <c r="I48" i="32"/>
  <c r="I2" i="32"/>
  <c r="C18" i="15" s="1"/>
  <c r="I2" i="6"/>
  <c r="I2" i="17"/>
  <c r="I2" i="16"/>
  <c r="C15" i="15" s="1"/>
  <c r="I25" i="25"/>
  <c r="I240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2901/FTSCY/WS95011
6847841.00
Pembayaran Taufik
TAUFIK HIDAYAT
0000
6,847,841.00
CR
52,212,236.18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02/01 95031
AGUS ANDRIANTO
0000
2,415,000.00
CR
51,850,643.22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>04/02/19  SETORAN TANPA BUKU
  5.000.000,00  8.463.105,00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03/02/19  TRANSFER IBNK INDRA MASTOTI TO ABDUL RAHMAN BAYAR INFICLO FROM065001002566506 TO400301000897500IBN
  448.700,00  3.324.205,00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charset val="1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charset val="1"/>
          </rPr>
          <t xml:space="preserve"> PEND
TRSF E-BANKING CR
0502/FTSCY/WS95011
8844781.00
Inficlo Bandros
TIKA KARTIKA SARI
0000
8,844,781.00
CR
71,977,422.22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charset val="1"/>
          </rPr>
          <t>PEND
TRSF E-BANKING CR 
02/03 95031 
TRANPER 
YAN YAN HERYANA 
0000
270,900.00
CR
61,553,297.22</t>
        </r>
      </text>
    </comment>
  </commentList>
</comments>
</file>

<file path=xl/sharedStrings.xml><?xml version="1.0" encoding="utf-8"?>
<sst xmlns="http://schemas.openxmlformats.org/spreadsheetml/2006/main" count="2138" uniqueCount="236">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</sst>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77"/>
  <sheetViews>
    <sheetView zoomScaleNormal="100" workbookViewId="0">
      <pane ySplit="7" topLeftCell="A60" activePane="bottomLeft" state="frozen"/>
      <selection pane="bottomLeft" activeCell="B67" sqref="B67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3" t="s">
        <v>22</v>
      </c>
      <c r="G1" s="413"/>
      <c r="H1" s="413"/>
      <c r="I1" s="220" t="s">
        <v>20</v>
      </c>
      <c r="J1" s="218"/>
      <c r="L1" s="275">
        <f>SUM(D54:D65)</f>
        <v>5749203</v>
      </c>
      <c r="M1" s="238">
        <v>7373538</v>
      </c>
      <c r="N1" s="238">
        <f>L1-M1</f>
        <v>-1624335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3" t="s">
        <v>21</v>
      </c>
      <c r="G2" s="413"/>
      <c r="H2" s="413"/>
      <c r="I2" s="220">
        <f>J77*-1</f>
        <v>6494793</v>
      </c>
      <c r="J2" s="218"/>
      <c r="L2" s="276">
        <f>SUM(G54:G65)</f>
        <v>151638</v>
      </c>
      <c r="M2" s="238">
        <v>525700</v>
      </c>
      <c r="N2" s="238">
        <f>L2-M2</f>
        <v>-374062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5597565</v>
      </c>
      <c r="M3" s="238">
        <f>M1-M2</f>
        <v>6847838</v>
      </c>
      <c r="N3" s="238">
        <f>L3-M3</f>
        <v>-1250273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4" t="s">
        <v>59</v>
      </c>
      <c r="B5" s="414"/>
      <c r="C5" s="414"/>
      <c r="D5" s="414"/>
      <c r="E5" s="414"/>
      <c r="F5" s="414"/>
      <c r="G5" s="414"/>
      <c r="H5" s="414"/>
      <c r="I5" s="414"/>
      <c r="J5" s="414"/>
      <c r="L5" s="274"/>
      <c r="M5" s="238"/>
      <c r="N5" s="238"/>
      <c r="O5" s="238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5" x14ac:dyDescent="0.25">
      <c r="A7" s="415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6"/>
      <c r="I7" s="417"/>
      <c r="J7" s="418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98">
        <v>43493</v>
      </c>
      <c r="B54" s="99">
        <v>190183788</v>
      </c>
      <c r="C54" s="412">
        <v>13</v>
      </c>
      <c r="D54" s="34">
        <v>1104075</v>
      </c>
      <c r="E54" s="101"/>
      <c r="F54" s="100"/>
      <c r="G54" s="34"/>
      <c r="H54" s="101"/>
      <c r="I54" s="102"/>
      <c r="J54" s="34"/>
    </row>
    <row r="55" spans="1:10" ht="15.75" customHeight="1" x14ac:dyDescent="0.25">
      <c r="A55" s="98">
        <v>43493</v>
      </c>
      <c r="B55" s="99">
        <v>190183810</v>
      </c>
      <c r="C55" s="412">
        <v>6</v>
      </c>
      <c r="D55" s="34">
        <v>527975</v>
      </c>
      <c r="E55" s="101"/>
      <c r="F55" s="100"/>
      <c r="G55" s="34"/>
      <c r="H55" s="101"/>
      <c r="I55" s="102"/>
      <c r="J55" s="34"/>
    </row>
    <row r="56" spans="1:10" ht="15.75" customHeight="1" x14ac:dyDescent="0.25">
      <c r="A56" s="98">
        <v>43494</v>
      </c>
      <c r="B56" s="99">
        <v>19000019</v>
      </c>
      <c r="C56" s="412">
        <v>10</v>
      </c>
      <c r="D56" s="34">
        <v>859342</v>
      </c>
      <c r="E56" s="101"/>
      <c r="F56" s="100"/>
      <c r="G56" s="34"/>
      <c r="H56" s="101"/>
      <c r="I56" s="102"/>
      <c r="J56" s="34"/>
    </row>
    <row r="57" spans="1:10" ht="15.75" customHeight="1" x14ac:dyDescent="0.25">
      <c r="A57" s="98">
        <v>43494</v>
      </c>
      <c r="B57" s="99">
        <v>19000031</v>
      </c>
      <c r="C57" s="412">
        <v>3</v>
      </c>
      <c r="D57" s="34">
        <v>227239</v>
      </c>
      <c r="E57" s="101"/>
      <c r="F57" s="100"/>
      <c r="G57" s="34"/>
      <c r="H57" s="101"/>
      <c r="I57" s="102"/>
      <c r="J57" s="34"/>
    </row>
    <row r="58" spans="1:10" ht="15.75" customHeight="1" x14ac:dyDescent="0.25">
      <c r="A58" s="98">
        <v>43495</v>
      </c>
      <c r="B58" s="99">
        <v>19000064</v>
      </c>
      <c r="C58" s="412">
        <v>2</v>
      </c>
      <c r="D58" s="34">
        <v>177100</v>
      </c>
      <c r="E58" s="101"/>
      <c r="F58" s="100"/>
      <c r="G58" s="34"/>
      <c r="H58" s="101"/>
      <c r="I58" s="102"/>
      <c r="J58" s="34"/>
    </row>
    <row r="59" spans="1:10" ht="15.75" customHeight="1" x14ac:dyDescent="0.25">
      <c r="A59" s="98">
        <v>43495</v>
      </c>
      <c r="B59" s="99">
        <v>19000081</v>
      </c>
      <c r="C59" s="412">
        <v>3</v>
      </c>
      <c r="D59" s="34">
        <v>307301</v>
      </c>
      <c r="E59" s="101"/>
      <c r="F59" s="100"/>
      <c r="G59" s="34"/>
      <c r="H59" s="101"/>
      <c r="I59" s="102"/>
      <c r="J59" s="34"/>
    </row>
    <row r="60" spans="1:10" ht="15.75" customHeight="1" x14ac:dyDescent="0.25">
      <c r="A60" s="98">
        <v>43496</v>
      </c>
      <c r="B60" s="99">
        <v>19000103</v>
      </c>
      <c r="C60" s="412">
        <v>6</v>
      </c>
      <c r="D60" s="34">
        <v>505665</v>
      </c>
      <c r="E60" s="101" t="s">
        <v>230</v>
      </c>
      <c r="F60" s="100">
        <v>1</v>
      </c>
      <c r="G60" s="34">
        <v>75600</v>
      </c>
      <c r="H60" s="101"/>
      <c r="I60" s="102"/>
      <c r="J60" s="34"/>
    </row>
    <row r="61" spans="1:10" ht="15.75" customHeight="1" x14ac:dyDescent="0.25">
      <c r="A61" s="98">
        <v>43496</v>
      </c>
      <c r="B61" s="99">
        <v>19000123</v>
      </c>
      <c r="C61" s="412">
        <v>1</v>
      </c>
      <c r="D61" s="34">
        <v>92050</v>
      </c>
      <c r="E61" s="101"/>
      <c r="F61" s="100"/>
      <c r="G61" s="34"/>
      <c r="H61" s="101"/>
      <c r="I61" s="102"/>
      <c r="J61" s="34"/>
    </row>
    <row r="62" spans="1:10" ht="15.75" customHeight="1" x14ac:dyDescent="0.25">
      <c r="A62" s="98">
        <v>43497</v>
      </c>
      <c r="B62" s="99">
        <v>19000150</v>
      </c>
      <c r="C62" s="412">
        <v>6</v>
      </c>
      <c r="D62" s="34">
        <v>485976</v>
      </c>
      <c r="E62" s="101"/>
      <c r="F62" s="100"/>
      <c r="G62" s="34"/>
      <c r="H62" s="101"/>
      <c r="I62" s="102"/>
      <c r="J62" s="34"/>
    </row>
    <row r="63" spans="1:10" ht="15.75" customHeight="1" x14ac:dyDescent="0.25">
      <c r="A63" s="98">
        <v>43497</v>
      </c>
      <c r="B63" s="99">
        <v>19000163</v>
      </c>
      <c r="C63" s="412">
        <v>2</v>
      </c>
      <c r="D63" s="34">
        <v>172113</v>
      </c>
      <c r="E63" s="101"/>
      <c r="F63" s="100"/>
      <c r="G63" s="34"/>
      <c r="H63" s="101"/>
      <c r="I63" s="102"/>
      <c r="J63" s="34"/>
    </row>
    <row r="64" spans="1:10" ht="15.75" customHeight="1" x14ac:dyDescent="0.25">
      <c r="A64" s="98">
        <v>43498</v>
      </c>
      <c r="B64" s="99">
        <v>19000204</v>
      </c>
      <c r="C64" s="412">
        <v>9</v>
      </c>
      <c r="D64" s="34">
        <v>785228</v>
      </c>
      <c r="E64" s="101" t="s">
        <v>234</v>
      </c>
      <c r="F64" s="100">
        <v>1</v>
      </c>
      <c r="G64" s="34">
        <v>76038</v>
      </c>
      <c r="H64" s="101"/>
      <c r="I64" s="102"/>
      <c r="J64" s="34"/>
    </row>
    <row r="65" spans="1:10" ht="15.75" customHeight="1" x14ac:dyDescent="0.25">
      <c r="A65" s="98">
        <v>43498</v>
      </c>
      <c r="B65" s="99">
        <v>19000220</v>
      </c>
      <c r="C65" s="412">
        <v>6</v>
      </c>
      <c r="D65" s="34">
        <v>505139</v>
      </c>
      <c r="E65" s="101"/>
      <c r="F65" s="100"/>
      <c r="G65" s="34"/>
      <c r="H65" s="101"/>
      <c r="I65" s="102"/>
      <c r="J65" s="34"/>
    </row>
    <row r="66" spans="1:10" ht="15.75" customHeight="1" x14ac:dyDescent="0.25">
      <c r="A66" s="98">
        <v>43500</v>
      </c>
      <c r="B66" s="99">
        <v>19000293</v>
      </c>
      <c r="C66" s="412">
        <v>9</v>
      </c>
      <c r="D66" s="34">
        <v>805178</v>
      </c>
      <c r="E66" s="101"/>
      <c r="F66" s="100"/>
      <c r="G66" s="34"/>
      <c r="H66" s="101"/>
      <c r="I66" s="102"/>
      <c r="J66" s="34"/>
    </row>
    <row r="67" spans="1:10" ht="15.75" customHeight="1" x14ac:dyDescent="0.25">
      <c r="A67" s="98">
        <v>43500</v>
      </c>
      <c r="B67" s="99">
        <v>19000319</v>
      </c>
      <c r="C67" s="412">
        <v>1</v>
      </c>
      <c r="D67" s="34">
        <v>92050</v>
      </c>
      <c r="E67" s="101"/>
      <c r="F67" s="100"/>
      <c r="G67" s="34"/>
      <c r="H67" s="101"/>
      <c r="I67" s="102"/>
      <c r="J67" s="34"/>
    </row>
    <row r="68" spans="1:10" x14ac:dyDescent="0.25">
      <c r="A68" s="235"/>
      <c r="B68" s="234"/>
      <c r="C68" s="12"/>
      <c r="D68" s="236"/>
      <c r="E68" s="237"/>
      <c r="F68" s="240"/>
      <c r="G68" s="236"/>
      <c r="H68" s="237"/>
      <c r="I68" s="239"/>
      <c r="J68" s="236"/>
    </row>
    <row r="69" spans="1:10" x14ac:dyDescent="0.25">
      <c r="A69" s="235"/>
      <c r="B69" s="223" t="s">
        <v>11</v>
      </c>
      <c r="C69" s="229">
        <f>SUM(C8:C68)</f>
        <v>390</v>
      </c>
      <c r="D69" s="224">
        <f>SUM(D8:D68)</f>
        <v>35200406</v>
      </c>
      <c r="E69" s="223" t="s">
        <v>11</v>
      </c>
      <c r="F69" s="232">
        <f>SUM(F8:F68)</f>
        <v>31</v>
      </c>
      <c r="G69" s="224">
        <f>SUM(G8:G68)</f>
        <v>2998277</v>
      </c>
      <c r="H69" s="232">
        <f>SUM(H8:H68)</f>
        <v>0</v>
      </c>
      <c r="I69" s="232">
        <f>SUM(I8:I68)</f>
        <v>25707336</v>
      </c>
      <c r="J69" s="5"/>
    </row>
    <row r="70" spans="1:10" x14ac:dyDescent="0.25">
      <c r="A70" s="235"/>
      <c r="B70" s="223"/>
      <c r="C70" s="229"/>
      <c r="D70" s="224"/>
      <c r="E70" s="223"/>
      <c r="F70" s="232"/>
      <c r="G70" s="224"/>
      <c r="H70" s="232"/>
      <c r="I70" s="232"/>
      <c r="J70" s="5"/>
    </row>
    <row r="71" spans="1:10" x14ac:dyDescent="0.25">
      <c r="A71" s="225"/>
      <c r="B71" s="226"/>
      <c r="C71" s="12"/>
      <c r="D71" s="236"/>
      <c r="E71" s="223"/>
      <c r="F71" s="240"/>
      <c r="G71" s="419" t="s">
        <v>12</v>
      </c>
      <c r="H71" s="419"/>
      <c r="I71" s="239"/>
      <c r="J71" s="227">
        <f>SUM(D8:D68)</f>
        <v>35200406</v>
      </c>
    </row>
    <row r="72" spans="1:10" x14ac:dyDescent="0.25">
      <c r="A72" s="235"/>
      <c r="B72" s="234"/>
      <c r="C72" s="12"/>
      <c r="D72" s="236"/>
      <c r="E72" s="237"/>
      <c r="F72" s="240"/>
      <c r="G72" s="419" t="s">
        <v>13</v>
      </c>
      <c r="H72" s="419"/>
      <c r="I72" s="239"/>
      <c r="J72" s="227">
        <f>SUM(G8:G68)</f>
        <v>2998277</v>
      </c>
    </row>
    <row r="73" spans="1:10" x14ac:dyDescent="0.25">
      <c r="A73" s="228"/>
      <c r="B73" s="237"/>
      <c r="C73" s="12"/>
      <c r="D73" s="236"/>
      <c r="E73" s="237"/>
      <c r="F73" s="240"/>
      <c r="G73" s="419" t="s">
        <v>14</v>
      </c>
      <c r="H73" s="419"/>
      <c r="I73" s="41"/>
      <c r="J73" s="229">
        <f>J71-J72</f>
        <v>32202129</v>
      </c>
    </row>
    <row r="74" spans="1:10" x14ac:dyDescent="0.25">
      <c r="A74" s="235"/>
      <c r="B74" s="230"/>
      <c r="C74" s="12"/>
      <c r="D74" s="231"/>
      <c r="E74" s="237"/>
      <c r="F74" s="240"/>
      <c r="G74" s="419" t="s">
        <v>15</v>
      </c>
      <c r="H74" s="419"/>
      <c r="I74" s="239"/>
      <c r="J74" s="227">
        <f>SUM(H8:H68)</f>
        <v>0</v>
      </c>
    </row>
    <row r="75" spans="1:10" x14ac:dyDescent="0.25">
      <c r="A75" s="235"/>
      <c r="B75" s="230"/>
      <c r="C75" s="12"/>
      <c r="D75" s="231"/>
      <c r="E75" s="237"/>
      <c r="F75" s="240"/>
      <c r="G75" s="419" t="s">
        <v>16</v>
      </c>
      <c r="H75" s="419"/>
      <c r="I75" s="239"/>
      <c r="J75" s="227">
        <f>J73+J74</f>
        <v>32202129</v>
      </c>
    </row>
    <row r="76" spans="1:10" x14ac:dyDescent="0.25">
      <c r="A76" s="235"/>
      <c r="B76" s="230"/>
      <c r="C76" s="12"/>
      <c r="D76" s="231"/>
      <c r="E76" s="237"/>
      <c r="F76" s="240"/>
      <c r="G76" s="419" t="s">
        <v>5</v>
      </c>
      <c r="H76" s="419"/>
      <c r="I76" s="239"/>
      <c r="J76" s="227">
        <f>SUM(I8:I68)</f>
        <v>25707336</v>
      </c>
    </row>
    <row r="77" spans="1:10" x14ac:dyDescent="0.25">
      <c r="A77" s="235"/>
      <c r="B77" s="230"/>
      <c r="C77" s="12"/>
      <c r="D77" s="231"/>
      <c r="E77" s="237"/>
      <c r="F77" s="240"/>
      <c r="G77" s="419" t="s">
        <v>31</v>
      </c>
      <c r="H77" s="419"/>
      <c r="I77" s="240" t="str">
        <f>IF(J77&gt;0,"SALDO",IF(J77&lt;0,"PIUTANG",IF(J77=0,"LUNAS")))</f>
        <v>PIUTANG</v>
      </c>
      <c r="J77" s="227">
        <f>J76-J75</f>
        <v>-6494793</v>
      </c>
    </row>
  </sheetData>
  <mergeCells count="15">
    <mergeCell ref="G77:H77"/>
    <mergeCell ref="G71:H71"/>
    <mergeCell ref="G72:H72"/>
    <mergeCell ref="G73:H73"/>
    <mergeCell ref="G74:H74"/>
    <mergeCell ref="G75:H75"/>
    <mergeCell ref="G76:H76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2" activePane="bottomLeft" state="frozen"/>
      <selection pane="bottomLeft" activeCell="E36" sqref="E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J48*-1</f>
        <v>576938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5"/>
      <c r="I7" s="457"/>
      <c r="J7" s="429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98">
        <v>43498</v>
      </c>
      <c r="B36" s="99">
        <v>19000181</v>
      </c>
      <c r="C36" s="253">
        <v>7</v>
      </c>
      <c r="D36" s="34">
        <v>857851</v>
      </c>
      <c r="E36" s="101" t="s">
        <v>235</v>
      </c>
      <c r="F36" s="99">
        <v>2</v>
      </c>
      <c r="G36" s="34">
        <v>270900</v>
      </c>
      <c r="H36" s="101"/>
      <c r="I36" s="102"/>
      <c r="J36" s="34"/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870</v>
      </c>
      <c r="D40" s="9"/>
      <c r="E40" s="8" t="s">
        <v>11</v>
      </c>
      <c r="F40" s="8">
        <f>SUM(F8:F39)</f>
        <v>135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9" t="s">
        <v>12</v>
      </c>
      <c r="H42" s="419"/>
      <c r="I42" s="39"/>
      <c r="J42" s="13">
        <f>SUM(D8:D39)</f>
        <v>91132920</v>
      </c>
    </row>
    <row r="43" spans="1:12" x14ac:dyDescent="0.25">
      <c r="A43" s="4"/>
      <c r="B43" s="3"/>
      <c r="C43" s="26"/>
      <c r="D43" s="6"/>
      <c r="E43" s="7"/>
      <c r="F43" s="3"/>
      <c r="G43" s="419" t="s">
        <v>13</v>
      </c>
      <c r="H43" s="419"/>
      <c r="I43" s="39"/>
      <c r="J43" s="13">
        <f>SUM(G8:G39)</f>
        <v>14550982</v>
      </c>
    </row>
    <row r="44" spans="1:12" x14ac:dyDescent="0.25">
      <c r="A44" s="14"/>
      <c r="B44" s="7"/>
      <c r="C44" s="26"/>
      <c r="D44" s="6"/>
      <c r="E44" s="7"/>
      <c r="F44" s="3"/>
      <c r="G44" s="419" t="s">
        <v>14</v>
      </c>
      <c r="H44" s="419"/>
      <c r="I44" s="41"/>
      <c r="J44" s="15">
        <f>J42-J43</f>
        <v>76581938</v>
      </c>
    </row>
    <row r="45" spans="1:12" x14ac:dyDescent="0.25">
      <c r="A45" s="4"/>
      <c r="B45" s="16"/>
      <c r="C45" s="26"/>
      <c r="D45" s="17"/>
      <c r="E45" s="7"/>
      <c r="F45" s="3"/>
      <c r="G45" s="419" t="s">
        <v>15</v>
      </c>
      <c r="H45" s="419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9" t="s">
        <v>16</v>
      </c>
      <c r="H46" s="419"/>
      <c r="I46" s="39"/>
      <c r="J46" s="13">
        <f>J44+J45</f>
        <v>76581938</v>
      </c>
    </row>
    <row r="47" spans="1:12" x14ac:dyDescent="0.25">
      <c r="A47" s="4"/>
      <c r="B47" s="16"/>
      <c r="C47" s="26"/>
      <c r="D47" s="17"/>
      <c r="E47" s="7"/>
      <c r="F47" s="3"/>
      <c r="G47" s="419" t="s">
        <v>5</v>
      </c>
      <c r="H47" s="419"/>
      <c r="I47" s="39"/>
      <c r="J47" s="13">
        <f>SUM(I8:I40)</f>
        <v>76005000</v>
      </c>
    </row>
    <row r="48" spans="1:12" x14ac:dyDescent="0.25">
      <c r="A48" s="4"/>
      <c r="B48" s="16"/>
      <c r="C48" s="26"/>
      <c r="D48" s="17"/>
      <c r="E48" s="7"/>
      <c r="F48" s="3"/>
      <c r="G48" s="419" t="s">
        <v>31</v>
      </c>
      <c r="H48" s="419"/>
      <c r="I48" s="40" t="str">
        <f>IF(J48&gt;0,"SALDO",IF(J48&lt;0,"PIUTANG",IF(J48=0,"LUNAS")))</f>
        <v>PIUTANG</v>
      </c>
      <c r="J48" s="13">
        <f>J47-J46</f>
        <v>-576938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:H48"/>
    <mergeCell ref="G42:H42"/>
    <mergeCell ref="G43:H43"/>
    <mergeCell ref="G44:H44"/>
    <mergeCell ref="G45:H45"/>
    <mergeCell ref="G46:H46"/>
    <mergeCell ref="G47:H4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6"/>
  <sheetViews>
    <sheetView workbookViewId="0">
      <pane ySplit="7" topLeftCell="A221" activePane="bottomLeft" state="frozen"/>
      <selection pane="bottomLeft" activeCell="B228" sqref="B22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3" t="s">
        <v>22</v>
      </c>
      <c r="G1" s="413"/>
      <c r="H1" s="413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220">
        <f>J240*-1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9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>
        <v>43491</v>
      </c>
      <c r="B228" s="99">
        <v>190183706</v>
      </c>
      <c r="C228" s="100">
        <v>1</v>
      </c>
      <c r="D228" s="34">
        <v>110075</v>
      </c>
      <c r="E228" s="101"/>
      <c r="F228" s="99"/>
      <c r="G228" s="34"/>
      <c r="H228" s="102">
        <v>11000</v>
      </c>
      <c r="I228" s="102">
        <v>121075</v>
      </c>
      <c r="J228" s="34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98"/>
      <c r="B229" s="99"/>
      <c r="C229" s="100"/>
      <c r="D229" s="34"/>
      <c r="E229" s="101"/>
      <c r="F229" s="99"/>
      <c r="G229" s="34"/>
      <c r="H229" s="102"/>
      <c r="I229" s="102"/>
      <c r="J229" s="34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98"/>
      <c r="B230" s="99"/>
      <c r="C230" s="100"/>
      <c r="D230" s="34"/>
      <c r="E230" s="101"/>
      <c r="F230" s="99"/>
      <c r="G230" s="34"/>
      <c r="H230" s="102"/>
      <c r="I230" s="102"/>
      <c r="J230" s="34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35"/>
      <c r="B231" s="234"/>
      <c r="C231" s="240"/>
      <c r="D231" s="236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4"/>
      <c r="B232" s="8" t="s">
        <v>11</v>
      </c>
      <c r="C232" s="77">
        <f>SUM(C8:C231)</f>
        <v>967</v>
      </c>
      <c r="D232" s="9"/>
      <c r="E232" s="223" t="s">
        <v>11</v>
      </c>
      <c r="F232" s="223">
        <f>SUM(F8:F231)</f>
        <v>1</v>
      </c>
      <c r="G232" s="224">
        <f>SUM(G8:G231)</f>
        <v>98525</v>
      </c>
      <c r="H232" s="239"/>
      <c r="I232" s="239"/>
      <c r="J232" s="23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8"/>
      <c r="C233" s="77"/>
      <c r="D233" s="9"/>
      <c r="E233" s="237"/>
      <c r="F233" s="234"/>
      <c r="G233" s="236"/>
      <c r="H233" s="239"/>
      <c r="I233" s="239"/>
      <c r="J233" s="23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0"/>
      <c r="B234" s="11"/>
      <c r="C234" s="40"/>
      <c r="D234" s="6"/>
      <c r="E234" s="8"/>
      <c r="F234" s="234"/>
      <c r="G234" s="419" t="s">
        <v>12</v>
      </c>
      <c r="H234" s="419"/>
      <c r="I234" s="39"/>
      <c r="J234" s="13">
        <f>SUM(D8:D231)</f>
        <v>89107647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3"/>
      <c r="C235" s="40"/>
      <c r="D235" s="6"/>
      <c r="E235" s="8"/>
      <c r="F235" s="234"/>
      <c r="G235" s="419" t="s">
        <v>13</v>
      </c>
      <c r="H235" s="419"/>
      <c r="I235" s="39"/>
      <c r="J235" s="13">
        <f>SUM(G8:G231)</f>
        <v>98525</v>
      </c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14"/>
      <c r="B236" s="7"/>
      <c r="C236" s="40"/>
      <c r="D236" s="6"/>
      <c r="E236" s="7"/>
      <c r="F236" s="234"/>
      <c r="G236" s="419" t="s">
        <v>14</v>
      </c>
      <c r="H236" s="419"/>
      <c r="I236" s="41"/>
      <c r="J236" s="15">
        <f>J234-J235</f>
        <v>89009122</v>
      </c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16"/>
      <c r="C237" s="40"/>
      <c r="D237" s="17"/>
      <c r="E237" s="7"/>
      <c r="F237" s="8"/>
      <c r="G237" s="419" t="s">
        <v>15</v>
      </c>
      <c r="H237" s="419"/>
      <c r="I237" s="39"/>
      <c r="J237" s="13">
        <f>SUM(H8:H233)</f>
        <v>5204500</v>
      </c>
      <c r="K237" s="219"/>
      <c r="L237" s="219"/>
      <c r="M237" s="219"/>
      <c r="N237" s="219"/>
      <c r="O237" s="219"/>
      <c r="P237" s="219"/>
    </row>
    <row r="238" spans="1:16" x14ac:dyDescent="0.25">
      <c r="A238" s="4"/>
      <c r="B238" s="16"/>
      <c r="C238" s="40"/>
      <c r="D238" s="17"/>
      <c r="E238" s="7"/>
      <c r="F238" s="8"/>
      <c r="G238" s="419" t="s">
        <v>16</v>
      </c>
      <c r="H238" s="419"/>
      <c r="I238" s="39"/>
      <c r="J238" s="13">
        <f>J236+J237</f>
        <v>94213622</v>
      </c>
    </row>
    <row r="239" spans="1:16" x14ac:dyDescent="0.25">
      <c r="A239" s="4"/>
      <c r="B239" s="16"/>
      <c r="C239" s="40"/>
      <c r="D239" s="17"/>
      <c r="E239" s="7"/>
      <c r="F239" s="3"/>
      <c r="G239" s="419" t="s">
        <v>5</v>
      </c>
      <c r="H239" s="419"/>
      <c r="I239" s="39"/>
      <c r="J239" s="13">
        <f>SUM(I8:I233)</f>
        <v>94213622</v>
      </c>
    </row>
    <row r="240" spans="1:16" x14ac:dyDescent="0.25">
      <c r="A240" s="4"/>
      <c r="B240" s="16"/>
      <c r="C240" s="40"/>
      <c r="D240" s="17"/>
      <c r="E240" s="7"/>
      <c r="F240" s="3"/>
      <c r="G240" s="419" t="s">
        <v>31</v>
      </c>
      <c r="H240" s="419"/>
      <c r="I240" s="40" t="str">
        <f>IF(J240&gt;0,"SALDO",IF(J240&lt;0,"PIUTANG",IF(J240=0,"LUNAS")))</f>
        <v>LUNAS</v>
      </c>
      <c r="J240" s="13">
        <f>J239-J238</f>
        <v>0</v>
      </c>
    </row>
    <row r="241" spans="1:16" x14ac:dyDescent="0.25">
      <c r="F241" s="37"/>
      <c r="G241" s="37"/>
      <c r="J241" s="37"/>
    </row>
    <row r="242" spans="1:16" x14ac:dyDescent="0.25"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A244" s="404">
        <v>43411</v>
      </c>
      <c r="C244" s="37"/>
      <c r="D244" s="37"/>
      <c r="F244" s="37"/>
      <c r="G244" s="37"/>
      <c r="J244" s="37"/>
      <c r="L244"/>
      <c r="M244"/>
      <c r="N244"/>
      <c r="O244"/>
      <c r="P244"/>
    </row>
    <row r="245" spans="1:16" x14ac:dyDescent="0.25">
      <c r="C245" s="37"/>
      <c r="D245" s="37"/>
      <c r="F245" s="37"/>
      <c r="G245" s="37"/>
      <c r="J245" s="37"/>
      <c r="L245"/>
      <c r="M245"/>
      <c r="N245"/>
      <c r="O245"/>
      <c r="P245"/>
    </row>
    <row r="246" spans="1:16" x14ac:dyDescent="0.25">
      <c r="C246" s="37"/>
      <c r="D246" s="37"/>
      <c r="L246"/>
      <c r="M246"/>
      <c r="N246"/>
      <c r="O246"/>
      <c r="P246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40:H240"/>
    <mergeCell ref="G234:H234"/>
    <mergeCell ref="G235:H235"/>
    <mergeCell ref="G236:H236"/>
    <mergeCell ref="G237:H237"/>
    <mergeCell ref="G238:H238"/>
    <mergeCell ref="G239:H239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03"/>
  <sheetViews>
    <sheetView workbookViewId="0">
      <pane ySplit="7" topLeftCell="A79" activePane="bottomLeft" state="frozen"/>
      <selection pane="bottomLeft" activeCell="K87" sqref="K8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3" t="s">
        <v>22</v>
      </c>
      <c r="G1" s="413"/>
      <c r="H1" s="413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J97*-1</f>
        <v>2205842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98">
        <v>43489</v>
      </c>
      <c r="B84" s="99"/>
      <c r="C84" s="100"/>
      <c r="D84" s="34"/>
      <c r="E84" s="101"/>
      <c r="F84" s="99"/>
      <c r="G84" s="34"/>
      <c r="H84" s="102"/>
      <c r="I84" s="245">
        <v>8000000</v>
      </c>
      <c r="J84" s="246" t="s">
        <v>17</v>
      </c>
    </row>
    <row r="85" spans="1:10" x14ac:dyDescent="0.25">
      <c r="A85" s="98">
        <v>43492</v>
      </c>
      <c r="B85" s="99">
        <v>190183746</v>
      </c>
      <c r="C85" s="100">
        <v>28</v>
      </c>
      <c r="D85" s="34">
        <v>2541875</v>
      </c>
      <c r="E85" s="101">
        <v>190046942</v>
      </c>
      <c r="F85" s="99">
        <v>11</v>
      </c>
      <c r="G85" s="34">
        <v>1259300</v>
      </c>
      <c r="H85" s="102"/>
      <c r="I85" s="102"/>
      <c r="J85" s="34"/>
    </row>
    <row r="86" spans="1:10" x14ac:dyDescent="0.25">
      <c r="A86" s="98"/>
      <c r="B86" s="99"/>
      <c r="C86" s="100"/>
      <c r="D86" s="34"/>
      <c r="E86" s="101"/>
      <c r="F86" s="99"/>
      <c r="G86" s="34"/>
      <c r="H86" s="102"/>
      <c r="I86" s="102">
        <v>5000000</v>
      </c>
      <c r="J86" s="34" t="s">
        <v>17</v>
      </c>
    </row>
    <row r="87" spans="1:10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</row>
    <row r="88" spans="1:10" x14ac:dyDescent="0.25">
      <c r="A88" s="235"/>
      <c r="B88" s="234"/>
      <c r="C88" s="240"/>
      <c r="D88" s="236"/>
      <c r="E88" s="237"/>
      <c r="F88" s="234"/>
      <c r="G88" s="236"/>
      <c r="H88" s="239"/>
      <c r="I88" s="239"/>
      <c r="J88" s="236"/>
    </row>
    <row r="89" spans="1:10" x14ac:dyDescent="0.25">
      <c r="A89" s="235"/>
      <c r="B89" s="223" t="s">
        <v>11</v>
      </c>
      <c r="C89" s="232">
        <f>SUM(C8:C88)</f>
        <v>1492</v>
      </c>
      <c r="D89" s="224"/>
      <c r="E89" s="223" t="s">
        <v>11</v>
      </c>
      <c r="F89" s="223">
        <f>SUM(F8:F88)</f>
        <v>235</v>
      </c>
      <c r="G89" s="224">
        <f>SUM(G8:G88)</f>
        <v>24745356</v>
      </c>
      <c r="H89" s="239"/>
      <c r="I89" s="239"/>
      <c r="J89" s="236"/>
    </row>
    <row r="90" spans="1:10" x14ac:dyDescent="0.25">
      <c r="A90" s="235"/>
      <c r="B90" s="223"/>
      <c r="C90" s="232"/>
      <c r="D90" s="224"/>
      <c r="E90" s="237"/>
      <c r="F90" s="234"/>
      <c r="G90" s="236"/>
      <c r="H90" s="239"/>
      <c r="I90" s="239"/>
      <c r="J90" s="236"/>
    </row>
    <row r="91" spans="1:10" x14ac:dyDescent="0.25">
      <c r="A91" s="225"/>
      <c r="B91" s="226"/>
      <c r="C91" s="240"/>
      <c r="D91" s="236"/>
      <c r="E91" s="223"/>
      <c r="F91" s="234"/>
      <c r="G91" s="419" t="s">
        <v>12</v>
      </c>
      <c r="H91" s="419"/>
      <c r="I91" s="239"/>
      <c r="J91" s="227">
        <f>SUM(D8:D88)</f>
        <v>155808374</v>
      </c>
    </row>
    <row r="92" spans="1:10" x14ac:dyDescent="0.25">
      <c r="A92" s="235"/>
      <c r="B92" s="234"/>
      <c r="C92" s="240"/>
      <c r="D92" s="236"/>
      <c r="E92" s="223"/>
      <c r="F92" s="234"/>
      <c r="G92" s="419" t="s">
        <v>13</v>
      </c>
      <c r="H92" s="419"/>
      <c r="I92" s="239"/>
      <c r="J92" s="227">
        <f>SUM(G8:G88)</f>
        <v>24745356</v>
      </c>
    </row>
    <row r="93" spans="1:10" x14ac:dyDescent="0.25">
      <c r="A93" s="228"/>
      <c r="B93" s="237"/>
      <c r="C93" s="240"/>
      <c r="D93" s="236"/>
      <c r="E93" s="237"/>
      <c r="F93" s="234"/>
      <c r="G93" s="419" t="s">
        <v>14</v>
      </c>
      <c r="H93" s="419"/>
      <c r="I93" s="41"/>
      <c r="J93" s="229">
        <f>J91-J92</f>
        <v>131063018</v>
      </c>
    </row>
    <row r="94" spans="1:10" x14ac:dyDescent="0.25">
      <c r="A94" s="235"/>
      <c r="B94" s="230"/>
      <c r="C94" s="240"/>
      <c r="D94" s="231"/>
      <c r="E94" s="237"/>
      <c r="F94" s="223"/>
      <c r="G94" s="419" t="s">
        <v>15</v>
      </c>
      <c r="H94" s="419"/>
      <c r="I94" s="239"/>
      <c r="J94" s="227">
        <f>SUM(H8:H90)</f>
        <v>0</v>
      </c>
    </row>
    <row r="95" spans="1:10" x14ac:dyDescent="0.25">
      <c r="A95" s="235"/>
      <c r="B95" s="230"/>
      <c r="C95" s="240"/>
      <c r="D95" s="231"/>
      <c r="E95" s="237"/>
      <c r="F95" s="223"/>
      <c r="G95" s="419" t="s">
        <v>16</v>
      </c>
      <c r="H95" s="419"/>
      <c r="I95" s="239"/>
      <c r="J95" s="227">
        <f>J93+J94</f>
        <v>131063018</v>
      </c>
    </row>
    <row r="96" spans="1:10" x14ac:dyDescent="0.25">
      <c r="A96" s="235"/>
      <c r="B96" s="230"/>
      <c r="C96" s="240"/>
      <c r="D96" s="231"/>
      <c r="E96" s="237"/>
      <c r="F96" s="234"/>
      <c r="G96" s="419" t="s">
        <v>5</v>
      </c>
      <c r="H96" s="419"/>
      <c r="I96" s="239"/>
      <c r="J96" s="227">
        <f>SUM(I8:I90)</f>
        <v>128857176</v>
      </c>
    </row>
    <row r="97" spans="1:16" x14ac:dyDescent="0.25">
      <c r="A97" s="235"/>
      <c r="B97" s="230"/>
      <c r="C97" s="240"/>
      <c r="D97" s="231"/>
      <c r="E97" s="237"/>
      <c r="F97" s="234"/>
      <c r="G97" s="419" t="s">
        <v>31</v>
      </c>
      <c r="H97" s="419"/>
      <c r="I97" s="240" t="str">
        <f>IF(J97&gt;0,"SALDO",IF(J97&lt;0,"PIUTANG",IF(J97=0,"LUNAS")))</f>
        <v>PIUTANG</v>
      </c>
      <c r="J97" s="227">
        <f>J96-J95</f>
        <v>-2205842</v>
      </c>
    </row>
    <row r="98" spans="1:16" x14ac:dyDescent="0.25">
      <c r="F98" s="219"/>
      <c r="G98" s="219"/>
      <c r="J98" s="219"/>
    </row>
    <row r="99" spans="1:16" x14ac:dyDescent="0.25">
      <c r="C99" s="219"/>
      <c r="D99" s="219"/>
      <c r="F99" s="219"/>
      <c r="G99" s="219"/>
      <c r="J99" s="219"/>
      <c r="M99" s="233"/>
      <c r="N99" s="233"/>
      <c r="O99" s="233"/>
      <c r="P99" s="233"/>
    </row>
    <row r="100" spans="1:16" x14ac:dyDescent="0.25">
      <c r="C100" s="219"/>
      <c r="D100" s="219"/>
      <c r="F100" s="219"/>
      <c r="G100" s="219"/>
      <c r="J100" s="219"/>
      <c r="L100" s="238"/>
      <c r="M100" s="233"/>
      <c r="N100" s="233"/>
      <c r="O100" s="233"/>
      <c r="P100" s="233"/>
    </row>
    <row r="101" spans="1:16" x14ac:dyDescent="0.25">
      <c r="C101" s="219"/>
      <c r="D101" s="219"/>
      <c r="F101" s="219"/>
      <c r="G101" s="219"/>
      <c r="J101" s="219"/>
      <c r="L101" s="238"/>
      <c r="M101" s="233"/>
      <c r="N101" s="233"/>
      <c r="O101" s="233"/>
      <c r="P101" s="233"/>
    </row>
    <row r="102" spans="1:16" x14ac:dyDescent="0.25">
      <c r="C102" s="219"/>
      <c r="D102" s="219"/>
      <c r="F102" s="219"/>
      <c r="G102" s="219"/>
      <c r="J102" s="219"/>
      <c r="L102" s="233"/>
      <c r="M102" s="233"/>
      <c r="N102" s="233"/>
      <c r="O102" s="233"/>
      <c r="P102" s="233"/>
    </row>
    <row r="103" spans="1:16" x14ac:dyDescent="0.25">
      <c r="C103" s="219"/>
      <c r="D103" s="219"/>
      <c r="L103" s="233"/>
      <c r="M103" s="233"/>
      <c r="N103" s="233"/>
      <c r="O103" s="233"/>
      <c r="P103" s="233"/>
    </row>
  </sheetData>
  <mergeCells count="15">
    <mergeCell ref="G97:H97"/>
    <mergeCell ref="G91:H91"/>
    <mergeCell ref="G92:H92"/>
    <mergeCell ref="G93:H93"/>
    <mergeCell ref="G94:H94"/>
    <mergeCell ref="G95:H95"/>
    <mergeCell ref="G96:H96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5"/>
  <sheetViews>
    <sheetView workbookViewId="0">
      <pane ySplit="7" topLeftCell="A19" activePane="bottomLeft" state="frozen"/>
      <selection pane="bottomLeft" activeCell="J28" sqref="J2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3" t="s">
        <v>22</v>
      </c>
      <c r="G1" s="413"/>
      <c r="H1" s="413"/>
      <c r="I1" s="220"/>
      <c r="J1" s="218"/>
      <c r="L1" s="219">
        <f>SUM(D21:D22)</f>
        <v>929338</v>
      </c>
      <c r="M1" s="219">
        <f>D21-I2</f>
        <v>-402166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J39*-1</f>
        <v>710866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98">
        <v>43456</v>
      </c>
      <c r="B24" s="99">
        <v>180180892</v>
      </c>
      <c r="C24" s="100">
        <v>8</v>
      </c>
      <c r="D24" s="34">
        <v>738413</v>
      </c>
      <c r="E24" s="101"/>
      <c r="F24" s="99"/>
      <c r="G24" s="34"/>
      <c r="H24" s="102">
        <v>60000</v>
      </c>
      <c r="I24" s="102">
        <v>835000</v>
      </c>
      <c r="J24" s="34" t="s">
        <v>17</v>
      </c>
    </row>
    <row r="25" spans="1:12" x14ac:dyDescent="0.25">
      <c r="A25" s="98">
        <v>43473</v>
      </c>
      <c r="B25" s="99">
        <v>190182864</v>
      </c>
      <c r="C25" s="100">
        <v>7</v>
      </c>
      <c r="D25" s="34">
        <v>692300</v>
      </c>
      <c r="E25" s="101"/>
      <c r="F25" s="99"/>
      <c r="G25" s="34"/>
      <c r="H25" s="102">
        <v>66000</v>
      </c>
      <c r="I25" s="102"/>
      <c r="J25" s="34"/>
      <c r="L25" s="219">
        <f>D27+H27</f>
        <v>711838</v>
      </c>
    </row>
    <row r="26" spans="1:12" x14ac:dyDescent="0.25">
      <c r="A26" s="98">
        <v>43475</v>
      </c>
      <c r="B26" s="99"/>
      <c r="C26" s="100"/>
      <c r="D26" s="34"/>
      <c r="E26" s="101">
        <v>190046793</v>
      </c>
      <c r="F26" s="99">
        <v>2</v>
      </c>
      <c r="G26" s="34">
        <v>201075</v>
      </c>
      <c r="H26" s="102"/>
      <c r="I26" s="102">
        <v>557225</v>
      </c>
      <c r="J26" s="34" t="s">
        <v>17</v>
      </c>
    </row>
    <row r="27" spans="1:12" x14ac:dyDescent="0.25">
      <c r="A27" s="98">
        <v>43486</v>
      </c>
      <c r="B27" s="99">
        <v>190183495</v>
      </c>
      <c r="C27" s="100">
        <v>6</v>
      </c>
      <c r="D27" s="34">
        <v>568838</v>
      </c>
      <c r="E27" s="101"/>
      <c r="F27" s="99"/>
      <c r="G27" s="34"/>
      <c r="H27" s="102">
        <v>143000</v>
      </c>
      <c r="I27" s="102"/>
      <c r="J27" s="34"/>
    </row>
    <row r="28" spans="1:12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2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2" x14ac:dyDescent="0.25">
      <c r="A30" s="235"/>
      <c r="B30" s="234"/>
      <c r="C30" s="240"/>
      <c r="D30" s="236"/>
      <c r="E30" s="237"/>
      <c r="F30" s="234"/>
      <c r="G30" s="236"/>
      <c r="H30" s="239"/>
      <c r="I30" s="239"/>
      <c r="J30" s="236"/>
    </row>
    <row r="31" spans="1:12" x14ac:dyDescent="0.25">
      <c r="A31" s="235"/>
      <c r="B31" s="223" t="s">
        <v>11</v>
      </c>
      <c r="C31" s="232">
        <f>SUM(C8:C30)</f>
        <v>441</v>
      </c>
      <c r="D31" s="224"/>
      <c r="E31" s="223" t="s">
        <v>11</v>
      </c>
      <c r="F31" s="223">
        <f>SUM(F8:F30)</f>
        <v>85</v>
      </c>
      <c r="G31" s="224">
        <f>SUM(G8:G30)</f>
        <v>8868127</v>
      </c>
      <c r="H31" s="239"/>
      <c r="I31" s="239"/>
      <c r="J31" s="236"/>
    </row>
    <row r="32" spans="1:12" x14ac:dyDescent="0.25">
      <c r="A32" s="235"/>
      <c r="B32" s="223"/>
      <c r="C32" s="232"/>
      <c r="D32" s="224"/>
      <c r="E32" s="237"/>
      <c r="F32" s="234"/>
      <c r="G32" s="236"/>
      <c r="H32" s="239"/>
      <c r="I32" s="239"/>
      <c r="J32" s="236"/>
    </row>
    <row r="33" spans="1:16" x14ac:dyDescent="0.25">
      <c r="A33" s="225"/>
      <c r="B33" s="226"/>
      <c r="C33" s="240"/>
      <c r="D33" s="236"/>
      <c r="E33" s="223"/>
      <c r="F33" s="234"/>
      <c r="G33" s="419" t="s">
        <v>12</v>
      </c>
      <c r="H33" s="419"/>
      <c r="I33" s="239"/>
      <c r="J33" s="227">
        <f>SUM(D8:D30)</f>
        <v>44438718</v>
      </c>
    </row>
    <row r="34" spans="1:16" x14ac:dyDescent="0.25">
      <c r="A34" s="235"/>
      <c r="B34" s="234"/>
      <c r="C34" s="240"/>
      <c r="D34" s="236"/>
      <c r="E34" s="223"/>
      <c r="F34" s="234"/>
      <c r="G34" s="419" t="s">
        <v>13</v>
      </c>
      <c r="H34" s="419"/>
      <c r="I34" s="239"/>
      <c r="J34" s="227">
        <f>SUM(G8:G30)</f>
        <v>8868127</v>
      </c>
    </row>
    <row r="35" spans="1:16" x14ac:dyDescent="0.25">
      <c r="A35" s="228"/>
      <c r="B35" s="237"/>
      <c r="C35" s="240"/>
      <c r="D35" s="236"/>
      <c r="E35" s="237"/>
      <c r="F35" s="234"/>
      <c r="G35" s="419" t="s">
        <v>14</v>
      </c>
      <c r="H35" s="419"/>
      <c r="I35" s="41"/>
      <c r="J35" s="229">
        <f>J33-J34</f>
        <v>35570591</v>
      </c>
    </row>
    <row r="36" spans="1:16" x14ac:dyDescent="0.25">
      <c r="A36" s="235"/>
      <c r="B36" s="230"/>
      <c r="C36" s="240"/>
      <c r="D36" s="231"/>
      <c r="E36" s="237"/>
      <c r="F36" s="223"/>
      <c r="G36" s="419" t="s">
        <v>15</v>
      </c>
      <c r="H36" s="419"/>
      <c r="I36" s="239"/>
      <c r="J36" s="227">
        <f>SUM(H8:H32)</f>
        <v>269000</v>
      </c>
    </row>
    <row r="37" spans="1:16" x14ac:dyDescent="0.25">
      <c r="A37" s="235"/>
      <c r="B37" s="230"/>
      <c r="C37" s="240"/>
      <c r="D37" s="231"/>
      <c r="E37" s="237"/>
      <c r="F37" s="223"/>
      <c r="G37" s="419" t="s">
        <v>16</v>
      </c>
      <c r="H37" s="419"/>
      <c r="I37" s="239"/>
      <c r="J37" s="227">
        <f>J35+J36</f>
        <v>35839591</v>
      </c>
    </row>
    <row r="38" spans="1:16" x14ac:dyDescent="0.25">
      <c r="A38" s="235"/>
      <c r="B38" s="230"/>
      <c r="C38" s="240"/>
      <c r="D38" s="231"/>
      <c r="E38" s="237"/>
      <c r="F38" s="234"/>
      <c r="G38" s="419" t="s">
        <v>5</v>
      </c>
      <c r="H38" s="419"/>
      <c r="I38" s="239"/>
      <c r="J38" s="227">
        <f>SUM(I8:I32)</f>
        <v>35128725</v>
      </c>
    </row>
    <row r="39" spans="1:16" x14ac:dyDescent="0.25">
      <c r="A39" s="235"/>
      <c r="B39" s="230"/>
      <c r="C39" s="240"/>
      <c r="D39" s="231"/>
      <c r="E39" s="237"/>
      <c r="F39" s="234"/>
      <c r="G39" s="419" t="s">
        <v>31</v>
      </c>
      <c r="H39" s="419"/>
      <c r="I39" s="240" t="str">
        <f>IF(J39&gt;0,"SALDO",IF(J39&lt;0,"PIUTANG",IF(J39=0,"LUNAS")))</f>
        <v>PIUTANG</v>
      </c>
      <c r="J39" s="227">
        <f>J38-J37</f>
        <v>-710866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L45" s="233"/>
      <c r="M45" s="233"/>
      <c r="N45" s="233"/>
      <c r="O45" s="233"/>
      <c r="P45" s="233"/>
    </row>
  </sheetData>
  <mergeCells count="15">
    <mergeCell ref="G39:H39"/>
    <mergeCell ref="G33:H33"/>
    <mergeCell ref="G34:H34"/>
    <mergeCell ref="G35:H35"/>
    <mergeCell ref="G36:H36"/>
    <mergeCell ref="G37:H37"/>
    <mergeCell ref="G38:H3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3" t="s">
        <v>21</v>
      </c>
      <c r="G2" s="413"/>
      <c r="H2" s="413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9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9" t="s">
        <v>12</v>
      </c>
      <c r="H46" s="419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9" t="s">
        <v>13</v>
      </c>
      <c r="H47" s="419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9" t="s">
        <v>14</v>
      </c>
      <c r="H48" s="419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9" t="s">
        <v>15</v>
      </c>
      <c r="H49" s="419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9" t="s">
        <v>16</v>
      </c>
      <c r="H50" s="419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9" t="s">
        <v>5</v>
      </c>
      <c r="H51" s="419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9" t="s">
        <v>31</v>
      </c>
      <c r="H52" s="419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9" activePane="bottomLeft" state="frozen"/>
      <selection pane="bottomLeft" activeCell="M3" sqref="M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J75*-1</f>
        <v>419663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9" t="s">
        <v>12</v>
      </c>
      <c r="H69" s="419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9" t="s">
        <v>13</v>
      </c>
      <c r="H70" s="419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9" t="s">
        <v>14</v>
      </c>
      <c r="H71" s="419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9" t="s">
        <v>15</v>
      </c>
      <c r="H72" s="419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9" t="s">
        <v>16</v>
      </c>
      <c r="H73" s="419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9" t="s">
        <v>5</v>
      </c>
      <c r="H74" s="419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9" t="s">
        <v>31</v>
      </c>
      <c r="H75" s="419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18" activePane="bottomLeft" state="frozen"/>
      <selection pane="bottomLeft" activeCell="L32" sqref="L32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J40*-1</f>
        <v>999640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241">
        <v>43453</v>
      </c>
      <c r="B19" s="242">
        <v>180181909</v>
      </c>
      <c r="C19" s="247">
        <v>4</v>
      </c>
      <c r="D19" s="246">
        <v>368288</v>
      </c>
      <c r="E19" s="244"/>
      <c r="F19" s="247"/>
      <c r="G19" s="246"/>
      <c r="H19" s="245">
        <v>72000</v>
      </c>
      <c r="I19" s="245"/>
      <c r="J19" s="246"/>
    </row>
    <row r="20" spans="1:10" x14ac:dyDescent="0.25">
      <c r="A20" s="241">
        <v>43461</v>
      </c>
      <c r="B20" s="242"/>
      <c r="C20" s="247"/>
      <c r="D20" s="246"/>
      <c r="E20" s="244">
        <v>180046670</v>
      </c>
      <c r="F20" s="247">
        <v>2</v>
      </c>
      <c r="G20" s="246">
        <v>203088</v>
      </c>
      <c r="H20" s="245"/>
      <c r="I20" s="245"/>
      <c r="J20" s="246"/>
    </row>
    <row r="21" spans="1:10" x14ac:dyDescent="0.25">
      <c r="A21" s="241">
        <v>43462</v>
      </c>
      <c r="B21" s="242">
        <v>180182362</v>
      </c>
      <c r="C21" s="247">
        <v>2</v>
      </c>
      <c r="D21" s="246">
        <v>182788</v>
      </c>
      <c r="E21" s="244"/>
      <c r="F21" s="247"/>
      <c r="G21" s="246"/>
      <c r="H21" s="245">
        <v>65000</v>
      </c>
      <c r="I21" s="245"/>
      <c r="J21" s="246"/>
    </row>
    <row r="22" spans="1:10" x14ac:dyDescent="0.25">
      <c r="A22" s="241">
        <v>43472</v>
      </c>
      <c r="B22" s="242">
        <v>190182792</v>
      </c>
      <c r="C22" s="247">
        <v>4</v>
      </c>
      <c r="D22" s="246">
        <v>444150</v>
      </c>
      <c r="E22" s="244"/>
      <c r="F22" s="247"/>
      <c r="G22" s="246"/>
      <c r="H22" s="245">
        <v>60000</v>
      </c>
      <c r="I22" s="245">
        <v>445000</v>
      </c>
      <c r="J22" s="246" t="s">
        <v>17</v>
      </c>
    </row>
    <row r="23" spans="1:10" x14ac:dyDescent="0.25">
      <c r="A23" s="98">
        <v>43480</v>
      </c>
      <c r="B23" s="99">
        <v>190183230</v>
      </c>
      <c r="C23" s="100">
        <v>4</v>
      </c>
      <c r="D23" s="34">
        <v>471188</v>
      </c>
      <c r="E23" s="101"/>
      <c r="F23" s="100"/>
      <c r="G23" s="34"/>
      <c r="H23" s="102">
        <v>60000</v>
      </c>
      <c r="I23" s="245">
        <v>200000</v>
      </c>
      <c r="J23" s="246" t="s">
        <v>17</v>
      </c>
    </row>
    <row r="24" spans="1:10" x14ac:dyDescent="0.25">
      <c r="A24" s="98">
        <v>43487</v>
      </c>
      <c r="B24" s="99">
        <v>190183545</v>
      </c>
      <c r="C24" s="100">
        <v>2</v>
      </c>
      <c r="D24" s="34">
        <v>123550</v>
      </c>
      <c r="E24" s="101"/>
      <c r="F24" s="100"/>
      <c r="G24" s="34"/>
      <c r="H24" s="102"/>
      <c r="I24" s="245"/>
      <c r="J24" s="246"/>
    </row>
    <row r="25" spans="1:10" x14ac:dyDescent="0.25">
      <c r="A25" s="98">
        <v>43488</v>
      </c>
      <c r="B25" s="99">
        <v>190183591</v>
      </c>
      <c r="C25" s="100">
        <v>4</v>
      </c>
      <c r="D25" s="34">
        <v>219188</v>
      </c>
      <c r="E25" s="101"/>
      <c r="F25" s="100"/>
      <c r="G25" s="34"/>
      <c r="H25" s="102">
        <v>50000</v>
      </c>
      <c r="I25" s="245">
        <v>200000</v>
      </c>
      <c r="J25" s="246" t="s">
        <v>17</v>
      </c>
    </row>
    <row r="26" spans="1:10" x14ac:dyDescent="0.25">
      <c r="A26" s="98">
        <v>43494</v>
      </c>
      <c r="B26" s="99">
        <v>19000024</v>
      </c>
      <c r="C26" s="100">
        <v>3</v>
      </c>
      <c r="D26" s="34">
        <v>235113</v>
      </c>
      <c r="E26" s="101"/>
      <c r="F26" s="100"/>
      <c r="G26" s="34"/>
      <c r="H26" s="102">
        <v>100000</v>
      </c>
      <c r="I26" s="245">
        <v>1000000</v>
      </c>
      <c r="J26" s="246" t="s">
        <v>17</v>
      </c>
    </row>
    <row r="27" spans="1:10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75</v>
      </c>
      <c r="D32" s="9">
        <f>SUM(D7:D31)</f>
        <v>7645054</v>
      </c>
      <c r="E32" s="8" t="s">
        <v>11</v>
      </c>
      <c r="F32" s="77">
        <f>SUM(F7:F31)</f>
        <v>25</v>
      </c>
      <c r="G32" s="9">
        <f>SUM(G7:G31)</f>
        <v>2537414</v>
      </c>
      <c r="H32" s="77">
        <f>SUM(H7:H31)</f>
        <v>967000</v>
      </c>
      <c r="I32" s="77">
        <f>SUM(I7:I31)</f>
        <v>5075000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6"/>
      <c r="J34" s="13">
        <f>SUM(D7:D31)</f>
        <v>7645054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7"/>
      <c r="J35" s="13">
        <f>SUM(G7:G31)</f>
        <v>2537414</v>
      </c>
    </row>
    <row r="36" spans="1:17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15"/>
      <c r="J36" s="15">
        <f>J34-J35</f>
        <v>5107640</v>
      </c>
    </row>
    <row r="37" spans="1:17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7"/>
      <c r="J37" s="13">
        <f>SUM(H7:H31)</f>
        <v>967000</v>
      </c>
    </row>
    <row r="38" spans="1:17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7"/>
      <c r="J38" s="13">
        <f>J36+J37</f>
        <v>6074640</v>
      </c>
    </row>
    <row r="39" spans="1:17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7"/>
      <c r="J39" s="13">
        <f>SUM(I7:I31)</f>
        <v>5075000</v>
      </c>
    </row>
    <row r="40" spans="1:17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3" t="str">
        <f>IF(J40&gt;0,"SALDO",IF(J40&lt;0,"PIUTANG",IF(J40=0,"LUNAS")))</f>
        <v>PIUTANG</v>
      </c>
      <c r="J40" s="13">
        <f>J39-J38</f>
        <v>-999640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H34" sqref="H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5"/>
      <c r="I7" s="457"/>
      <c r="J7" s="429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9" t="s">
        <v>12</v>
      </c>
      <c r="H44" s="419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9" t="s">
        <v>13</v>
      </c>
      <c r="H45" s="419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9" t="s">
        <v>14</v>
      </c>
      <c r="H46" s="419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9" t="s">
        <v>15</v>
      </c>
      <c r="H47" s="419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9" t="s">
        <v>16</v>
      </c>
      <c r="H48" s="419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9" t="s">
        <v>5</v>
      </c>
      <c r="H49" s="419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9" t="s">
        <v>31</v>
      </c>
      <c r="H50" s="419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11" activePane="bottomLeft" state="frozen"/>
      <selection pane="bottomLeft" activeCell="E18" sqref="E18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f>'Taufik ST'!A54</f>
        <v>43493</v>
      </c>
      <c r="C5" s="281">
        <f>'Taufik ST'!I2</f>
        <v>6494793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43493</v>
      </c>
      <c r="C6" s="281">
        <f>'Indra Fashion'!I2</f>
        <v>206500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43497</v>
      </c>
      <c r="C8" s="281">
        <f>Bandros!I2</f>
        <v>3733636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Bentang!A85</f>
        <v>43492</v>
      </c>
      <c r="C9" s="281">
        <f>Bentang!I2</f>
        <v>2205842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v>43486</v>
      </c>
      <c r="C10" s="281">
        <f>Azalea!I2</f>
        <v>710866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ESP!A81</f>
        <v>43491</v>
      </c>
      <c r="C11" s="281">
        <f>ESP!I2</f>
        <v>7952440</v>
      </c>
      <c r="E11" s="289"/>
    </row>
    <row r="12" spans="1:5" s="267" customFormat="1" ht="18.75" customHeight="1" x14ac:dyDescent="0.25">
      <c r="A12" s="185" t="s">
        <v>200</v>
      </c>
      <c r="B12" s="184">
        <f>Yuan!A20</f>
        <v>43491</v>
      </c>
      <c r="C12" s="281">
        <f>Yuan!I2</f>
        <v>3059358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Yanyan!A81</f>
        <v>43472</v>
      </c>
      <c r="C13" s="281">
        <f>Yanyan!I2</f>
        <v>0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Agus!A35</f>
        <v>43487</v>
      </c>
      <c r="C18" s="281">
        <f>Agus!I2</f>
        <v>576938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Febri!A18</f>
        <v>43445</v>
      </c>
      <c r="C20" s="281">
        <f>Febri!I2</f>
        <v>999640</v>
      </c>
      <c r="E20" s="288"/>
    </row>
    <row r="21" spans="1:5" s="267" customFormat="1" ht="18.75" customHeight="1" x14ac:dyDescent="0.25">
      <c r="A21" s="185" t="s">
        <v>211</v>
      </c>
      <c r="B21" s="184">
        <f>'Sale ESP'!A50</f>
        <v>43491</v>
      </c>
      <c r="C21" s="281">
        <f>'Sale ESP'!I2</f>
        <v>307440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26247605.5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5"/>
      <c r="I7" s="457"/>
      <c r="J7" s="429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9" t="s">
        <v>12</v>
      </c>
      <c r="H49" s="419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9" t="s">
        <v>13</v>
      </c>
      <c r="H50" s="419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9" t="s">
        <v>14</v>
      </c>
      <c r="H51" s="419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9" t="s">
        <v>15</v>
      </c>
      <c r="H52" s="419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9" t="s">
        <v>16</v>
      </c>
      <c r="H53" s="419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9" t="s">
        <v>5</v>
      </c>
      <c r="H54" s="419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9" t="s">
        <v>31</v>
      </c>
      <c r="H55" s="419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31"/>
  <sheetViews>
    <sheetView workbookViewId="0">
      <pane ySplit="7" topLeftCell="A9" activePane="bottomLeft" state="frozen"/>
      <selection pane="bottomLeft" activeCell="J14" sqref="J14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3" t="s">
        <v>22</v>
      </c>
      <c r="G1" s="413"/>
      <c r="H1" s="413"/>
      <c r="I1" s="42" t="s">
        <v>20</v>
      </c>
      <c r="J1" s="20"/>
      <c r="L1" s="277">
        <f>SUM(D14:D15)</f>
        <v>206500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J31*-1</f>
        <v>206500</v>
      </c>
      <c r="J2" s="20"/>
      <c r="L2" s="277">
        <f>SUM(G11:G13)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206500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21" t="s">
        <v>4</v>
      </c>
      <c r="I6" s="417" t="s">
        <v>5</v>
      </c>
      <c r="J6" s="418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7"/>
      <c r="J7" s="418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2">
        <v>43493</v>
      </c>
      <c r="B14" s="234">
        <v>190183800</v>
      </c>
      <c r="C14" s="240">
        <v>1</v>
      </c>
      <c r="D14" s="236">
        <v>86450</v>
      </c>
      <c r="E14" s="237"/>
      <c r="F14" s="240"/>
      <c r="G14" s="236"/>
      <c r="H14" s="239"/>
      <c r="I14" s="239"/>
      <c r="J14" s="23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2">
        <v>43498</v>
      </c>
      <c r="B15" s="234">
        <v>19000205</v>
      </c>
      <c r="C15" s="240">
        <v>1</v>
      </c>
      <c r="D15" s="236">
        <v>120050</v>
      </c>
      <c r="E15" s="237"/>
      <c r="F15" s="240"/>
      <c r="G15" s="236"/>
      <c r="H15" s="239"/>
      <c r="I15" s="239"/>
      <c r="J15" s="236"/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2"/>
      <c r="B16" s="234"/>
      <c r="C16" s="240"/>
      <c r="D16" s="236"/>
      <c r="E16" s="237"/>
      <c r="F16" s="240"/>
      <c r="G16" s="236"/>
      <c r="H16" s="239"/>
      <c r="I16" s="239"/>
      <c r="J16" s="23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2"/>
      <c r="B17" s="234"/>
      <c r="C17" s="240"/>
      <c r="D17" s="236"/>
      <c r="E17" s="237"/>
      <c r="F17" s="240"/>
      <c r="G17" s="236"/>
      <c r="H17" s="239"/>
      <c r="I17" s="239"/>
      <c r="J17" s="23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2"/>
      <c r="B18" s="234"/>
      <c r="C18" s="240"/>
      <c r="D18" s="236"/>
      <c r="E18" s="237"/>
      <c r="F18" s="240"/>
      <c r="G18" s="236"/>
      <c r="H18" s="239"/>
      <c r="I18" s="239"/>
      <c r="J18" s="23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2"/>
      <c r="B19" s="234"/>
      <c r="C19" s="240"/>
      <c r="D19" s="236"/>
      <c r="E19" s="237"/>
      <c r="F19" s="240"/>
      <c r="G19" s="236"/>
      <c r="H19" s="239"/>
      <c r="I19" s="239"/>
      <c r="J19" s="23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2"/>
      <c r="B20" s="234"/>
      <c r="C20" s="240"/>
      <c r="D20" s="236"/>
      <c r="E20" s="237"/>
      <c r="F20" s="240"/>
      <c r="G20" s="236"/>
      <c r="H20" s="239"/>
      <c r="I20" s="239"/>
      <c r="J20" s="23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2"/>
      <c r="B21" s="234"/>
      <c r="C21" s="240"/>
      <c r="D21" s="236"/>
      <c r="E21" s="237"/>
      <c r="F21" s="240"/>
      <c r="G21" s="236"/>
      <c r="H21" s="239"/>
      <c r="I21" s="239"/>
      <c r="J21" s="236"/>
      <c r="K21" s="219"/>
      <c r="L21" s="219"/>
      <c r="M21" s="219"/>
      <c r="N21" s="219"/>
      <c r="O21" s="219"/>
      <c r="P21" s="219"/>
      <c r="Q21" s="219"/>
      <c r="R21" s="219"/>
    </row>
    <row r="22" spans="1:18" x14ac:dyDescent="0.25">
      <c r="A22" s="162"/>
      <c r="B22" s="3"/>
      <c r="C22" s="40"/>
      <c r="D22" s="6"/>
      <c r="E22" s="7"/>
      <c r="F22" s="40"/>
      <c r="G22" s="6"/>
      <c r="H22" s="39"/>
      <c r="I22" s="39"/>
      <c r="J22" s="6"/>
    </row>
    <row r="23" spans="1:18" x14ac:dyDescent="0.25">
      <c r="A23" s="162"/>
      <c r="B23" s="8" t="s">
        <v>11</v>
      </c>
      <c r="C23" s="77">
        <f>SUM(C8:C22)</f>
        <v>10</v>
      </c>
      <c r="D23" s="9">
        <f>SUM(D8:D22)</f>
        <v>1186676</v>
      </c>
      <c r="E23" s="8" t="s">
        <v>11</v>
      </c>
      <c r="F23" s="77">
        <f>SUM(F8:F22)</f>
        <v>0</v>
      </c>
      <c r="G23" s="5">
        <f>SUM(G8:G22)</f>
        <v>0</v>
      </c>
      <c r="H23" s="40">
        <f>SUM(H8:H22)</f>
        <v>0</v>
      </c>
      <c r="I23" s="40">
        <f>SUM(I8:I22)</f>
        <v>980176</v>
      </c>
      <c r="J23" s="5"/>
    </row>
    <row r="24" spans="1:18" x14ac:dyDescent="0.25">
      <c r="A24" s="162"/>
      <c r="B24" s="8"/>
      <c r="C24" s="77"/>
      <c r="D24" s="9"/>
      <c r="E24" s="8"/>
      <c r="F24" s="77"/>
      <c r="G24" s="5"/>
      <c r="H24" s="40"/>
      <c r="I24" s="40"/>
      <c r="J24" s="5"/>
    </row>
    <row r="25" spans="1:18" x14ac:dyDescent="0.25">
      <c r="A25" s="163"/>
      <c r="B25" s="11"/>
      <c r="C25" s="40"/>
      <c r="D25" s="6"/>
      <c r="E25" s="8"/>
      <c r="F25" s="40"/>
      <c r="G25" s="419" t="s">
        <v>12</v>
      </c>
      <c r="H25" s="419"/>
      <c r="I25" s="39"/>
      <c r="J25" s="13">
        <f>SUM(D8:D22)</f>
        <v>1186676</v>
      </c>
    </row>
    <row r="26" spans="1:18" x14ac:dyDescent="0.25">
      <c r="A26" s="162"/>
      <c r="B26" s="3"/>
      <c r="C26" s="40"/>
      <c r="D26" s="6"/>
      <c r="E26" s="7"/>
      <c r="F26" s="40"/>
      <c r="G26" s="419" t="s">
        <v>13</v>
      </c>
      <c r="H26" s="419"/>
      <c r="I26" s="39"/>
      <c r="J26" s="13">
        <f>SUM(G8:G22)</f>
        <v>0</v>
      </c>
    </row>
    <row r="27" spans="1:18" x14ac:dyDescent="0.25">
      <c r="A27" s="164"/>
      <c r="B27" s="7"/>
      <c r="C27" s="40"/>
      <c r="D27" s="6"/>
      <c r="E27" s="7"/>
      <c r="F27" s="40"/>
      <c r="G27" s="419" t="s">
        <v>14</v>
      </c>
      <c r="H27" s="419"/>
      <c r="I27" s="41"/>
      <c r="J27" s="15">
        <f>J25-J26</f>
        <v>1186676</v>
      </c>
    </row>
    <row r="28" spans="1:18" x14ac:dyDescent="0.25">
      <c r="A28" s="162"/>
      <c r="B28" s="16"/>
      <c r="C28" s="40"/>
      <c r="D28" s="17"/>
      <c r="E28" s="7"/>
      <c r="F28" s="40"/>
      <c r="G28" s="419" t="s">
        <v>15</v>
      </c>
      <c r="H28" s="419"/>
      <c r="I28" s="39"/>
      <c r="J28" s="13">
        <f>SUM(H8:H22)</f>
        <v>0</v>
      </c>
      <c r="K28"/>
      <c r="L28"/>
      <c r="M28"/>
      <c r="N28"/>
      <c r="O28"/>
      <c r="P28"/>
      <c r="Q28"/>
      <c r="R28"/>
    </row>
    <row r="29" spans="1:18" x14ac:dyDescent="0.25">
      <c r="A29" s="162"/>
      <c r="B29" s="16"/>
      <c r="C29" s="40"/>
      <c r="D29" s="17"/>
      <c r="E29" s="7"/>
      <c r="F29" s="40"/>
      <c r="G29" s="419" t="s">
        <v>16</v>
      </c>
      <c r="H29" s="419"/>
      <c r="I29" s="39"/>
      <c r="J29" s="13">
        <f>J27+J28</f>
        <v>1186676</v>
      </c>
      <c r="K29"/>
      <c r="L29"/>
      <c r="M29"/>
      <c r="N29"/>
      <c r="O29"/>
      <c r="P29"/>
      <c r="Q29"/>
      <c r="R29"/>
    </row>
    <row r="30" spans="1:18" x14ac:dyDescent="0.25">
      <c r="A30" s="162"/>
      <c r="B30" s="16"/>
      <c r="C30" s="40"/>
      <c r="D30" s="17"/>
      <c r="E30" s="7"/>
      <c r="F30" s="40"/>
      <c r="G30" s="419" t="s">
        <v>5</v>
      </c>
      <c r="H30" s="419"/>
      <c r="I30" s="39"/>
      <c r="J30" s="13">
        <f>SUM(I8:I22)</f>
        <v>980176</v>
      </c>
      <c r="K30"/>
      <c r="L30"/>
      <c r="M30"/>
      <c r="N30"/>
      <c r="O30"/>
      <c r="P30"/>
      <c r="Q30"/>
      <c r="R30"/>
    </row>
    <row r="31" spans="1:18" x14ac:dyDescent="0.25">
      <c r="A31" s="162"/>
      <c r="B31" s="16"/>
      <c r="C31" s="40"/>
      <c r="D31" s="17"/>
      <c r="E31" s="7"/>
      <c r="F31" s="40"/>
      <c r="G31" s="419" t="s">
        <v>31</v>
      </c>
      <c r="H31" s="419"/>
      <c r="I31" s="40" t="str">
        <f>IF(J31&gt;0,"SALDO",IF(J31&lt;0,"PIUTANG",IF(J31=0,"LUNAS")))</f>
        <v>PIUTANG</v>
      </c>
      <c r="J31" s="13">
        <f>J30-J29</f>
        <v>-206500</v>
      </c>
      <c r="K31"/>
      <c r="L31"/>
      <c r="M31"/>
      <c r="N31"/>
      <c r="O31"/>
      <c r="P31"/>
      <c r="Q31"/>
      <c r="R31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0:H30"/>
    <mergeCell ref="G31:H31"/>
    <mergeCell ref="G25:H25"/>
    <mergeCell ref="G26:H26"/>
    <mergeCell ref="G27:H27"/>
    <mergeCell ref="G28:H28"/>
    <mergeCell ref="G29:H29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45" t="s">
        <v>13</v>
      </c>
      <c r="H648" s="445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45" t="s">
        <v>14</v>
      </c>
      <c r="H649" s="445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45" t="s">
        <v>15</v>
      </c>
      <c r="H650" s="445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45" t="s">
        <v>16</v>
      </c>
      <c r="H651" s="445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45" t="s">
        <v>5</v>
      </c>
      <c r="H652" s="445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45" t="s">
        <v>31</v>
      </c>
      <c r="H653" s="445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3" t="s">
        <v>22</v>
      </c>
      <c r="G1" s="413"/>
      <c r="H1" s="413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5"/>
      <c r="I7" s="457"/>
      <c r="J7" s="429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9" t="s">
        <v>12</v>
      </c>
      <c r="H120" s="419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9" t="s">
        <v>13</v>
      </c>
      <c r="H121" s="419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9" t="s">
        <v>14</v>
      </c>
      <c r="H122" s="419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9" t="s">
        <v>15</v>
      </c>
      <c r="H123" s="419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9" t="s">
        <v>16</v>
      </c>
      <c r="H124" s="419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9" t="s">
        <v>5</v>
      </c>
      <c r="H125" s="419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9" t="s">
        <v>31</v>
      </c>
      <c r="H126" s="419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3" t="s">
        <v>22</v>
      </c>
      <c r="G1" s="413"/>
      <c r="H1" s="413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3" t="s">
        <v>21</v>
      </c>
      <c r="G2" s="413"/>
      <c r="H2" s="413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9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9" t="s">
        <v>12</v>
      </c>
      <c r="H121" s="419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9" t="s">
        <v>13</v>
      </c>
      <c r="H122" s="419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9" t="s">
        <v>14</v>
      </c>
      <c r="H123" s="419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9" t="s">
        <v>15</v>
      </c>
      <c r="H124" s="419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9" t="s">
        <v>16</v>
      </c>
      <c r="H125" s="419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9" t="s">
        <v>5</v>
      </c>
      <c r="H126" s="419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9" t="s">
        <v>31</v>
      </c>
      <c r="H127" s="419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9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3" t="s">
        <v>21</v>
      </c>
      <c r="G2" s="413"/>
      <c r="H2" s="413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9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9" t="s">
        <v>12</v>
      </c>
      <c r="H53" s="419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9" t="s">
        <v>13</v>
      </c>
      <c r="H54" s="419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9" t="s">
        <v>14</v>
      </c>
      <c r="H55" s="419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9" t="s">
        <v>15</v>
      </c>
      <c r="H56" s="419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9" t="s">
        <v>16</v>
      </c>
      <c r="H57" s="419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9" t="s">
        <v>5</v>
      </c>
      <c r="H58" s="419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9" t="s">
        <v>31</v>
      </c>
      <c r="H59" s="419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6"/>
      <c r="I7" s="478"/>
      <c r="J7" s="418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3" t="s">
        <v>22</v>
      </c>
      <c r="G1" s="413"/>
      <c r="H1" s="413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4" t="s">
        <v>61</v>
      </c>
      <c r="B5" s="414"/>
      <c r="C5" s="414"/>
      <c r="D5" s="414"/>
      <c r="E5" s="414"/>
      <c r="F5" s="414"/>
      <c r="G5" s="414"/>
      <c r="H5" s="414"/>
      <c r="I5" s="414"/>
      <c r="J5" s="414"/>
    </row>
    <row r="6" spans="1:19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6"/>
      <c r="I7" s="417"/>
      <c r="J7" s="418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9" t="s">
        <v>12</v>
      </c>
      <c r="H32" s="419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9" t="s">
        <v>13</v>
      </c>
      <c r="H33" s="419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9" t="s">
        <v>14</v>
      </c>
      <c r="H34" s="419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9" t="s">
        <v>15</v>
      </c>
      <c r="H35" s="419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9" t="s">
        <v>16</v>
      </c>
      <c r="H36" s="419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9" t="s">
        <v>5</v>
      </c>
      <c r="H37" s="419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9" t="s">
        <v>31</v>
      </c>
      <c r="H38" s="419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3" t="s">
        <v>21</v>
      </c>
      <c r="G2" s="413"/>
      <c r="H2" s="413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5"/>
      <c r="I7" s="457"/>
      <c r="J7" s="429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9" t="s">
        <v>12</v>
      </c>
      <c r="H73" s="419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9" t="s">
        <v>13</v>
      </c>
      <c r="H74" s="419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9" t="s">
        <v>14</v>
      </c>
      <c r="H75" s="419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9" t="s">
        <v>15</v>
      </c>
      <c r="H76" s="419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9" t="s">
        <v>16</v>
      </c>
      <c r="H77" s="419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9" t="s">
        <v>5</v>
      </c>
      <c r="H78" s="419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9" t="s">
        <v>31</v>
      </c>
      <c r="H79" s="419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3" t="s">
        <v>118</v>
      </c>
      <c r="G2" s="413"/>
      <c r="H2" s="413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18"/>
      <c r="N5" s="18"/>
      <c r="O5" s="37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79" t="s">
        <v>4</v>
      </c>
      <c r="I6" s="481" t="s">
        <v>5</v>
      </c>
      <c r="J6" s="482" t="s">
        <v>6</v>
      </c>
      <c r="L6" s="18"/>
      <c r="N6" s="18"/>
      <c r="O6" s="37"/>
    </row>
    <row r="7" spans="1:15" x14ac:dyDescent="0.25">
      <c r="A7" s="415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0"/>
      <c r="I7" s="481"/>
      <c r="J7" s="482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3" t="s">
        <v>12</v>
      </c>
      <c r="H19" s="483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3" t="s">
        <v>13</v>
      </c>
      <c r="H20" s="483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3" t="s">
        <v>14</v>
      </c>
      <c r="H21" s="483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3" t="s">
        <v>15</v>
      </c>
      <c r="H22" s="483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3" t="s">
        <v>16</v>
      </c>
      <c r="H23" s="483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3" t="s">
        <v>5</v>
      </c>
      <c r="H24" s="483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3" t="s">
        <v>31</v>
      </c>
      <c r="H25" s="483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53"/>
  <sheetViews>
    <sheetView workbookViewId="0">
      <pane ySplit="7" topLeftCell="A133" activePane="bottomLeft" state="frozen"/>
      <selection pane="bottomLeft" activeCell="B140" sqref="B140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SUM(D132:D134)</f>
        <v>5856390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J153*-1</f>
        <v>3733636</v>
      </c>
      <c r="J2" s="218"/>
      <c r="L2" s="219">
        <f>SUM(G132:G134)</f>
        <v>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5856390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24" t="s">
        <v>4</v>
      </c>
      <c r="I6" s="426" t="s">
        <v>5</v>
      </c>
      <c r="J6" s="428" t="s">
        <v>6</v>
      </c>
    </row>
    <row r="7" spans="1:18" x14ac:dyDescent="0.25">
      <c r="A7" s="415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5"/>
      <c r="I7" s="427"/>
      <c r="J7" s="429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98">
        <v>43501</v>
      </c>
      <c r="B139" s="99">
        <v>19000338</v>
      </c>
      <c r="C139" s="412">
        <v>20</v>
      </c>
      <c r="D139" s="34">
        <v>1829458</v>
      </c>
      <c r="E139" s="99"/>
      <c r="F139" s="100"/>
      <c r="G139" s="34"/>
      <c r="H139" s="102"/>
      <c r="I139" s="102"/>
      <c r="J139" s="34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98">
        <v>43501</v>
      </c>
      <c r="B140" s="99">
        <v>19000357</v>
      </c>
      <c r="C140" s="412">
        <v>20</v>
      </c>
      <c r="D140" s="34">
        <v>1904178</v>
      </c>
      <c r="E140" s="99"/>
      <c r="F140" s="100"/>
      <c r="G140" s="34"/>
      <c r="H140" s="102"/>
      <c r="I140" s="102"/>
      <c r="J140" s="34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98"/>
      <c r="B141" s="99"/>
      <c r="C141" s="412"/>
      <c r="D141" s="34"/>
      <c r="E141" s="99"/>
      <c r="F141" s="100"/>
      <c r="G141" s="34"/>
      <c r="H141" s="102"/>
      <c r="I141" s="102"/>
      <c r="J141" s="34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98"/>
      <c r="B142" s="99"/>
      <c r="C142" s="412"/>
      <c r="D142" s="34"/>
      <c r="E142" s="99"/>
      <c r="F142" s="100"/>
      <c r="G142" s="34"/>
      <c r="H142" s="102"/>
      <c r="I142" s="102"/>
      <c r="J142" s="34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98"/>
      <c r="B143" s="99"/>
      <c r="C143" s="412"/>
      <c r="D143" s="34"/>
      <c r="E143" s="99"/>
      <c r="F143" s="100"/>
      <c r="G143" s="34"/>
      <c r="H143" s="102"/>
      <c r="I143" s="102"/>
      <c r="J143" s="34"/>
      <c r="K143" s="138"/>
      <c r="L143" s="138"/>
      <c r="M143" s="138"/>
      <c r="N143" s="138"/>
      <c r="O143" s="138"/>
      <c r="P143" s="138"/>
      <c r="Q143" s="138"/>
      <c r="R143" s="138"/>
    </row>
    <row r="144" spans="1:18" x14ac:dyDescent="0.25">
      <c r="A144" s="235"/>
      <c r="B144" s="234"/>
      <c r="C144" s="240"/>
      <c r="D144" s="236"/>
      <c r="E144" s="234"/>
      <c r="F144" s="240"/>
      <c r="G144" s="236"/>
      <c r="H144" s="239"/>
      <c r="I144" s="239"/>
      <c r="J144" s="236"/>
    </row>
    <row r="145" spans="1:18" s="218" customFormat="1" x14ac:dyDescent="0.25">
      <c r="A145" s="226"/>
      <c r="B145" s="223" t="s">
        <v>11</v>
      </c>
      <c r="C145" s="232">
        <f>SUM(C8:C144)</f>
        <v>1800</v>
      </c>
      <c r="D145" s="224">
        <f>SUM(D8:D144)</f>
        <v>194016414</v>
      </c>
      <c r="E145" s="223" t="s">
        <v>11</v>
      </c>
      <c r="F145" s="232">
        <f>SUM(F8:F144)</f>
        <v>144</v>
      </c>
      <c r="G145" s="224">
        <f>SUM(G8:G144)</f>
        <v>15220370</v>
      </c>
      <c r="H145" s="232">
        <f>SUM(H8:H144)</f>
        <v>0</v>
      </c>
      <c r="I145" s="232">
        <f>SUM(I8:I144)</f>
        <v>175062408</v>
      </c>
      <c r="J145" s="224"/>
      <c r="K145" s="220"/>
      <c r="L145" s="220"/>
      <c r="M145" s="220"/>
      <c r="N145" s="220"/>
      <c r="O145" s="220"/>
      <c r="P145" s="220"/>
      <c r="Q145" s="220"/>
      <c r="R145" s="220"/>
    </row>
    <row r="146" spans="1:18" s="218" customFormat="1" x14ac:dyDescent="0.25">
      <c r="A146" s="226"/>
      <c r="B146" s="223"/>
      <c r="C146" s="232"/>
      <c r="D146" s="224"/>
      <c r="E146" s="223"/>
      <c r="F146" s="232"/>
      <c r="G146" s="224"/>
      <c r="H146" s="232"/>
      <c r="I146" s="232"/>
      <c r="J146" s="224"/>
      <c r="K146" s="220"/>
      <c r="M146" s="220"/>
      <c r="N146" s="220"/>
      <c r="O146" s="220"/>
      <c r="P146" s="220"/>
      <c r="Q146" s="220"/>
      <c r="R146" s="220"/>
    </row>
    <row r="147" spans="1:18" x14ac:dyDescent="0.25">
      <c r="A147" s="225"/>
      <c r="B147" s="226"/>
      <c r="C147" s="240"/>
      <c r="D147" s="236"/>
      <c r="E147" s="223"/>
      <c r="F147" s="240"/>
      <c r="G147" s="422" t="s">
        <v>12</v>
      </c>
      <c r="H147" s="423"/>
      <c r="I147" s="236"/>
      <c r="J147" s="227">
        <f>SUM(D8:D144)</f>
        <v>194016414</v>
      </c>
      <c r="P147" s="220"/>
      <c r="Q147" s="220"/>
      <c r="R147" s="233"/>
    </row>
    <row r="148" spans="1:18" x14ac:dyDescent="0.25">
      <c r="A148" s="235"/>
      <c r="B148" s="234"/>
      <c r="C148" s="240"/>
      <c r="D148" s="236"/>
      <c r="E148" s="234"/>
      <c r="F148" s="240"/>
      <c r="G148" s="422" t="s">
        <v>13</v>
      </c>
      <c r="H148" s="423"/>
      <c r="I148" s="237"/>
      <c r="J148" s="227">
        <f>SUM(G8:G144)</f>
        <v>15220370</v>
      </c>
      <c r="R148" s="233"/>
    </row>
    <row r="149" spans="1:18" x14ac:dyDescent="0.25">
      <c r="A149" s="228"/>
      <c r="B149" s="237"/>
      <c r="C149" s="240"/>
      <c r="D149" s="236"/>
      <c r="E149" s="234"/>
      <c r="F149" s="240"/>
      <c r="G149" s="422" t="s">
        <v>14</v>
      </c>
      <c r="H149" s="423"/>
      <c r="I149" s="229"/>
      <c r="J149" s="229">
        <f>J147-J148</f>
        <v>178796044</v>
      </c>
      <c r="L149" s="220"/>
      <c r="R149" s="233"/>
    </row>
    <row r="150" spans="1:18" x14ac:dyDescent="0.25">
      <c r="A150" s="235"/>
      <c r="B150" s="230"/>
      <c r="C150" s="240"/>
      <c r="D150" s="231"/>
      <c r="E150" s="234"/>
      <c r="F150" s="240"/>
      <c r="G150" s="422" t="s">
        <v>15</v>
      </c>
      <c r="H150" s="423"/>
      <c r="I150" s="237"/>
      <c r="J150" s="227">
        <f>SUM(H8:H144)</f>
        <v>0</v>
      </c>
      <c r="R150" s="233"/>
    </row>
    <row r="151" spans="1:18" x14ac:dyDescent="0.25">
      <c r="A151" s="235"/>
      <c r="B151" s="230"/>
      <c r="C151" s="240"/>
      <c r="D151" s="231"/>
      <c r="E151" s="234"/>
      <c r="F151" s="240"/>
      <c r="G151" s="422" t="s">
        <v>16</v>
      </c>
      <c r="H151" s="423"/>
      <c r="I151" s="237"/>
      <c r="J151" s="227">
        <f>J149+J150</f>
        <v>178796044</v>
      </c>
      <c r="R151" s="233"/>
    </row>
    <row r="152" spans="1:18" x14ac:dyDescent="0.25">
      <c r="A152" s="235"/>
      <c r="B152" s="230"/>
      <c r="C152" s="240"/>
      <c r="D152" s="231"/>
      <c r="E152" s="234"/>
      <c r="F152" s="240"/>
      <c r="G152" s="422" t="s">
        <v>5</v>
      </c>
      <c r="H152" s="423"/>
      <c r="I152" s="237"/>
      <c r="J152" s="227">
        <f>SUM(I8:I144)</f>
        <v>175062408</v>
      </c>
      <c r="R152" s="233"/>
    </row>
    <row r="153" spans="1:18" x14ac:dyDescent="0.25">
      <c r="A153" s="235"/>
      <c r="B153" s="230"/>
      <c r="C153" s="240"/>
      <c r="D153" s="231"/>
      <c r="E153" s="234"/>
      <c r="F153" s="240"/>
      <c r="G153" s="422" t="s">
        <v>31</v>
      </c>
      <c r="H153" s="423"/>
      <c r="I153" s="234" t="str">
        <f>IF(J153&gt;0,"SALDO",IF(J153&lt;0,"PIUTANG",IF(J153=0,"LUNAS")))</f>
        <v>PIUTANG</v>
      </c>
      <c r="J153" s="227">
        <f>J152-J151</f>
        <v>-3733636</v>
      </c>
      <c r="R153" s="233"/>
    </row>
  </sheetData>
  <mergeCells count="13">
    <mergeCell ref="A5:J5"/>
    <mergeCell ref="A6:A7"/>
    <mergeCell ref="B6:G6"/>
    <mergeCell ref="H6:H7"/>
    <mergeCell ref="I6:I7"/>
    <mergeCell ref="J6:J7"/>
    <mergeCell ref="G153:H153"/>
    <mergeCell ref="G147:H147"/>
    <mergeCell ref="G148:H148"/>
    <mergeCell ref="G149:H149"/>
    <mergeCell ref="G150:H150"/>
    <mergeCell ref="G151:H151"/>
    <mergeCell ref="G152:H152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3" t="s">
        <v>22</v>
      </c>
      <c r="G1" s="413"/>
      <c r="H1" s="413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5"/>
      <c r="I7" s="457"/>
      <c r="J7" s="429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3" t="s">
        <v>22</v>
      </c>
      <c r="G1" s="413"/>
      <c r="H1" s="413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3" t="s">
        <v>21</v>
      </c>
      <c r="G2" s="413"/>
      <c r="H2" s="413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5"/>
      <c r="I7" s="457"/>
      <c r="J7" s="429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9" t="s">
        <v>12</v>
      </c>
      <c r="H35" s="419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9" t="s">
        <v>13</v>
      </c>
      <c r="H36" s="419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9" t="s">
        <v>14</v>
      </c>
      <c r="H37" s="419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9" t="s">
        <v>15</v>
      </c>
      <c r="H38" s="419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9" t="s">
        <v>16</v>
      </c>
      <c r="H39" s="419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9" t="s">
        <v>5</v>
      </c>
      <c r="H40" s="419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9" t="s">
        <v>31</v>
      </c>
      <c r="H41" s="419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3" t="s">
        <v>22</v>
      </c>
      <c r="G1" s="413"/>
      <c r="H1" s="413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3" t="s">
        <v>21</v>
      </c>
      <c r="G2" s="413"/>
      <c r="H2" s="413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5"/>
      <c r="I7" s="457"/>
      <c r="J7" s="429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3" t="s">
        <v>21</v>
      </c>
      <c r="G2" s="413"/>
      <c r="H2" s="413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5"/>
      <c r="I7" s="457"/>
      <c r="J7" s="429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9" t="s">
        <v>12</v>
      </c>
      <c r="H35" s="419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9" t="s">
        <v>13</v>
      </c>
      <c r="H36" s="419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9" t="s">
        <v>14</v>
      </c>
      <c r="H37" s="419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9" t="s">
        <v>15</v>
      </c>
      <c r="H38" s="419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9" t="s">
        <v>16</v>
      </c>
      <c r="H39" s="419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9" t="s">
        <v>5</v>
      </c>
      <c r="H40" s="419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3" t="s">
        <v>21</v>
      </c>
      <c r="G2" s="413"/>
      <c r="H2" s="413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5"/>
      <c r="I7" s="457"/>
      <c r="J7" s="429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3" t="s">
        <v>22</v>
      </c>
      <c r="G1" s="413"/>
      <c r="H1" s="413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5"/>
      <c r="I7" s="457"/>
      <c r="J7" s="429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9" t="s">
        <v>12</v>
      </c>
      <c r="H158" s="419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9" t="s">
        <v>13</v>
      </c>
      <c r="H159" s="419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9" t="s">
        <v>14</v>
      </c>
      <c r="H160" s="419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9" t="s">
        <v>15</v>
      </c>
      <c r="H161" s="419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9" t="s">
        <v>16</v>
      </c>
      <c r="H162" s="419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9" t="s">
        <v>5</v>
      </c>
      <c r="H163" s="419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9" t="s">
        <v>31</v>
      </c>
      <c r="H164" s="419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3" t="s">
        <v>22</v>
      </c>
      <c r="G1" s="413"/>
      <c r="H1" s="413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3" t="s">
        <v>21</v>
      </c>
      <c r="G2" s="413"/>
      <c r="H2" s="413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5"/>
      <c r="I7" s="457"/>
      <c r="J7" s="429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9" t="s">
        <v>12</v>
      </c>
      <c r="H57" s="419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9" t="s">
        <v>13</v>
      </c>
      <c r="H58" s="419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9" t="s">
        <v>14</v>
      </c>
      <c r="H59" s="419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9" t="s">
        <v>15</v>
      </c>
      <c r="H60" s="419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9" t="s">
        <v>16</v>
      </c>
      <c r="H61" s="419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9" t="s">
        <v>5</v>
      </c>
      <c r="H62" s="419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9" t="s">
        <v>31</v>
      </c>
      <c r="H63" s="419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3" t="s">
        <v>22</v>
      </c>
      <c r="G1" s="413"/>
      <c r="H1" s="413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3" t="s">
        <v>21</v>
      </c>
      <c r="G2" s="413"/>
      <c r="H2" s="413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9" t="s">
        <v>12</v>
      </c>
      <c r="H116" s="419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9" t="s">
        <v>13</v>
      </c>
      <c r="H117" s="419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9" t="s">
        <v>14</v>
      </c>
      <c r="H118" s="419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9" t="s">
        <v>15</v>
      </c>
      <c r="H119" s="419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9" t="s">
        <v>16</v>
      </c>
      <c r="H120" s="419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9" t="s">
        <v>5</v>
      </c>
      <c r="H121" s="419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9" t="s">
        <v>31</v>
      </c>
      <c r="H122" s="419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J738" sqref="J738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  <c r="O4" s="219">
        <v>1924738</v>
      </c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45" t="s">
        <v>12</v>
      </c>
      <c r="H745" s="445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45" t="s">
        <v>13</v>
      </c>
      <c r="H746" s="445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45" t="s">
        <v>14</v>
      </c>
      <c r="H747" s="445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45" t="s">
        <v>15</v>
      </c>
      <c r="H748" s="445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45" t="s">
        <v>16</v>
      </c>
      <c r="H749" s="445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45" t="s">
        <v>5</v>
      </c>
      <c r="H750" s="445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45" t="s">
        <v>31</v>
      </c>
      <c r="H751" s="445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J72*-1</f>
        <v>0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3" t="s">
        <v>12</v>
      </c>
      <c r="H66" s="483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13</v>
      </c>
      <c r="H67" s="483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3" t="s">
        <v>14</v>
      </c>
      <c r="H68" s="483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15</v>
      </c>
      <c r="H69" s="483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16</v>
      </c>
      <c r="H70" s="483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5</v>
      </c>
      <c r="H71" s="483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3" t="s">
        <v>31</v>
      </c>
      <c r="H72" s="483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9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J71*-1</f>
        <v>12110891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3" t="s">
        <v>12</v>
      </c>
      <c r="H65" s="483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3" t="s">
        <v>13</v>
      </c>
      <c r="H66" s="483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14</v>
      </c>
      <c r="H67" s="483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3" t="s">
        <v>15</v>
      </c>
      <c r="H68" s="483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16</v>
      </c>
      <c r="H69" s="483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5</v>
      </c>
      <c r="H70" s="483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31</v>
      </c>
      <c r="H71" s="483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45" t="s">
        <v>13</v>
      </c>
      <c r="H651" s="445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45" t="s">
        <v>14</v>
      </c>
      <c r="H652" s="445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45" t="s">
        <v>15</v>
      </c>
      <c r="H653" s="445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45" t="s">
        <v>16</v>
      </c>
      <c r="H654" s="445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45" t="s">
        <v>5</v>
      </c>
      <c r="H655" s="445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45" t="s">
        <v>31</v>
      </c>
      <c r="H656" s="445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116"/>
  <sheetViews>
    <sheetView zoomScaleNormal="100" workbookViewId="0">
      <pane ySplit="7" topLeftCell="A91" activePane="bottomLeft" state="frozen"/>
      <selection pane="bottomLeft" activeCell="B100" sqref="B10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M1" s="219">
        <f>SUM(D81:D92)</f>
        <v>16025177</v>
      </c>
      <c r="N1" s="219">
        <v>16025158</v>
      </c>
      <c r="O1" s="219">
        <f>N1-M1</f>
        <v>-19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J110*-1</f>
        <v>7952440</v>
      </c>
      <c r="J2" s="218"/>
      <c r="M2" s="219">
        <f>SUM(G81:G90)</f>
        <v>520013</v>
      </c>
      <c r="N2" s="219">
        <v>520013</v>
      </c>
      <c r="O2" s="219">
        <f>N2-M2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15505164</v>
      </c>
      <c r="N3" s="219">
        <f>N1-N2</f>
        <v>15505145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9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33"/>
      <c r="N93" s="233"/>
      <c r="O93" s="233"/>
      <c r="P93" s="233"/>
    </row>
    <row r="94" spans="1:16" x14ac:dyDescent="0.25">
      <c r="A94" s="98">
        <v>43498</v>
      </c>
      <c r="B94" s="99">
        <v>19000200</v>
      </c>
      <c r="C94" s="100">
        <v>8</v>
      </c>
      <c r="D94" s="34">
        <v>933978</v>
      </c>
      <c r="E94" s="101"/>
      <c r="F94" s="99"/>
      <c r="G94" s="34"/>
      <c r="H94" s="102"/>
      <c r="I94" s="102"/>
      <c r="J94" s="34"/>
      <c r="K94" s="233"/>
      <c r="L94" s="233"/>
      <c r="M94" s="233"/>
      <c r="N94" s="233"/>
      <c r="O94" s="233"/>
      <c r="P94" s="233"/>
    </row>
    <row r="95" spans="1:16" x14ac:dyDescent="0.25">
      <c r="A95" s="98">
        <v>43498</v>
      </c>
      <c r="B95" s="99">
        <v>19000228</v>
      </c>
      <c r="C95" s="100">
        <v>16</v>
      </c>
      <c r="D95" s="34">
        <v>1705204</v>
      </c>
      <c r="E95" s="101"/>
      <c r="F95" s="99"/>
      <c r="G95" s="34"/>
      <c r="H95" s="102"/>
      <c r="I95" s="102"/>
      <c r="J95" s="34"/>
      <c r="K95" s="233"/>
      <c r="L95" s="233"/>
      <c r="M95" s="233"/>
      <c r="N95" s="233"/>
      <c r="O95" s="233"/>
      <c r="P95" s="233"/>
    </row>
    <row r="96" spans="1:16" x14ac:dyDescent="0.25">
      <c r="A96" s="98">
        <v>43500</v>
      </c>
      <c r="B96" s="99">
        <v>19000287</v>
      </c>
      <c r="C96" s="100">
        <v>17</v>
      </c>
      <c r="D96" s="34">
        <v>1646342</v>
      </c>
      <c r="E96" s="101"/>
      <c r="F96" s="99"/>
      <c r="G96" s="34"/>
      <c r="H96" s="102"/>
      <c r="I96" s="102"/>
      <c r="J96" s="34"/>
      <c r="K96" s="233"/>
      <c r="L96" s="233"/>
      <c r="M96" s="233"/>
      <c r="N96" s="233"/>
      <c r="O96" s="233"/>
      <c r="P96" s="233"/>
    </row>
    <row r="97" spans="1:16" x14ac:dyDescent="0.25">
      <c r="A97" s="98">
        <v>43500</v>
      </c>
      <c r="B97" s="99">
        <v>19000289</v>
      </c>
      <c r="C97" s="100">
        <v>2</v>
      </c>
      <c r="D97" s="34">
        <v>170976</v>
      </c>
      <c r="E97" s="101"/>
      <c r="F97" s="99"/>
      <c r="G97" s="34"/>
      <c r="H97" s="102"/>
      <c r="I97" s="102"/>
      <c r="J97" s="34"/>
      <c r="K97" s="233"/>
      <c r="L97" s="233"/>
      <c r="M97" s="233"/>
      <c r="N97" s="233"/>
      <c r="O97" s="233"/>
      <c r="P97" s="233"/>
    </row>
    <row r="98" spans="1:16" x14ac:dyDescent="0.25">
      <c r="A98" s="98">
        <v>43500</v>
      </c>
      <c r="B98" s="99">
        <v>19000318</v>
      </c>
      <c r="C98" s="100">
        <v>13</v>
      </c>
      <c r="D98" s="34">
        <v>1424064</v>
      </c>
      <c r="E98" s="101"/>
      <c r="F98" s="99"/>
      <c r="G98" s="34"/>
      <c r="H98" s="102"/>
      <c r="I98" s="102"/>
      <c r="J98" s="34"/>
      <c r="K98" s="233"/>
      <c r="L98" s="233"/>
      <c r="M98" s="233"/>
      <c r="N98" s="233"/>
      <c r="O98" s="233"/>
      <c r="P98" s="233"/>
    </row>
    <row r="99" spans="1:16" x14ac:dyDescent="0.25">
      <c r="A99" s="98">
        <v>43501</v>
      </c>
      <c r="B99" s="99">
        <v>19000341</v>
      </c>
      <c r="C99" s="100">
        <v>9</v>
      </c>
      <c r="D99" s="34">
        <v>1003190</v>
      </c>
      <c r="E99" s="101"/>
      <c r="F99" s="99"/>
      <c r="G99" s="34"/>
      <c r="H99" s="102"/>
      <c r="I99" s="102"/>
      <c r="J99" s="34"/>
      <c r="K99" s="233"/>
      <c r="L99" s="233"/>
      <c r="M99" s="233"/>
      <c r="N99" s="233"/>
      <c r="O99" s="233"/>
      <c r="P99" s="233"/>
    </row>
    <row r="100" spans="1:16" x14ac:dyDescent="0.25">
      <c r="A100" s="98">
        <v>43501</v>
      </c>
      <c r="B100" s="99">
        <v>19000361</v>
      </c>
      <c r="C100" s="100">
        <v>11</v>
      </c>
      <c r="D100" s="34">
        <v>1068600</v>
      </c>
      <c r="E100" s="101"/>
      <c r="F100" s="99"/>
      <c r="G100" s="34"/>
      <c r="H100" s="102"/>
      <c r="I100" s="102"/>
      <c r="J100" s="34"/>
      <c r="K100" s="233"/>
      <c r="L100" s="233"/>
      <c r="M100" s="233"/>
      <c r="N100" s="233"/>
      <c r="O100" s="233"/>
      <c r="P100" s="233"/>
    </row>
    <row r="101" spans="1:16" x14ac:dyDescent="0.25">
      <c r="A101" s="235"/>
      <c r="B101" s="234"/>
      <c r="C101" s="240"/>
      <c r="D101" s="236"/>
      <c r="E101" s="237"/>
      <c r="F101" s="234"/>
      <c r="G101" s="236"/>
      <c r="H101" s="239"/>
      <c r="I101" s="239"/>
      <c r="J101" s="236"/>
      <c r="K101" s="233"/>
      <c r="L101" s="233"/>
      <c r="M101" s="233"/>
      <c r="N101" s="233"/>
      <c r="O101" s="233"/>
      <c r="P101" s="233"/>
    </row>
    <row r="102" spans="1:16" x14ac:dyDescent="0.25">
      <c r="A102" s="235"/>
      <c r="B102" s="223" t="s">
        <v>11</v>
      </c>
      <c r="C102" s="232">
        <f>SUM(C8:C101)</f>
        <v>783</v>
      </c>
      <c r="D102" s="224"/>
      <c r="E102" s="223" t="s">
        <v>11</v>
      </c>
      <c r="F102" s="223">
        <f>SUM(F8:F101)</f>
        <v>35</v>
      </c>
      <c r="G102" s="224">
        <f>SUM(G8:G101)</f>
        <v>3962364</v>
      </c>
      <c r="H102" s="239"/>
      <c r="I102" s="239"/>
      <c r="J102" s="236"/>
      <c r="K102" s="233"/>
      <c r="L102" s="233"/>
      <c r="M102" s="233"/>
      <c r="N102" s="233"/>
      <c r="O102" s="233"/>
      <c r="P102" s="233"/>
    </row>
    <row r="103" spans="1:16" x14ac:dyDescent="0.25">
      <c r="A103" s="235"/>
      <c r="B103" s="223"/>
      <c r="C103" s="232"/>
      <c r="D103" s="224"/>
      <c r="E103" s="237"/>
      <c r="F103" s="234"/>
      <c r="G103" s="236"/>
      <c r="H103" s="239"/>
      <c r="I103" s="239"/>
      <c r="J103" s="236"/>
      <c r="K103" s="233"/>
      <c r="L103" s="233"/>
      <c r="M103" s="233"/>
      <c r="N103" s="233"/>
      <c r="O103" s="233"/>
      <c r="P103" s="233"/>
    </row>
    <row r="104" spans="1:16" x14ac:dyDescent="0.25">
      <c r="A104" s="225"/>
      <c r="B104" s="226"/>
      <c r="C104" s="240"/>
      <c r="D104" s="236"/>
      <c r="E104" s="223"/>
      <c r="F104" s="234"/>
      <c r="G104" s="419" t="s">
        <v>12</v>
      </c>
      <c r="H104" s="419"/>
      <c r="I104" s="239"/>
      <c r="J104" s="227">
        <f>SUM(D8:D101)</f>
        <v>83757201</v>
      </c>
      <c r="K104" s="233"/>
      <c r="L104" s="233"/>
      <c r="M104" s="233"/>
      <c r="N104" s="233"/>
      <c r="O104" s="233"/>
      <c r="P104" s="233"/>
    </row>
    <row r="105" spans="1:16" x14ac:dyDescent="0.25">
      <c r="A105" s="235"/>
      <c r="B105" s="234"/>
      <c r="C105" s="240"/>
      <c r="D105" s="236"/>
      <c r="E105" s="223"/>
      <c r="F105" s="234"/>
      <c r="G105" s="419" t="s">
        <v>13</v>
      </c>
      <c r="H105" s="419"/>
      <c r="I105" s="239"/>
      <c r="J105" s="227">
        <f>SUM(G8:G101)</f>
        <v>3962364</v>
      </c>
    </row>
    <row r="106" spans="1:16" x14ac:dyDescent="0.25">
      <c r="A106" s="228"/>
      <c r="B106" s="237"/>
      <c r="C106" s="240"/>
      <c r="D106" s="236"/>
      <c r="E106" s="237"/>
      <c r="F106" s="234"/>
      <c r="G106" s="419" t="s">
        <v>14</v>
      </c>
      <c r="H106" s="419"/>
      <c r="I106" s="41"/>
      <c r="J106" s="229">
        <f>J104-J105</f>
        <v>79794837</v>
      </c>
    </row>
    <row r="107" spans="1:16" x14ac:dyDescent="0.25">
      <c r="A107" s="235"/>
      <c r="B107" s="230"/>
      <c r="C107" s="240"/>
      <c r="D107" s="231"/>
      <c r="E107" s="237"/>
      <c r="F107" s="223"/>
      <c r="G107" s="419" t="s">
        <v>15</v>
      </c>
      <c r="H107" s="419"/>
      <c r="I107" s="239"/>
      <c r="J107" s="227">
        <f>SUM(H8:H103)</f>
        <v>0</v>
      </c>
    </row>
    <row r="108" spans="1:16" x14ac:dyDescent="0.25">
      <c r="A108" s="235"/>
      <c r="B108" s="230"/>
      <c r="C108" s="240"/>
      <c r="D108" s="231"/>
      <c r="E108" s="237"/>
      <c r="F108" s="223"/>
      <c r="G108" s="419" t="s">
        <v>16</v>
      </c>
      <c r="H108" s="419"/>
      <c r="I108" s="239"/>
      <c r="J108" s="227">
        <f>J106+J107</f>
        <v>79794837</v>
      </c>
    </row>
    <row r="109" spans="1:16" x14ac:dyDescent="0.25">
      <c r="A109" s="235"/>
      <c r="B109" s="230"/>
      <c r="C109" s="240"/>
      <c r="D109" s="231"/>
      <c r="E109" s="237"/>
      <c r="F109" s="234"/>
      <c r="G109" s="419" t="s">
        <v>5</v>
      </c>
      <c r="H109" s="419"/>
      <c r="I109" s="239"/>
      <c r="J109" s="227">
        <f>SUM(I8:I103)</f>
        <v>71842397</v>
      </c>
    </row>
    <row r="110" spans="1:16" x14ac:dyDescent="0.25">
      <c r="A110" s="235"/>
      <c r="B110" s="230"/>
      <c r="C110" s="240"/>
      <c r="D110" s="231"/>
      <c r="E110" s="237"/>
      <c r="F110" s="234"/>
      <c r="G110" s="419" t="s">
        <v>31</v>
      </c>
      <c r="H110" s="419"/>
      <c r="I110" s="240" t="str">
        <f>IF(J110&gt;0,"SALDO",IF(J110&lt;0,"PIUTANG",IF(J110=0,"LUNAS")))</f>
        <v>PIUTANG</v>
      </c>
      <c r="J110" s="227">
        <f>J109-J108</f>
        <v>-7952440</v>
      </c>
    </row>
    <row r="111" spans="1:16" x14ac:dyDescent="0.25">
      <c r="F111" s="219"/>
      <c r="G111" s="219"/>
      <c r="J111" s="219"/>
    </row>
    <row r="112" spans="1:16" x14ac:dyDescent="0.25">
      <c r="C112" s="219"/>
      <c r="D112" s="219"/>
      <c r="F112" s="219"/>
      <c r="G112" s="219"/>
      <c r="J112" s="219"/>
      <c r="L112" s="233"/>
      <c r="M112" s="233"/>
      <c r="N112" s="233"/>
      <c r="O112" s="233"/>
      <c r="P112" s="233"/>
    </row>
    <row r="113" spans="3:16" x14ac:dyDescent="0.25">
      <c r="C113" s="219"/>
      <c r="D113" s="219"/>
      <c r="F113" s="219"/>
      <c r="G113" s="219"/>
      <c r="J113" s="219"/>
      <c r="L113" s="233"/>
      <c r="M113" s="233"/>
      <c r="N113" s="233"/>
      <c r="O113" s="233"/>
      <c r="P113" s="233"/>
    </row>
    <row r="114" spans="3:16" x14ac:dyDescent="0.25">
      <c r="C114" s="219"/>
      <c r="D114" s="219"/>
      <c r="F114" s="219"/>
      <c r="G114" s="219"/>
      <c r="J114" s="219"/>
      <c r="L114" s="233"/>
      <c r="M114" s="233"/>
      <c r="N114" s="233"/>
      <c r="O114" s="233"/>
      <c r="P114" s="233"/>
    </row>
    <row r="115" spans="3:16" x14ac:dyDescent="0.25">
      <c r="C115" s="219"/>
      <c r="D115" s="219"/>
      <c r="F115" s="219"/>
      <c r="G115" s="219"/>
      <c r="J115" s="219"/>
      <c r="L115" s="233"/>
      <c r="M115" s="233"/>
      <c r="N115" s="233"/>
      <c r="O115" s="233"/>
      <c r="P115" s="233"/>
    </row>
    <row r="116" spans="3:16" x14ac:dyDescent="0.25">
      <c r="C116" s="219"/>
      <c r="D116" s="219"/>
      <c r="L116" s="233"/>
      <c r="M116" s="233"/>
      <c r="N116" s="233"/>
      <c r="O116" s="233"/>
      <c r="P116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10:H110"/>
    <mergeCell ref="G104:H104"/>
    <mergeCell ref="G105:H105"/>
    <mergeCell ref="G106:H106"/>
    <mergeCell ref="G107:H107"/>
    <mergeCell ref="G108:H108"/>
    <mergeCell ref="G109:H109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98"/>
  <sheetViews>
    <sheetView workbookViewId="0">
      <pane ySplit="7" topLeftCell="A57" activePane="bottomLeft" state="frozen"/>
      <selection pane="bottomLeft" activeCell="I64" sqref="I6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L1" s="219">
        <f>SUM(D50:D60)</f>
        <v>758625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J92*-1</f>
        <v>307440</v>
      </c>
      <c r="J2" s="218"/>
      <c r="L2" s="219">
        <f>SUM(G34:G43)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758625</v>
      </c>
      <c r="M3" s="219">
        <v>53505</v>
      </c>
      <c r="N3" s="238">
        <f>L3+M3</f>
        <v>812130</v>
      </c>
    </row>
    <row r="4" spans="1:16" x14ac:dyDescent="0.25">
      <c r="P4" s="238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P5" s="23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9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0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0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0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0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0" x14ac:dyDescent="0.25">
      <c r="A61" s="98">
        <v>43498</v>
      </c>
      <c r="B61" s="99">
        <v>19000130</v>
      </c>
      <c r="C61" s="100">
        <v>5</v>
      </c>
      <c r="D61" s="34">
        <v>235755</v>
      </c>
      <c r="E61" s="101"/>
      <c r="F61" s="99"/>
      <c r="G61" s="34"/>
      <c r="H61" s="102"/>
      <c r="I61" s="102"/>
      <c r="J61" s="34"/>
    </row>
    <row r="62" spans="1:10" x14ac:dyDescent="0.25">
      <c r="A62" s="98">
        <v>43500</v>
      </c>
      <c r="B62" s="99">
        <v>19000134</v>
      </c>
      <c r="C62" s="100">
        <v>1</v>
      </c>
      <c r="D62" s="34">
        <v>37140</v>
      </c>
      <c r="E62" s="101"/>
      <c r="F62" s="99"/>
      <c r="G62" s="34"/>
      <c r="H62" s="102"/>
      <c r="I62" s="102"/>
      <c r="J62" s="34"/>
    </row>
    <row r="63" spans="1:10" x14ac:dyDescent="0.25">
      <c r="A63" s="98">
        <v>43501</v>
      </c>
      <c r="B63" s="99">
        <v>19000139</v>
      </c>
      <c r="C63" s="100">
        <v>1</v>
      </c>
      <c r="D63" s="34">
        <v>34545</v>
      </c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0" x14ac:dyDescent="0.25">
      <c r="A84" s="235"/>
      <c r="B84" s="223" t="s">
        <v>11</v>
      </c>
      <c r="C84" s="232">
        <f>SUM(C8:C83)</f>
        <v>127</v>
      </c>
      <c r="D84" s="224"/>
      <c r="E84" s="223" t="s">
        <v>11</v>
      </c>
      <c r="F84" s="223">
        <f>SUM(F8:F83)</f>
        <v>5</v>
      </c>
      <c r="G84" s="224">
        <f>SUM(G8:G83)</f>
        <v>267030</v>
      </c>
      <c r="H84" s="239"/>
      <c r="I84" s="239"/>
      <c r="J84" s="236"/>
    </row>
    <row r="85" spans="1:10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0" x14ac:dyDescent="0.25">
      <c r="A86" s="225"/>
      <c r="B86" s="226"/>
      <c r="C86" s="240"/>
      <c r="D86" s="236"/>
      <c r="E86" s="223"/>
      <c r="F86" s="234"/>
      <c r="G86" s="419" t="s">
        <v>12</v>
      </c>
      <c r="H86" s="419"/>
      <c r="I86" s="239"/>
      <c r="J86" s="227">
        <f>SUM(D8:D83)</f>
        <v>6050235</v>
      </c>
    </row>
    <row r="87" spans="1:10" x14ac:dyDescent="0.25">
      <c r="A87" s="235"/>
      <c r="B87" s="234"/>
      <c r="C87" s="240"/>
      <c r="D87" s="236"/>
      <c r="E87" s="223"/>
      <c r="F87" s="234"/>
      <c r="G87" s="419" t="s">
        <v>13</v>
      </c>
      <c r="H87" s="419"/>
      <c r="I87" s="239"/>
      <c r="J87" s="227">
        <f>SUM(G8:G83)</f>
        <v>267030</v>
      </c>
    </row>
    <row r="88" spans="1:10" x14ac:dyDescent="0.25">
      <c r="A88" s="228"/>
      <c r="B88" s="237"/>
      <c r="C88" s="240"/>
      <c r="D88" s="236"/>
      <c r="E88" s="237"/>
      <c r="F88" s="234"/>
      <c r="G88" s="419" t="s">
        <v>14</v>
      </c>
      <c r="H88" s="419"/>
      <c r="I88" s="41"/>
      <c r="J88" s="229">
        <f>J86-J87</f>
        <v>5783205</v>
      </c>
    </row>
    <row r="89" spans="1:10" x14ac:dyDescent="0.25">
      <c r="A89" s="235"/>
      <c r="B89" s="230"/>
      <c r="C89" s="240"/>
      <c r="D89" s="231"/>
      <c r="E89" s="237"/>
      <c r="F89" s="223"/>
      <c r="G89" s="419" t="s">
        <v>15</v>
      </c>
      <c r="H89" s="419"/>
      <c r="I89" s="239"/>
      <c r="J89" s="227">
        <f>SUM(H8:H85)</f>
        <v>0</v>
      </c>
    </row>
    <row r="90" spans="1:10" x14ac:dyDescent="0.25">
      <c r="A90" s="235"/>
      <c r="B90" s="230"/>
      <c r="C90" s="240"/>
      <c r="D90" s="231"/>
      <c r="E90" s="237"/>
      <c r="F90" s="223"/>
      <c r="G90" s="419" t="s">
        <v>16</v>
      </c>
      <c r="H90" s="419"/>
      <c r="I90" s="239"/>
      <c r="J90" s="227">
        <f>J88+J89</f>
        <v>5783205</v>
      </c>
    </row>
    <row r="91" spans="1:10" x14ac:dyDescent="0.25">
      <c r="A91" s="235"/>
      <c r="B91" s="230"/>
      <c r="C91" s="240"/>
      <c r="D91" s="231"/>
      <c r="E91" s="237"/>
      <c r="F91" s="234"/>
      <c r="G91" s="419" t="s">
        <v>5</v>
      </c>
      <c r="H91" s="419"/>
      <c r="I91" s="239"/>
      <c r="J91" s="227">
        <f>SUM(I8:I85)</f>
        <v>5475765</v>
      </c>
    </row>
    <row r="92" spans="1:10" x14ac:dyDescent="0.25">
      <c r="A92" s="235"/>
      <c r="B92" s="230"/>
      <c r="C92" s="240"/>
      <c r="D92" s="231"/>
      <c r="E92" s="237"/>
      <c r="F92" s="234"/>
      <c r="G92" s="419" t="s">
        <v>31</v>
      </c>
      <c r="H92" s="419"/>
      <c r="I92" s="240" t="str">
        <f>IF(J92&gt;0,"SALDO",IF(J92&lt;0,"PIUTANG",IF(J92=0,"LUNAS")))</f>
        <v>PIUTANG</v>
      </c>
      <c r="J92" s="227">
        <f>J91-J90</f>
        <v>-307440</v>
      </c>
    </row>
    <row r="93" spans="1:10" x14ac:dyDescent="0.25">
      <c r="F93" s="219"/>
      <c r="G93" s="219"/>
      <c r="J93" s="219"/>
    </row>
    <row r="94" spans="1:10" x14ac:dyDescent="0.25">
      <c r="C94" s="219"/>
      <c r="D94" s="219"/>
      <c r="F94" s="219"/>
      <c r="G94" s="219"/>
      <c r="J94" s="219"/>
    </row>
    <row r="95" spans="1:10" x14ac:dyDescent="0.25">
      <c r="C95" s="219"/>
      <c r="D95" s="219"/>
      <c r="F95" s="219"/>
      <c r="G95" s="219"/>
      <c r="J95" s="219"/>
    </row>
    <row r="96" spans="1:10" x14ac:dyDescent="0.25">
      <c r="C96" s="219"/>
      <c r="D96" s="219"/>
      <c r="F96" s="219"/>
      <c r="G96" s="219"/>
      <c r="J96" s="219"/>
    </row>
    <row r="97" spans="3:10" x14ac:dyDescent="0.25">
      <c r="C97" s="219"/>
      <c r="D97" s="219"/>
      <c r="F97" s="219"/>
      <c r="G97" s="219"/>
      <c r="J97" s="219"/>
    </row>
    <row r="98" spans="3:10" x14ac:dyDescent="0.25">
      <c r="C98" s="219"/>
      <c r="D98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2:H92"/>
    <mergeCell ref="G86:H86"/>
    <mergeCell ref="G87:H87"/>
    <mergeCell ref="G88:H88"/>
    <mergeCell ref="G89:H89"/>
    <mergeCell ref="G90:H90"/>
    <mergeCell ref="G91:H9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34"/>
  <sheetViews>
    <sheetView workbookViewId="0">
      <pane ySplit="7" topLeftCell="A19" activePane="bottomLeft" state="frozen"/>
      <selection pane="bottomLeft" activeCell="M28" sqref="M2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3" t="s">
        <v>22</v>
      </c>
      <c r="G1" s="413"/>
      <c r="H1" s="413"/>
      <c r="I1" s="220" t="s">
        <v>187</v>
      </c>
      <c r="J1" s="218"/>
      <c r="L1" s="238">
        <f>SUM(D20:D23)</f>
        <v>3171794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3" t="s">
        <v>21</v>
      </c>
      <c r="G2" s="413"/>
      <c r="H2" s="413"/>
      <c r="I2" s="220">
        <f>J34*-1</f>
        <v>3059358</v>
      </c>
      <c r="J2" s="218"/>
      <c r="L2" s="238">
        <f>SUM(G20:G23)</f>
        <v>537950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2633844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5"/>
      <c r="I7" s="457"/>
      <c r="J7" s="429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98">
        <v>43491</v>
      </c>
      <c r="B20" s="99">
        <v>190183704</v>
      </c>
      <c r="C20" s="253">
        <v>7</v>
      </c>
      <c r="D20" s="34">
        <v>783388</v>
      </c>
      <c r="E20" s="101">
        <v>190046934</v>
      </c>
      <c r="F20" s="99">
        <v>8</v>
      </c>
      <c r="G20" s="34">
        <v>537950</v>
      </c>
      <c r="H20" s="101"/>
      <c r="I20" s="102"/>
      <c r="J20" s="34"/>
      <c r="L20" s="238"/>
    </row>
    <row r="21" spans="1:12" x14ac:dyDescent="0.25">
      <c r="A21" s="98">
        <v>43493</v>
      </c>
      <c r="B21" s="99">
        <v>190183783</v>
      </c>
      <c r="C21" s="253">
        <v>7</v>
      </c>
      <c r="D21" s="34">
        <v>1045888</v>
      </c>
      <c r="E21" s="101"/>
      <c r="F21" s="99"/>
      <c r="G21" s="34"/>
      <c r="H21" s="101"/>
      <c r="I21" s="102"/>
      <c r="J21" s="34"/>
      <c r="L21" s="238"/>
    </row>
    <row r="22" spans="1:12" x14ac:dyDescent="0.25">
      <c r="A22" s="98">
        <v>43494</v>
      </c>
      <c r="B22" s="99">
        <v>19000028</v>
      </c>
      <c r="C22" s="253">
        <v>1</v>
      </c>
      <c r="D22" s="34">
        <v>105088</v>
      </c>
      <c r="E22" s="101"/>
      <c r="F22" s="99"/>
      <c r="G22" s="34"/>
      <c r="H22" s="101"/>
      <c r="I22" s="102"/>
      <c r="J22" s="34"/>
      <c r="L22" s="238"/>
    </row>
    <row r="23" spans="1:12" x14ac:dyDescent="0.25">
      <c r="A23" s="98">
        <v>43497</v>
      </c>
      <c r="B23" s="99">
        <v>19000165</v>
      </c>
      <c r="C23" s="253">
        <v>12</v>
      </c>
      <c r="D23" s="34">
        <v>1237430</v>
      </c>
      <c r="E23" s="101"/>
      <c r="F23" s="99"/>
      <c r="G23" s="34"/>
      <c r="H23" s="101"/>
      <c r="I23" s="102"/>
      <c r="J23" s="34"/>
      <c r="L23" s="238"/>
    </row>
    <row r="24" spans="1:12" x14ac:dyDescent="0.25">
      <c r="A24" s="98">
        <v>43498</v>
      </c>
      <c r="B24" s="99">
        <v>19000198</v>
      </c>
      <c r="C24" s="253">
        <v>3</v>
      </c>
      <c r="D24" s="34">
        <v>425514</v>
      </c>
      <c r="E24" s="101"/>
      <c r="F24" s="99"/>
      <c r="G24" s="34"/>
      <c r="H24" s="101"/>
      <c r="I24" s="102"/>
      <c r="J24" s="34"/>
      <c r="L24" s="238"/>
    </row>
    <row r="25" spans="1:12" x14ac:dyDescent="0.25">
      <c r="A25" s="235"/>
      <c r="B25" s="234"/>
      <c r="C25" s="26"/>
      <c r="D25" s="236"/>
      <c r="E25" s="237"/>
      <c r="F25" s="234"/>
      <c r="G25" s="236"/>
      <c r="H25" s="237"/>
      <c r="I25" s="239"/>
      <c r="J25" s="236"/>
    </row>
    <row r="26" spans="1:12" x14ac:dyDescent="0.25">
      <c r="A26" s="235"/>
      <c r="B26" s="223" t="s">
        <v>11</v>
      </c>
      <c r="C26" s="27">
        <f>SUM(C8:C25)</f>
        <v>112</v>
      </c>
      <c r="D26" s="224"/>
      <c r="E26" s="223" t="s">
        <v>11</v>
      </c>
      <c r="F26" s="223">
        <f>SUM(F8:F25)</f>
        <v>8</v>
      </c>
      <c r="G26" s="5"/>
      <c r="H26" s="234"/>
      <c r="I26" s="240"/>
      <c r="J26" s="5"/>
    </row>
    <row r="27" spans="1:12" x14ac:dyDescent="0.25">
      <c r="A27" s="235"/>
      <c r="B27" s="223"/>
      <c r="C27" s="27"/>
      <c r="D27" s="224"/>
      <c r="E27" s="223"/>
      <c r="F27" s="223"/>
      <c r="G27" s="32"/>
      <c r="H27" s="33"/>
      <c r="I27" s="240"/>
      <c r="J27" s="5"/>
    </row>
    <row r="28" spans="1:12" x14ac:dyDescent="0.25">
      <c r="A28" s="225"/>
      <c r="B28" s="226"/>
      <c r="C28" s="26"/>
      <c r="D28" s="236"/>
      <c r="E28" s="223"/>
      <c r="F28" s="234"/>
      <c r="G28" s="419" t="s">
        <v>12</v>
      </c>
      <c r="H28" s="419"/>
      <c r="I28" s="239"/>
      <c r="J28" s="227">
        <f>SUM(D8:D25)</f>
        <v>12624598</v>
      </c>
    </row>
    <row r="29" spans="1:12" x14ac:dyDescent="0.25">
      <c r="A29" s="235"/>
      <c r="B29" s="234"/>
      <c r="C29" s="26"/>
      <c r="D29" s="236"/>
      <c r="E29" s="237"/>
      <c r="F29" s="234"/>
      <c r="G29" s="419" t="s">
        <v>13</v>
      </c>
      <c r="H29" s="419"/>
      <c r="I29" s="239"/>
      <c r="J29" s="227">
        <f>SUM(G8:G25)</f>
        <v>537950</v>
      </c>
    </row>
    <row r="30" spans="1:12" x14ac:dyDescent="0.25">
      <c r="A30" s="228"/>
      <c r="B30" s="237"/>
      <c r="C30" s="26"/>
      <c r="D30" s="236"/>
      <c r="E30" s="237"/>
      <c r="F30" s="234"/>
      <c r="G30" s="419" t="s">
        <v>14</v>
      </c>
      <c r="H30" s="419"/>
      <c r="I30" s="41"/>
      <c r="J30" s="229">
        <f>J28-J29</f>
        <v>12086648</v>
      </c>
    </row>
    <row r="31" spans="1:12" x14ac:dyDescent="0.25">
      <c r="A31" s="235"/>
      <c r="B31" s="230"/>
      <c r="C31" s="26"/>
      <c r="D31" s="231"/>
      <c r="E31" s="237"/>
      <c r="F31" s="234"/>
      <c r="G31" s="419" t="s">
        <v>15</v>
      </c>
      <c r="H31" s="419"/>
      <c r="I31" s="239"/>
      <c r="J31" s="227">
        <f>SUM(H8:H26)</f>
        <v>0</v>
      </c>
    </row>
    <row r="32" spans="1:12" x14ac:dyDescent="0.25">
      <c r="A32" s="235"/>
      <c r="B32" s="230"/>
      <c r="C32" s="26"/>
      <c r="D32" s="231"/>
      <c r="E32" s="237"/>
      <c r="F32" s="234"/>
      <c r="G32" s="419" t="s">
        <v>16</v>
      </c>
      <c r="H32" s="419"/>
      <c r="I32" s="239"/>
      <c r="J32" s="227">
        <f>J30+J31</f>
        <v>12086648</v>
      </c>
    </row>
    <row r="33" spans="1:10" x14ac:dyDescent="0.25">
      <c r="A33" s="235"/>
      <c r="B33" s="230"/>
      <c r="C33" s="26"/>
      <c r="D33" s="231"/>
      <c r="E33" s="237"/>
      <c r="F33" s="234"/>
      <c r="G33" s="419" t="s">
        <v>5</v>
      </c>
      <c r="H33" s="419"/>
      <c r="I33" s="239"/>
      <c r="J33" s="227">
        <f>SUM(I8:I26)</f>
        <v>9027290</v>
      </c>
    </row>
    <row r="34" spans="1:10" x14ac:dyDescent="0.25">
      <c r="A34" s="235"/>
      <c r="B34" s="230"/>
      <c r="C34" s="26"/>
      <c r="D34" s="231"/>
      <c r="E34" s="237"/>
      <c r="F34" s="234"/>
      <c r="G34" s="419" t="s">
        <v>31</v>
      </c>
      <c r="H34" s="419"/>
      <c r="I34" s="240" t="str">
        <f>IF(J34&gt;0,"SALDO",IF(J34&lt;0,"PIUTANG",IF(J34=0,"LUNAS")))</f>
        <v>PIUTANG</v>
      </c>
      <c r="J34" s="227">
        <f>J33-J32</f>
        <v>-3059358</v>
      </c>
    </row>
  </sheetData>
  <mergeCells count="15">
    <mergeCell ref="G34:H34"/>
    <mergeCell ref="G28:H28"/>
    <mergeCell ref="G29:H29"/>
    <mergeCell ref="G30:H30"/>
    <mergeCell ref="G31:H31"/>
    <mergeCell ref="G32:H32"/>
    <mergeCell ref="G33:H3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4"/>
  <sheetViews>
    <sheetView workbookViewId="0">
      <pane ySplit="7" topLeftCell="A80" activePane="bottomLeft" state="frozen"/>
      <selection pane="bottomLeft" activeCell="J83" sqref="J83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3" t="s">
        <v>22</v>
      </c>
      <c r="G1" s="413"/>
      <c r="H1" s="413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J94*-1</f>
        <v>0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x14ac:dyDescent="0.25">
      <c r="A85" s="4"/>
      <c r="B85" s="3"/>
      <c r="C85" s="40"/>
      <c r="D85" s="6"/>
      <c r="E85" s="7"/>
      <c r="F85" s="3"/>
      <c r="G85" s="6"/>
      <c r="H85" s="39"/>
      <c r="I85" s="39"/>
      <c r="J85" s="6"/>
      <c r="M85" s="37"/>
    </row>
    <row r="86" spans="1:17" x14ac:dyDescent="0.25">
      <c r="A86" s="4"/>
      <c r="B86" s="8" t="s">
        <v>11</v>
      </c>
      <c r="C86" s="77">
        <f>SUM(C8:C85)</f>
        <v>416</v>
      </c>
      <c r="D86" s="9"/>
      <c r="E86" s="8" t="s">
        <v>11</v>
      </c>
      <c r="F86" s="8">
        <f>SUM(F8:F85)</f>
        <v>123</v>
      </c>
      <c r="G86" s="5"/>
      <c r="H86" s="40"/>
      <c r="I86" s="40"/>
      <c r="J86" s="5"/>
      <c r="M86" s="37"/>
    </row>
    <row r="87" spans="1:17" x14ac:dyDescent="0.25">
      <c r="A87" s="4"/>
      <c r="B87" s="8"/>
      <c r="C87" s="77"/>
      <c r="D87" s="9"/>
      <c r="E87" s="8"/>
      <c r="F87" s="8"/>
      <c r="G87" s="32"/>
      <c r="H87" s="52"/>
      <c r="I87" s="40"/>
      <c r="J87" s="5"/>
      <c r="M87" s="37"/>
    </row>
    <row r="88" spans="1:17" x14ac:dyDescent="0.25">
      <c r="A88" s="10"/>
      <c r="B88" s="11"/>
      <c r="C88" s="40"/>
      <c r="D88" s="6"/>
      <c r="E88" s="8"/>
      <c r="F88" s="3"/>
      <c r="G88" s="419" t="s">
        <v>12</v>
      </c>
      <c r="H88" s="419"/>
      <c r="I88" s="39"/>
      <c r="J88" s="13">
        <f>SUM(D8:D85)</f>
        <v>46541441</v>
      </c>
      <c r="M88" s="37"/>
    </row>
    <row r="89" spans="1:17" x14ac:dyDescent="0.25">
      <c r="A89" s="4"/>
      <c r="B89" s="3"/>
      <c r="C89" s="40"/>
      <c r="D89" s="6"/>
      <c r="E89" s="7"/>
      <c r="F89" s="3"/>
      <c r="G89" s="419" t="s">
        <v>13</v>
      </c>
      <c r="H89" s="419"/>
      <c r="I89" s="39"/>
      <c r="J89" s="13">
        <f>SUM(G8:G85)</f>
        <v>14414573</v>
      </c>
      <c r="M89" s="37"/>
    </row>
    <row r="90" spans="1:17" x14ac:dyDescent="0.25">
      <c r="A90" s="14"/>
      <c r="B90" s="7"/>
      <c r="C90" s="40"/>
      <c r="D90" s="6"/>
      <c r="E90" s="7"/>
      <c r="F90" s="3"/>
      <c r="G90" s="419" t="s">
        <v>14</v>
      </c>
      <c r="H90" s="419"/>
      <c r="I90" s="41"/>
      <c r="J90" s="15">
        <f>J88-J89</f>
        <v>32126868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9" t="s">
        <v>15</v>
      </c>
      <c r="H91" s="419"/>
      <c r="I91" s="39"/>
      <c r="J91" s="13">
        <f>SUM(H8:H86)</f>
        <v>0</v>
      </c>
      <c r="M91" s="37"/>
    </row>
    <row r="92" spans="1:17" x14ac:dyDescent="0.25">
      <c r="A92" s="4"/>
      <c r="B92" s="16"/>
      <c r="C92" s="40"/>
      <c r="D92" s="17"/>
      <c r="E92" s="7"/>
      <c r="F92" s="3"/>
      <c r="G92" s="419" t="s">
        <v>16</v>
      </c>
      <c r="H92" s="419"/>
      <c r="I92" s="39"/>
      <c r="J92" s="13">
        <f>J90+J91</f>
        <v>32126868</v>
      </c>
      <c r="M92" s="37"/>
    </row>
    <row r="93" spans="1:17" x14ac:dyDescent="0.25">
      <c r="A93" s="4"/>
      <c r="B93" s="16"/>
      <c r="C93" s="40"/>
      <c r="D93" s="17"/>
      <c r="E93" s="7"/>
      <c r="F93" s="3"/>
      <c r="G93" s="419" t="s">
        <v>5</v>
      </c>
      <c r="H93" s="419"/>
      <c r="I93" s="39"/>
      <c r="J93" s="13">
        <f>SUM(I8:I86)</f>
        <v>32126868</v>
      </c>
      <c r="M93" s="37"/>
    </row>
    <row r="94" spans="1:17" x14ac:dyDescent="0.25">
      <c r="A94" s="4"/>
      <c r="B94" s="16"/>
      <c r="C94" s="40"/>
      <c r="D94" s="17"/>
      <c r="E94" s="7"/>
      <c r="F94" s="3"/>
      <c r="G94" s="419" t="s">
        <v>31</v>
      </c>
      <c r="H94" s="419"/>
      <c r="I94" s="40" t="str">
        <f>IF(J94&gt;0,"SALDO",IF(J94&lt;0,"PIUTANG",IF(J94=0,"LUNAS")))</f>
        <v>LUNAS</v>
      </c>
      <c r="J94" s="13">
        <f>J93-J92</f>
        <v>0</v>
      </c>
      <c r="M94" s="37"/>
    </row>
  </sheetData>
  <mergeCells count="15">
    <mergeCell ref="G94:H94"/>
    <mergeCell ref="G88:H88"/>
    <mergeCell ref="G89:H89"/>
    <mergeCell ref="G90:H90"/>
    <mergeCell ref="G91:H91"/>
    <mergeCell ref="G92:H92"/>
    <mergeCell ref="G93:H9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2019-02-05T10:52:29Z</dcterms:modified>
</cp:coreProperties>
</file>