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46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ST'!$A$5:$J$82</definedName>
    <definedName name="_xlnm.Print_Area" localSheetId="28">Widya!$A$1:$J$25</definedName>
    <definedName name="_xlnm.Print_Area" localSheetId="7">Yuan!$N$8:$N$29</definedName>
  </definedNames>
  <calcPr calcId="144525"/>
</workbook>
</file>

<file path=xl/calcChain.xml><?xml version="1.0" encoding="utf-8"?>
<calcChain xmlns="http://schemas.openxmlformats.org/spreadsheetml/2006/main">
  <c r="B21" i="15" l="1"/>
  <c r="B18" i="15"/>
  <c r="B12" i="15"/>
  <c r="B11" i="15"/>
  <c r="B10" i="15"/>
  <c r="B9" i="15"/>
  <c r="B8" i="15"/>
  <c r="B6" i="15"/>
  <c r="B5" i="15"/>
  <c r="L1" i="61" l="1"/>
  <c r="L2" i="58" l="1"/>
  <c r="L1" i="58"/>
  <c r="L1" i="2"/>
  <c r="L3" i="2"/>
  <c r="L2" i="54" l="1"/>
  <c r="L1" i="54" l="1"/>
  <c r="L2" i="61" l="1"/>
  <c r="L1" i="64" l="1"/>
  <c r="M2" i="57"/>
  <c r="M1" i="57"/>
  <c r="L25" i="56" l="1"/>
  <c r="M114" i="58" l="1"/>
  <c r="M113" i="58"/>
  <c r="L2" i="12" l="1"/>
  <c r="L1" i="12"/>
  <c r="L2" i="2"/>
  <c r="I32" i="5" l="1"/>
  <c r="C10" i="15" l="1"/>
  <c r="L2" i="64" l="1"/>
  <c r="L3" i="64" l="1"/>
  <c r="J87" i="64"/>
  <c r="J86" i="64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5" i="61" l="1"/>
  <c r="J33" i="61"/>
  <c r="J31" i="61"/>
  <c r="J30" i="61"/>
  <c r="F28" i="61"/>
  <c r="C28" i="61"/>
  <c r="J32" i="61" l="1"/>
  <c r="J34" i="61" s="1"/>
  <c r="J36" i="61" s="1"/>
  <c r="I3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0" i="58" l="1"/>
  <c r="J158" i="58"/>
  <c r="J156" i="58"/>
  <c r="J155" i="58"/>
  <c r="I153" i="58"/>
  <c r="H153" i="58"/>
  <c r="G153" i="58"/>
  <c r="F153" i="58"/>
  <c r="D153" i="58"/>
  <c r="C153" i="58"/>
  <c r="M3" i="58"/>
  <c r="N3" i="58" l="1"/>
  <c r="J157" i="58"/>
  <c r="J159" i="58" s="1"/>
  <c r="J161" i="58" s="1"/>
  <c r="I161" i="58" l="1"/>
  <c r="I2" i="58"/>
  <c r="C8" i="15" s="1"/>
  <c r="J111" i="57" l="1"/>
  <c r="J109" i="57"/>
  <c r="J107" i="57"/>
  <c r="J106" i="57"/>
  <c r="G104" i="57"/>
  <c r="F104" i="57"/>
  <c r="C104" i="57"/>
  <c r="J108" i="57" l="1"/>
  <c r="J110" i="57" s="1"/>
  <c r="J112" i="57" s="1"/>
  <c r="I112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81" i="54" l="1"/>
  <c r="J79" i="54"/>
  <c r="J77" i="54"/>
  <c r="J76" i="54"/>
  <c r="I74" i="54"/>
  <c r="H74" i="54"/>
  <c r="G74" i="54"/>
  <c r="F74" i="54"/>
  <c r="D74" i="54"/>
  <c r="C74" i="54"/>
  <c r="J78" i="54" l="1"/>
  <c r="J80" i="54" s="1"/>
  <c r="J82" i="54" s="1"/>
  <c r="I2" i="54" s="1"/>
  <c r="C5" i="15" s="1"/>
  <c r="L3" i="54"/>
  <c r="N3" i="54" s="1"/>
  <c r="I82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<sst xmlns="http://schemas.openxmlformats.org/spreadsheetml/2006/main" count="2144" uniqueCount="238">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</sst>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2"/>
  <sheetViews>
    <sheetView zoomScaleNormal="100" workbookViewId="0">
      <pane ySplit="7" topLeftCell="A52" activePane="bottomLeft" state="frozen"/>
      <selection pane="bottomLeft" activeCell="A54" sqref="A54:J6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SUM(D54:D64)</f>
        <v>5577090</v>
      </c>
      <c r="M1" s="238">
        <v>7373538</v>
      </c>
      <c r="N1" s="238">
        <f>L1-M1</f>
        <v>-1796448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J82*-1</f>
        <v>2034557</v>
      </c>
      <c r="J2" s="218"/>
      <c r="L2" s="276">
        <f>SUM(G54:G64)</f>
        <v>151638</v>
      </c>
      <c r="M2" s="238">
        <v>525700</v>
      </c>
      <c r="N2" s="238">
        <f>L2-M2</f>
        <v>-374062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5425452</v>
      </c>
      <c r="M3" s="238">
        <f>M1-M2</f>
        <v>6847838</v>
      </c>
      <c r="N3" s="238">
        <f>L3-M3</f>
        <v>-1422386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98">
        <v>43500</v>
      </c>
      <c r="B65" s="99">
        <v>19000293</v>
      </c>
      <c r="C65" s="412">
        <v>9</v>
      </c>
      <c r="D65" s="34">
        <v>805178</v>
      </c>
      <c r="E65" s="101"/>
      <c r="F65" s="100"/>
      <c r="G65" s="34"/>
      <c r="H65" s="101"/>
      <c r="I65" s="102"/>
      <c r="J65" s="34"/>
    </row>
    <row r="66" spans="1:10" ht="15.75" customHeight="1" x14ac:dyDescent="0.25">
      <c r="A66" s="98">
        <v>43500</v>
      </c>
      <c r="B66" s="99">
        <v>19000319</v>
      </c>
      <c r="C66" s="412">
        <v>1</v>
      </c>
      <c r="D66" s="34">
        <v>92050</v>
      </c>
      <c r="E66" s="101"/>
      <c r="F66" s="100"/>
      <c r="G66" s="34"/>
      <c r="H66" s="101"/>
      <c r="I66" s="102"/>
      <c r="J66" s="34"/>
    </row>
    <row r="67" spans="1:10" ht="15.75" customHeight="1" x14ac:dyDescent="0.25">
      <c r="A67" s="98">
        <v>43502</v>
      </c>
      <c r="B67" s="99">
        <v>19000392</v>
      </c>
      <c r="C67" s="412">
        <v>8</v>
      </c>
      <c r="D67" s="34">
        <v>689240</v>
      </c>
      <c r="E67" s="101" t="s">
        <v>236</v>
      </c>
      <c r="F67" s="100">
        <v>1</v>
      </c>
      <c r="G67" s="34">
        <v>86013</v>
      </c>
      <c r="H67" s="101"/>
      <c r="I67" s="102"/>
      <c r="J67" s="34"/>
    </row>
    <row r="68" spans="1:10" ht="15.75" customHeight="1" x14ac:dyDescent="0.25">
      <c r="A68" s="98">
        <v>43502</v>
      </c>
      <c r="B68" s="99">
        <v>19000419</v>
      </c>
      <c r="C68" s="412">
        <v>6</v>
      </c>
      <c r="D68" s="34">
        <v>534102</v>
      </c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2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2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2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2"/>
      <c r="D72" s="34"/>
      <c r="E72" s="101"/>
      <c r="F72" s="100"/>
      <c r="G72" s="34"/>
      <c r="H72" s="101"/>
      <c r="I72" s="102"/>
      <c r="J72" s="34"/>
    </row>
    <row r="73" spans="1:10" x14ac:dyDescent="0.25">
      <c r="A73" s="235"/>
      <c r="B73" s="234"/>
      <c r="C73" s="12"/>
      <c r="D73" s="236"/>
      <c r="E73" s="237"/>
      <c r="F73" s="240"/>
      <c r="G73" s="236"/>
      <c r="H73" s="237"/>
      <c r="I73" s="239"/>
      <c r="J73" s="236"/>
    </row>
    <row r="74" spans="1:10" x14ac:dyDescent="0.25">
      <c r="A74" s="235"/>
      <c r="B74" s="223" t="s">
        <v>11</v>
      </c>
      <c r="C74" s="229">
        <f>SUM(C8:C73)</f>
        <v>402</v>
      </c>
      <c r="D74" s="224">
        <f>SUM(D8:D73)</f>
        <v>36251635</v>
      </c>
      <c r="E74" s="223" t="s">
        <v>11</v>
      </c>
      <c r="F74" s="232">
        <f>SUM(F8:F73)</f>
        <v>32</v>
      </c>
      <c r="G74" s="224">
        <f>SUM(G8:G73)</f>
        <v>3084290</v>
      </c>
      <c r="H74" s="232">
        <f>SUM(H8:H73)</f>
        <v>0</v>
      </c>
      <c r="I74" s="232">
        <f>SUM(I8:I73)</f>
        <v>31132788</v>
      </c>
      <c r="J74" s="5"/>
    </row>
    <row r="75" spans="1:10" x14ac:dyDescent="0.25">
      <c r="A75" s="235"/>
      <c r="B75" s="223"/>
      <c r="C75" s="229"/>
      <c r="D75" s="224"/>
      <c r="E75" s="223"/>
      <c r="F75" s="232"/>
      <c r="G75" s="224"/>
      <c r="H75" s="232"/>
      <c r="I75" s="232"/>
      <c r="J75" s="5"/>
    </row>
    <row r="76" spans="1:10" x14ac:dyDescent="0.25">
      <c r="A76" s="225"/>
      <c r="B76" s="226"/>
      <c r="C76" s="12"/>
      <c r="D76" s="236"/>
      <c r="E76" s="223"/>
      <c r="F76" s="240"/>
      <c r="G76" s="413" t="s">
        <v>12</v>
      </c>
      <c r="H76" s="413"/>
      <c r="I76" s="239"/>
      <c r="J76" s="227">
        <f>SUM(D8:D73)</f>
        <v>36251635</v>
      </c>
    </row>
    <row r="77" spans="1:10" x14ac:dyDescent="0.25">
      <c r="A77" s="235"/>
      <c r="B77" s="234"/>
      <c r="C77" s="12"/>
      <c r="D77" s="236"/>
      <c r="E77" s="237"/>
      <c r="F77" s="240"/>
      <c r="G77" s="413" t="s">
        <v>13</v>
      </c>
      <c r="H77" s="413"/>
      <c r="I77" s="239"/>
      <c r="J77" s="227">
        <f>SUM(G8:G73)</f>
        <v>3084290</v>
      </c>
    </row>
    <row r="78" spans="1:10" x14ac:dyDescent="0.25">
      <c r="A78" s="228"/>
      <c r="B78" s="237"/>
      <c r="C78" s="12"/>
      <c r="D78" s="236"/>
      <c r="E78" s="237"/>
      <c r="F78" s="240"/>
      <c r="G78" s="413" t="s">
        <v>14</v>
      </c>
      <c r="H78" s="413"/>
      <c r="I78" s="41"/>
      <c r="J78" s="229">
        <f>J76-J77</f>
        <v>33167345</v>
      </c>
    </row>
    <row r="79" spans="1:10" x14ac:dyDescent="0.25">
      <c r="A79" s="235"/>
      <c r="B79" s="230"/>
      <c r="C79" s="12"/>
      <c r="D79" s="231"/>
      <c r="E79" s="237"/>
      <c r="F79" s="240"/>
      <c r="G79" s="413" t="s">
        <v>15</v>
      </c>
      <c r="H79" s="413"/>
      <c r="I79" s="239"/>
      <c r="J79" s="227">
        <f>SUM(H8:H73)</f>
        <v>0</v>
      </c>
    </row>
    <row r="80" spans="1:10" x14ac:dyDescent="0.25">
      <c r="A80" s="235"/>
      <c r="B80" s="230"/>
      <c r="C80" s="12"/>
      <c r="D80" s="231"/>
      <c r="E80" s="237"/>
      <c r="F80" s="240"/>
      <c r="G80" s="413" t="s">
        <v>16</v>
      </c>
      <c r="H80" s="413"/>
      <c r="I80" s="239"/>
      <c r="J80" s="227">
        <f>J78+J79</f>
        <v>33167345</v>
      </c>
    </row>
    <row r="81" spans="1:10" x14ac:dyDescent="0.25">
      <c r="A81" s="235"/>
      <c r="B81" s="230"/>
      <c r="C81" s="12"/>
      <c r="D81" s="231"/>
      <c r="E81" s="237"/>
      <c r="F81" s="240"/>
      <c r="G81" s="413" t="s">
        <v>5</v>
      </c>
      <c r="H81" s="413"/>
      <c r="I81" s="239"/>
      <c r="J81" s="227">
        <f>SUM(I8:I73)</f>
        <v>31132788</v>
      </c>
    </row>
    <row r="82" spans="1:10" x14ac:dyDescent="0.25">
      <c r="A82" s="235"/>
      <c r="B82" s="230"/>
      <c r="C82" s="12"/>
      <c r="D82" s="231"/>
      <c r="E82" s="237"/>
      <c r="F82" s="240"/>
      <c r="G82" s="413" t="s">
        <v>31</v>
      </c>
      <c r="H82" s="413"/>
      <c r="I82" s="240" t="str">
        <f>IF(J82&gt;0,"SALDO",IF(J82&lt;0,"PIUTANG",IF(J82=0,"LUNAS")))</f>
        <v>PIUTANG</v>
      </c>
      <c r="J82" s="227">
        <f>J81-J80</f>
        <v>-2034557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2:H82"/>
    <mergeCell ref="G76:H76"/>
    <mergeCell ref="G77:H77"/>
    <mergeCell ref="G78:H78"/>
    <mergeCell ref="G79:H79"/>
    <mergeCell ref="G80:H80"/>
    <mergeCell ref="G81:H8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9" activePane="bottomLeft" state="frozen"/>
      <selection pane="bottomLeft" activeCell="J14" sqref="J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206500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10</v>
      </c>
      <c r="D23" s="9">
        <f>SUM(D8:D22)</f>
        <v>1186676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1186676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1186676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1186676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-206500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1"/>
  <sheetViews>
    <sheetView workbookViewId="0">
      <pane ySplit="7" topLeftCell="A138" activePane="bottomLeft" state="frozen"/>
      <selection pane="bottomLeft" activeCell="J140" sqref="J14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SUM(D132:D134)</f>
        <v>5856390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J161*-1</f>
        <v>4464000</v>
      </c>
      <c r="J2" s="218"/>
      <c r="L2" s="219">
        <f>SUM(G132:G134)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5856390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98">
        <v>43502</v>
      </c>
      <c r="B141" s="99">
        <v>19000371</v>
      </c>
      <c r="C141" s="412">
        <v>23</v>
      </c>
      <c r="D141" s="34">
        <v>2514931</v>
      </c>
      <c r="E141" s="99"/>
      <c r="F141" s="100"/>
      <c r="G141" s="34"/>
      <c r="H141" s="102"/>
      <c r="I141" s="102"/>
      <c r="J141" s="34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98">
        <v>43502</v>
      </c>
      <c r="B142" s="99">
        <v>19000375</v>
      </c>
      <c r="C142" s="412">
        <v>3</v>
      </c>
      <c r="D142" s="34">
        <v>389113</v>
      </c>
      <c r="E142" s="99"/>
      <c r="F142" s="100"/>
      <c r="G142" s="34"/>
      <c r="H142" s="102"/>
      <c r="I142" s="102"/>
      <c r="J142" s="34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98">
        <v>43502</v>
      </c>
      <c r="B143" s="99">
        <v>19000399</v>
      </c>
      <c r="C143" s="412">
        <v>11</v>
      </c>
      <c r="D143" s="34">
        <v>1132342</v>
      </c>
      <c r="E143" s="99"/>
      <c r="F143" s="100"/>
      <c r="G143" s="34"/>
      <c r="H143" s="102"/>
      <c r="I143" s="102"/>
      <c r="J143" s="34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98">
        <v>43502</v>
      </c>
      <c r="B144" s="99">
        <v>19000405</v>
      </c>
      <c r="C144" s="412">
        <v>4</v>
      </c>
      <c r="D144" s="34">
        <v>427614</v>
      </c>
      <c r="E144" s="99"/>
      <c r="F144" s="100"/>
      <c r="G144" s="34"/>
      <c r="H144" s="102"/>
      <c r="I144" s="102"/>
      <c r="J144" s="34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98"/>
      <c r="B145" s="99"/>
      <c r="C145" s="412"/>
      <c r="D145" s="34"/>
      <c r="E145" s="99"/>
      <c r="F145" s="100"/>
      <c r="G145" s="34"/>
      <c r="H145" s="102"/>
      <c r="I145" s="102"/>
      <c r="J145" s="34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98"/>
      <c r="B146" s="99"/>
      <c r="C146" s="412"/>
      <c r="D146" s="34"/>
      <c r="E146" s="99"/>
      <c r="F146" s="100"/>
      <c r="G146" s="34"/>
      <c r="H146" s="102"/>
      <c r="I146" s="102"/>
      <c r="J146" s="34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98"/>
      <c r="B147" s="99"/>
      <c r="C147" s="412"/>
      <c r="D147" s="34"/>
      <c r="E147" s="99"/>
      <c r="F147" s="100"/>
      <c r="G147" s="34"/>
      <c r="H147" s="102"/>
      <c r="I147" s="102"/>
      <c r="J147" s="34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98"/>
      <c r="B148" s="99"/>
      <c r="C148" s="412"/>
      <c r="D148" s="34"/>
      <c r="E148" s="99"/>
      <c r="F148" s="100"/>
      <c r="G148" s="34"/>
      <c r="H148" s="102"/>
      <c r="I148" s="102"/>
      <c r="J148" s="34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98"/>
      <c r="B149" s="99"/>
      <c r="C149" s="412"/>
      <c r="D149" s="34"/>
      <c r="E149" s="99"/>
      <c r="F149" s="100"/>
      <c r="G149" s="34"/>
      <c r="H149" s="102"/>
      <c r="I149" s="102"/>
      <c r="J149" s="34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98"/>
      <c r="B150" s="99"/>
      <c r="C150" s="412"/>
      <c r="D150" s="34"/>
      <c r="E150" s="99"/>
      <c r="F150" s="100"/>
      <c r="G150" s="34"/>
      <c r="H150" s="102"/>
      <c r="I150" s="102"/>
      <c r="J150" s="34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98"/>
      <c r="B151" s="99"/>
      <c r="C151" s="412"/>
      <c r="D151" s="34"/>
      <c r="E151" s="99"/>
      <c r="F151" s="100"/>
      <c r="G151" s="34"/>
      <c r="H151" s="102"/>
      <c r="I151" s="102"/>
      <c r="J151" s="34"/>
      <c r="K151" s="138"/>
      <c r="L151" s="138"/>
      <c r="M151" s="138"/>
      <c r="N151" s="138"/>
      <c r="O151" s="138"/>
      <c r="P151" s="138"/>
      <c r="Q151" s="138"/>
      <c r="R151" s="138"/>
    </row>
    <row r="152" spans="1:18" x14ac:dyDescent="0.25">
      <c r="A152" s="235"/>
      <c r="B152" s="234"/>
      <c r="C152" s="240"/>
      <c r="D152" s="236"/>
      <c r="E152" s="234"/>
      <c r="F152" s="240"/>
      <c r="G152" s="236"/>
      <c r="H152" s="239"/>
      <c r="I152" s="239"/>
      <c r="J152" s="236"/>
    </row>
    <row r="153" spans="1:18" s="218" customFormat="1" x14ac:dyDescent="0.25">
      <c r="A153" s="226"/>
      <c r="B153" s="223" t="s">
        <v>11</v>
      </c>
      <c r="C153" s="232">
        <f>SUM(C8:C152)</f>
        <v>1841</v>
      </c>
      <c r="D153" s="224">
        <f>SUM(D8:D152)</f>
        <v>198480414</v>
      </c>
      <c r="E153" s="223" t="s">
        <v>11</v>
      </c>
      <c r="F153" s="232">
        <f>SUM(F8:F152)</f>
        <v>144</v>
      </c>
      <c r="G153" s="224">
        <f>SUM(G8:G152)</f>
        <v>15220370</v>
      </c>
      <c r="H153" s="232">
        <f>SUM(H8:H152)</f>
        <v>0</v>
      </c>
      <c r="I153" s="232">
        <f>SUM(I8:I152)</f>
        <v>178796044</v>
      </c>
      <c r="J153" s="224"/>
      <c r="K153" s="220"/>
      <c r="L153" s="220"/>
      <c r="M153" s="220"/>
      <c r="N153" s="220"/>
      <c r="O153" s="220"/>
      <c r="P153" s="220"/>
      <c r="Q153" s="220"/>
      <c r="R153" s="220"/>
    </row>
    <row r="154" spans="1:18" s="218" customFormat="1" x14ac:dyDescent="0.25">
      <c r="A154" s="226"/>
      <c r="B154" s="223"/>
      <c r="C154" s="232"/>
      <c r="D154" s="224"/>
      <c r="E154" s="223"/>
      <c r="F154" s="232"/>
      <c r="G154" s="224"/>
      <c r="H154" s="232"/>
      <c r="I154" s="232"/>
      <c r="J154" s="224"/>
      <c r="K154" s="220"/>
      <c r="M154" s="220"/>
      <c r="N154" s="220"/>
      <c r="O154" s="220"/>
      <c r="P154" s="220"/>
      <c r="Q154" s="220"/>
      <c r="R154" s="220"/>
    </row>
    <row r="155" spans="1:18" x14ac:dyDescent="0.25">
      <c r="A155" s="225"/>
      <c r="B155" s="226"/>
      <c r="C155" s="240"/>
      <c r="D155" s="236"/>
      <c r="E155" s="223"/>
      <c r="F155" s="240"/>
      <c r="G155" s="428" t="s">
        <v>12</v>
      </c>
      <c r="H155" s="429"/>
      <c r="I155" s="236"/>
      <c r="J155" s="227">
        <f>SUM(D8:D152)</f>
        <v>198480414</v>
      </c>
      <c r="P155" s="220"/>
      <c r="Q155" s="220"/>
      <c r="R155" s="233"/>
    </row>
    <row r="156" spans="1:18" x14ac:dyDescent="0.25">
      <c r="A156" s="235"/>
      <c r="B156" s="234"/>
      <c r="C156" s="240"/>
      <c r="D156" s="236"/>
      <c r="E156" s="234"/>
      <c r="F156" s="240"/>
      <c r="G156" s="428" t="s">
        <v>13</v>
      </c>
      <c r="H156" s="429"/>
      <c r="I156" s="237"/>
      <c r="J156" s="227">
        <f>SUM(G8:G152)</f>
        <v>15220370</v>
      </c>
      <c r="R156" s="233"/>
    </row>
    <row r="157" spans="1:18" x14ac:dyDescent="0.25">
      <c r="A157" s="228"/>
      <c r="B157" s="237"/>
      <c r="C157" s="240"/>
      <c r="D157" s="236"/>
      <c r="E157" s="234"/>
      <c r="F157" s="240"/>
      <c r="G157" s="428" t="s">
        <v>14</v>
      </c>
      <c r="H157" s="429"/>
      <c r="I157" s="229"/>
      <c r="J157" s="229">
        <f>J155-J156</f>
        <v>183260044</v>
      </c>
      <c r="L157" s="220"/>
      <c r="R157" s="233"/>
    </row>
    <row r="158" spans="1:18" x14ac:dyDescent="0.25">
      <c r="A158" s="235"/>
      <c r="B158" s="230"/>
      <c r="C158" s="240"/>
      <c r="D158" s="231"/>
      <c r="E158" s="234"/>
      <c r="F158" s="240"/>
      <c r="G158" s="428" t="s">
        <v>15</v>
      </c>
      <c r="H158" s="429"/>
      <c r="I158" s="237"/>
      <c r="J158" s="227">
        <f>SUM(H8:H152)</f>
        <v>0</v>
      </c>
      <c r="R158" s="233"/>
    </row>
    <row r="159" spans="1:18" x14ac:dyDescent="0.25">
      <c r="A159" s="235"/>
      <c r="B159" s="230"/>
      <c r="C159" s="240"/>
      <c r="D159" s="231"/>
      <c r="E159" s="234"/>
      <c r="F159" s="240"/>
      <c r="G159" s="428" t="s">
        <v>16</v>
      </c>
      <c r="H159" s="429"/>
      <c r="I159" s="237"/>
      <c r="J159" s="227">
        <f>J157+J158</f>
        <v>183260044</v>
      </c>
      <c r="R159" s="233"/>
    </row>
    <row r="160" spans="1:18" x14ac:dyDescent="0.25">
      <c r="A160" s="235"/>
      <c r="B160" s="230"/>
      <c r="C160" s="240"/>
      <c r="D160" s="231"/>
      <c r="E160" s="234"/>
      <c r="F160" s="240"/>
      <c r="G160" s="428" t="s">
        <v>5</v>
      </c>
      <c r="H160" s="429"/>
      <c r="I160" s="237"/>
      <c r="J160" s="227">
        <f>SUM(I8:I152)</f>
        <v>178796044</v>
      </c>
      <c r="R160" s="233"/>
    </row>
    <row r="161" spans="1:18" x14ac:dyDescent="0.25">
      <c r="A161" s="235"/>
      <c r="B161" s="230"/>
      <c r="C161" s="240"/>
      <c r="D161" s="231"/>
      <c r="E161" s="234"/>
      <c r="F161" s="240"/>
      <c r="G161" s="428" t="s">
        <v>31</v>
      </c>
      <c r="H161" s="429"/>
      <c r="I161" s="234" t="str">
        <f>IF(J161&gt;0,"SALDO",IF(J161&lt;0,"PIUTANG",IF(J161=0,"LUNAS")))</f>
        <v>PIUTANG</v>
      </c>
      <c r="J161" s="227">
        <f>J160-J159</f>
        <v>-4464000</v>
      </c>
      <c r="R161" s="233"/>
    </row>
  </sheetData>
  <mergeCells count="13">
    <mergeCell ref="G161:H161"/>
    <mergeCell ref="G155:H155"/>
    <mergeCell ref="G156:H156"/>
    <mergeCell ref="G157:H157"/>
    <mergeCell ref="G158:H158"/>
    <mergeCell ref="G159:H159"/>
    <mergeCell ref="G160:H16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18"/>
  <sheetViews>
    <sheetView zoomScaleNormal="100" workbookViewId="0">
      <pane ySplit="7" topLeftCell="A88" activePane="bottomLeft" state="frozen"/>
      <selection pane="bottomLeft" activeCell="B102" sqref="B1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SUM(D81:D92)</f>
        <v>16025177</v>
      </c>
      <c r="N1" s="219">
        <v>16025158</v>
      </c>
      <c r="O1" s="219">
        <f>N1-M1</f>
        <v>-19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J112*-1</f>
        <v>10371238</v>
      </c>
      <c r="J2" s="218"/>
      <c r="M2" s="219">
        <f>SUM(G81:G90)</f>
        <v>520013</v>
      </c>
      <c r="N2" s="219">
        <v>520013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15505164</v>
      </c>
      <c r="N3" s="219">
        <f>N1-N2</f>
        <v>15505145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98">
        <v>43498</v>
      </c>
      <c r="B94" s="99">
        <v>19000200</v>
      </c>
      <c r="C94" s="100">
        <v>8</v>
      </c>
      <c r="D94" s="34">
        <v>933978</v>
      </c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>
        <v>43498</v>
      </c>
      <c r="B95" s="99">
        <v>19000228</v>
      </c>
      <c r="C95" s="100">
        <v>16</v>
      </c>
      <c r="D95" s="34">
        <v>1705204</v>
      </c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98">
        <v>43500</v>
      </c>
      <c r="B96" s="99">
        <v>19000287</v>
      </c>
      <c r="C96" s="100">
        <v>17</v>
      </c>
      <c r="D96" s="34">
        <v>1646342</v>
      </c>
      <c r="E96" s="101"/>
      <c r="F96" s="99"/>
      <c r="G96" s="34"/>
      <c r="H96" s="102"/>
      <c r="I96" s="102"/>
      <c r="J96" s="34"/>
      <c r="K96" s="233"/>
      <c r="L96" s="233"/>
      <c r="M96" s="233"/>
      <c r="N96" s="233"/>
      <c r="O96" s="233"/>
      <c r="P96" s="233"/>
    </row>
    <row r="97" spans="1:16" x14ac:dyDescent="0.25">
      <c r="A97" s="98">
        <v>43500</v>
      </c>
      <c r="B97" s="99">
        <v>19000289</v>
      </c>
      <c r="C97" s="100">
        <v>2</v>
      </c>
      <c r="D97" s="34">
        <v>170976</v>
      </c>
      <c r="E97" s="101"/>
      <c r="F97" s="99"/>
      <c r="G97" s="34"/>
      <c r="H97" s="102"/>
      <c r="I97" s="102"/>
      <c r="J97" s="34"/>
      <c r="K97" s="233"/>
      <c r="L97" s="233"/>
      <c r="M97" s="233"/>
      <c r="N97" s="233"/>
      <c r="O97" s="233"/>
      <c r="P97" s="233"/>
    </row>
    <row r="98" spans="1:16" x14ac:dyDescent="0.25">
      <c r="A98" s="98">
        <v>43500</v>
      </c>
      <c r="B98" s="99">
        <v>19000318</v>
      </c>
      <c r="C98" s="100">
        <v>13</v>
      </c>
      <c r="D98" s="34">
        <v>1424064</v>
      </c>
      <c r="E98" s="101"/>
      <c r="F98" s="99"/>
      <c r="G98" s="34"/>
      <c r="H98" s="102"/>
      <c r="I98" s="102"/>
      <c r="J98" s="34"/>
      <c r="K98" s="233"/>
      <c r="L98" s="233"/>
      <c r="M98" s="233"/>
      <c r="N98" s="233"/>
      <c r="O98" s="233"/>
      <c r="P98" s="233"/>
    </row>
    <row r="99" spans="1:16" x14ac:dyDescent="0.25">
      <c r="A99" s="98">
        <v>43501</v>
      </c>
      <c r="B99" s="99">
        <v>19000341</v>
      </c>
      <c r="C99" s="100">
        <v>9</v>
      </c>
      <c r="D99" s="34">
        <v>1003190</v>
      </c>
      <c r="E99" s="101"/>
      <c r="F99" s="99"/>
      <c r="G99" s="34"/>
      <c r="H99" s="102"/>
      <c r="I99" s="102"/>
      <c r="J99" s="34"/>
      <c r="K99" s="233"/>
      <c r="L99" s="233"/>
      <c r="M99" s="233"/>
      <c r="N99" s="233"/>
      <c r="O99" s="233"/>
      <c r="P99" s="233"/>
    </row>
    <row r="100" spans="1:16" x14ac:dyDescent="0.25">
      <c r="A100" s="98">
        <v>43501</v>
      </c>
      <c r="B100" s="99">
        <v>19000361</v>
      </c>
      <c r="C100" s="100">
        <v>11</v>
      </c>
      <c r="D100" s="34">
        <v>1068600</v>
      </c>
      <c r="E100" s="101"/>
      <c r="F100" s="99"/>
      <c r="G100" s="34"/>
      <c r="H100" s="102"/>
      <c r="I100" s="102"/>
      <c r="J100" s="34"/>
      <c r="K100" s="233"/>
      <c r="L100" s="233"/>
      <c r="M100" s="233"/>
      <c r="N100" s="233"/>
      <c r="O100" s="233"/>
      <c r="P100" s="233"/>
    </row>
    <row r="101" spans="1:16" x14ac:dyDescent="0.25">
      <c r="A101" s="98">
        <v>43502</v>
      </c>
      <c r="B101" s="99">
        <v>19000383</v>
      </c>
      <c r="C101" s="100">
        <v>7</v>
      </c>
      <c r="D101" s="34">
        <v>680402</v>
      </c>
      <c r="E101" s="101"/>
      <c r="F101" s="99"/>
      <c r="G101" s="34"/>
      <c r="H101" s="102"/>
      <c r="I101" s="102"/>
      <c r="J101" s="34"/>
      <c r="K101" s="233"/>
      <c r="L101" s="233"/>
      <c r="M101" s="233"/>
      <c r="N101" s="233"/>
      <c r="O101" s="233"/>
      <c r="P101" s="233"/>
    </row>
    <row r="102" spans="1:16" x14ac:dyDescent="0.25">
      <c r="A102" s="98">
        <v>43502</v>
      </c>
      <c r="B102" s="99">
        <v>19000414</v>
      </c>
      <c r="C102" s="100">
        <v>15</v>
      </c>
      <c r="D102" s="34">
        <v>1738396</v>
      </c>
      <c r="E102" s="101"/>
      <c r="F102" s="99"/>
      <c r="G102" s="34"/>
      <c r="H102" s="102"/>
      <c r="I102" s="102"/>
      <c r="J102" s="34"/>
      <c r="K102" s="233"/>
      <c r="L102" s="233"/>
      <c r="M102" s="233"/>
      <c r="N102" s="233"/>
      <c r="O102" s="233"/>
      <c r="P102" s="233"/>
    </row>
    <row r="103" spans="1:16" x14ac:dyDescent="0.25">
      <c r="A103" s="235"/>
      <c r="B103" s="234"/>
      <c r="C103" s="240"/>
      <c r="D103" s="236"/>
      <c r="E103" s="237"/>
      <c r="F103" s="234"/>
      <c r="G103" s="236"/>
      <c r="H103" s="239"/>
      <c r="I103" s="239"/>
      <c r="J103" s="236"/>
      <c r="K103" s="233"/>
      <c r="L103" s="233"/>
      <c r="M103" s="233"/>
      <c r="N103" s="233"/>
      <c r="O103" s="233"/>
      <c r="P103" s="233"/>
    </row>
    <row r="104" spans="1:16" x14ac:dyDescent="0.25">
      <c r="A104" s="235"/>
      <c r="B104" s="223" t="s">
        <v>11</v>
      </c>
      <c r="C104" s="232">
        <f>SUM(C8:C103)</f>
        <v>805</v>
      </c>
      <c r="D104" s="224"/>
      <c r="E104" s="223" t="s">
        <v>11</v>
      </c>
      <c r="F104" s="223">
        <f>SUM(F8:F103)</f>
        <v>35</v>
      </c>
      <c r="G104" s="224">
        <f>SUM(G8:G103)</f>
        <v>3962364</v>
      </c>
      <c r="H104" s="239"/>
      <c r="I104" s="239"/>
      <c r="J104" s="236"/>
      <c r="K104" s="233"/>
      <c r="L104" s="233"/>
      <c r="M104" s="233"/>
      <c r="N104" s="233"/>
      <c r="O104" s="233"/>
      <c r="P104" s="233"/>
    </row>
    <row r="105" spans="1:16" x14ac:dyDescent="0.25">
      <c r="A105" s="235"/>
      <c r="B105" s="223"/>
      <c r="C105" s="232"/>
      <c r="D105" s="224"/>
      <c r="E105" s="237"/>
      <c r="F105" s="234"/>
      <c r="G105" s="236"/>
      <c r="H105" s="239"/>
      <c r="I105" s="239"/>
      <c r="J105" s="236"/>
      <c r="K105" s="233"/>
      <c r="L105" s="233"/>
      <c r="M105" s="233"/>
      <c r="N105" s="233"/>
      <c r="O105" s="233"/>
      <c r="P105" s="233"/>
    </row>
    <row r="106" spans="1:16" x14ac:dyDescent="0.25">
      <c r="A106" s="225"/>
      <c r="B106" s="226"/>
      <c r="C106" s="240"/>
      <c r="D106" s="236"/>
      <c r="E106" s="223"/>
      <c r="F106" s="234"/>
      <c r="G106" s="413" t="s">
        <v>12</v>
      </c>
      <c r="H106" s="413"/>
      <c r="I106" s="239"/>
      <c r="J106" s="227">
        <f>SUM(D8:D103)</f>
        <v>86175999</v>
      </c>
      <c r="K106" s="233"/>
      <c r="L106" s="233"/>
      <c r="M106" s="233"/>
      <c r="N106" s="233"/>
      <c r="O106" s="233"/>
      <c r="P106" s="233"/>
    </row>
    <row r="107" spans="1:16" x14ac:dyDescent="0.25">
      <c r="A107" s="235"/>
      <c r="B107" s="234"/>
      <c r="C107" s="240"/>
      <c r="D107" s="236"/>
      <c r="E107" s="223"/>
      <c r="F107" s="234"/>
      <c r="G107" s="413" t="s">
        <v>13</v>
      </c>
      <c r="H107" s="413"/>
      <c r="I107" s="239"/>
      <c r="J107" s="227">
        <f>SUM(G8:G103)</f>
        <v>3962364</v>
      </c>
    </row>
    <row r="108" spans="1:16" x14ac:dyDescent="0.25">
      <c r="A108" s="228"/>
      <c r="B108" s="237"/>
      <c r="C108" s="240"/>
      <c r="D108" s="236"/>
      <c r="E108" s="237"/>
      <c r="F108" s="234"/>
      <c r="G108" s="413" t="s">
        <v>14</v>
      </c>
      <c r="H108" s="413"/>
      <c r="I108" s="41"/>
      <c r="J108" s="229">
        <f>J106-J107</f>
        <v>82213635</v>
      </c>
    </row>
    <row r="109" spans="1:16" x14ac:dyDescent="0.25">
      <c r="A109" s="235"/>
      <c r="B109" s="230"/>
      <c r="C109" s="240"/>
      <c r="D109" s="231"/>
      <c r="E109" s="237"/>
      <c r="F109" s="223"/>
      <c r="G109" s="413" t="s">
        <v>15</v>
      </c>
      <c r="H109" s="413"/>
      <c r="I109" s="239"/>
      <c r="J109" s="227">
        <f>SUM(H8:H105)</f>
        <v>0</v>
      </c>
    </row>
    <row r="110" spans="1:16" x14ac:dyDescent="0.25">
      <c r="A110" s="235"/>
      <c r="B110" s="230"/>
      <c r="C110" s="240"/>
      <c r="D110" s="231"/>
      <c r="E110" s="237"/>
      <c r="F110" s="223"/>
      <c r="G110" s="413" t="s">
        <v>16</v>
      </c>
      <c r="H110" s="413"/>
      <c r="I110" s="239"/>
      <c r="J110" s="227">
        <f>J108+J109</f>
        <v>82213635</v>
      </c>
    </row>
    <row r="111" spans="1:16" x14ac:dyDescent="0.25">
      <c r="A111" s="235"/>
      <c r="B111" s="230"/>
      <c r="C111" s="240"/>
      <c r="D111" s="231"/>
      <c r="E111" s="237"/>
      <c r="F111" s="234"/>
      <c r="G111" s="413" t="s">
        <v>5</v>
      </c>
      <c r="H111" s="413"/>
      <c r="I111" s="239"/>
      <c r="J111" s="227">
        <f>SUM(I8:I105)</f>
        <v>71842397</v>
      </c>
    </row>
    <row r="112" spans="1:16" x14ac:dyDescent="0.25">
      <c r="A112" s="235"/>
      <c r="B112" s="230"/>
      <c r="C112" s="240"/>
      <c r="D112" s="231"/>
      <c r="E112" s="237"/>
      <c r="F112" s="234"/>
      <c r="G112" s="413" t="s">
        <v>31</v>
      </c>
      <c r="H112" s="413"/>
      <c r="I112" s="240" t="str">
        <f>IF(J112&gt;0,"SALDO",IF(J112&lt;0,"PIUTANG",IF(J112=0,"LUNAS")))</f>
        <v>PIUTANG</v>
      </c>
      <c r="J112" s="227">
        <f>J111-J110</f>
        <v>-10371238</v>
      </c>
    </row>
    <row r="113" spans="3:16" x14ac:dyDescent="0.25">
      <c r="F113" s="219"/>
      <c r="G113" s="219"/>
      <c r="J113" s="219"/>
    </row>
    <row r="114" spans="3:16" x14ac:dyDescent="0.25">
      <c r="C114" s="219"/>
      <c r="D114" s="219"/>
      <c r="F114" s="219"/>
      <c r="G114" s="219"/>
      <c r="J114" s="219"/>
      <c r="L114" s="233"/>
      <c r="M114" s="233"/>
      <c r="N114" s="233"/>
      <c r="O114" s="233"/>
      <c r="P114" s="233"/>
    </row>
    <row r="115" spans="3:16" x14ac:dyDescent="0.25">
      <c r="C115" s="219"/>
      <c r="D115" s="219"/>
      <c r="F115" s="219"/>
      <c r="G115" s="219"/>
      <c r="J115" s="219"/>
      <c r="L115" s="233"/>
      <c r="M115" s="233"/>
      <c r="N115" s="233"/>
      <c r="O115" s="233"/>
      <c r="P115" s="233"/>
    </row>
    <row r="116" spans="3:16" x14ac:dyDescent="0.25">
      <c r="C116" s="219"/>
      <c r="D116" s="219"/>
      <c r="F116" s="219"/>
      <c r="G116" s="219"/>
      <c r="J116" s="219"/>
      <c r="L116" s="233"/>
      <c r="M116" s="233"/>
      <c r="N116" s="233"/>
      <c r="O116" s="233"/>
      <c r="P116" s="233"/>
    </row>
    <row r="117" spans="3:16" x14ac:dyDescent="0.25">
      <c r="C117" s="219"/>
      <c r="D117" s="219"/>
      <c r="F117" s="219"/>
      <c r="G117" s="219"/>
      <c r="J117" s="219"/>
      <c r="L117" s="233"/>
      <c r="M117" s="233"/>
      <c r="N117" s="233"/>
      <c r="O117" s="233"/>
      <c r="P117" s="233"/>
    </row>
    <row r="118" spans="3:16" x14ac:dyDescent="0.25">
      <c r="C118" s="219"/>
      <c r="D118" s="219"/>
      <c r="L118" s="233"/>
      <c r="M118" s="233"/>
      <c r="N118" s="233"/>
      <c r="O118" s="233"/>
      <c r="P118" s="233"/>
    </row>
  </sheetData>
  <mergeCells count="15">
    <mergeCell ref="G112:H112"/>
    <mergeCell ref="G106:H106"/>
    <mergeCell ref="G107:H107"/>
    <mergeCell ref="G108:H108"/>
    <mergeCell ref="G109:H109"/>
    <mergeCell ref="G110:H110"/>
    <mergeCell ref="G111:H11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56" activePane="bottomLeft" state="frozen"/>
      <selection pane="bottomLeft" activeCell="B72" sqref="B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SUM(D50:D60)</f>
        <v>758625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625980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758625</v>
      </c>
      <c r="M3" s="219">
        <v>53505</v>
      </c>
      <c r="N3" s="238">
        <f>L3+M3</f>
        <v>812130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0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0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0" x14ac:dyDescent="0.25">
      <c r="A61" s="98">
        <v>43498</v>
      </c>
      <c r="B61" s="99">
        <v>19000130</v>
      </c>
      <c r="C61" s="100">
        <v>5</v>
      </c>
      <c r="D61" s="34">
        <v>235755</v>
      </c>
      <c r="E61" s="101"/>
      <c r="F61" s="99"/>
      <c r="G61" s="34"/>
      <c r="H61" s="102"/>
      <c r="I61" s="102"/>
      <c r="J61" s="34"/>
    </row>
    <row r="62" spans="1:10" x14ac:dyDescent="0.25">
      <c r="A62" s="98">
        <v>43500</v>
      </c>
      <c r="B62" s="99">
        <v>19000134</v>
      </c>
      <c r="C62" s="100">
        <v>1</v>
      </c>
      <c r="D62" s="34">
        <v>37140</v>
      </c>
      <c r="E62" s="101"/>
      <c r="F62" s="99"/>
      <c r="G62" s="34"/>
      <c r="H62" s="102"/>
      <c r="I62" s="102"/>
      <c r="J62" s="34"/>
    </row>
    <row r="63" spans="1:10" x14ac:dyDescent="0.25">
      <c r="A63" s="98">
        <v>43501</v>
      </c>
      <c r="B63" s="99">
        <v>19000139</v>
      </c>
      <c r="C63" s="100">
        <v>1</v>
      </c>
      <c r="D63" s="34">
        <v>34545</v>
      </c>
      <c r="E63" s="101"/>
      <c r="F63" s="99"/>
      <c r="G63" s="34"/>
      <c r="H63" s="102"/>
      <c r="I63" s="102"/>
      <c r="J63" s="34"/>
    </row>
    <row r="64" spans="1:10" x14ac:dyDescent="0.25">
      <c r="A64" s="98">
        <v>43502</v>
      </c>
      <c r="B64" s="99">
        <v>19000142</v>
      </c>
      <c r="C64" s="100">
        <v>6</v>
      </c>
      <c r="D64" s="34">
        <v>241560</v>
      </c>
      <c r="E64" s="101" t="s">
        <v>237</v>
      </c>
      <c r="F64" s="99">
        <v>1</v>
      </c>
      <c r="G64" s="34">
        <v>72000</v>
      </c>
      <c r="H64" s="102"/>
      <c r="I64" s="102"/>
      <c r="J64" s="34"/>
    </row>
    <row r="65" spans="1:10" x14ac:dyDescent="0.25">
      <c r="A65" s="98">
        <v>43502</v>
      </c>
      <c r="B65" s="99">
        <v>19000143</v>
      </c>
      <c r="C65" s="100">
        <v>1</v>
      </c>
      <c r="D65" s="34">
        <v>18870</v>
      </c>
      <c r="E65" s="101"/>
      <c r="F65" s="99"/>
      <c r="G65" s="34"/>
      <c r="H65" s="102"/>
      <c r="I65" s="102"/>
      <c r="J65" s="34"/>
    </row>
    <row r="66" spans="1:10" x14ac:dyDescent="0.25">
      <c r="A66" s="98">
        <v>43502</v>
      </c>
      <c r="B66" s="99">
        <v>19000146</v>
      </c>
      <c r="C66" s="100">
        <v>1</v>
      </c>
      <c r="D66" s="34">
        <v>94665</v>
      </c>
      <c r="E66" s="101"/>
      <c r="F66" s="99"/>
      <c r="G66" s="34"/>
      <c r="H66" s="102"/>
      <c r="I66" s="102"/>
      <c r="J66" s="34"/>
    </row>
    <row r="67" spans="1:10" x14ac:dyDescent="0.25">
      <c r="A67" s="98">
        <v>43502</v>
      </c>
      <c r="B67" s="99">
        <v>19000148</v>
      </c>
      <c r="C67" s="100">
        <v>1</v>
      </c>
      <c r="D67" s="34">
        <v>35445</v>
      </c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136</v>
      </c>
      <c r="D84" s="224"/>
      <c r="E84" s="223" t="s">
        <v>11</v>
      </c>
      <c r="F84" s="223">
        <f>SUM(F8:F83)</f>
        <v>6</v>
      </c>
      <c r="G84" s="224">
        <f>SUM(G8:G83)</f>
        <v>339030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6440775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339030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6101745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6101745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5475765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-625980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6"/>
  <sheetViews>
    <sheetView workbookViewId="0">
      <pane ySplit="7" topLeftCell="A19" activePane="bottomLeft" state="frozen"/>
      <selection pane="bottomLeft" activeCell="N31" sqref="N3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SUM(D20:D24)</f>
        <v>3597308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J36*-1</f>
        <v>1497743</v>
      </c>
      <c r="J2" s="218"/>
      <c r="L2" s="238">
        <f>SUM(G20:G23)</f>
        <v>537950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3059358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98">
        <v>43502</v>
      </c>
      <c r="B25" s="99">
        <v>19000413</v>
      </c>
      <c r="C25" s="253">
        <v>13</v>
      </c>
      <c r="D25" s="34">
        <v>1497743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/>
      <c r="B26" s="99"/>
      <c r="C26" s="253"/>
      <c r="D26" s="34"/>
      <c r="E26" s="101"/>
      <c r="F26" s="99"/>
      <c r="G26" s="34"/>
      <c r="H26" s="101"/>
      <c r="I26" s="102"/>
      <c r="J26" s="34"/>
      <c r="L26" s="238"/>
    </row>
    <row r="27" spans="1:12" x14ac:dyDescent="0.25">
      <c r="A27" s="235"/>
      <c r="B27" s="234"/>
      <c r="C27" s="26"/>
      <c r="D27" s="236"/>
      <c r="E27" s="237"/>
      <c r="F27" s="234"/>
      <c r="G27" s="236"/>
      <c r="H27" s="237"/>
      <c r="I27" s="239"/>
      <c r="J27" s="236"/>
    </row>
    <row r="28" spans="1:12" x14ac:dyDescent="0.25">
      <c r="A28" s="235"/>
      <c r="B28" s="223" t="s">
        <v>11</v>
      </c>
      <c r="C28" s="27">
        <f>SUM(C8:C27)</f>
        <v>125</v>
      </c>
      <c r="D28" s="224"/>
      <c r="E28" s="223" t="s">
        <v>11</v>
      </c>
      <c r="F28" s="223">
        <f>SUM(F8:F27)</f>
        <v>8</v>
      </c>
      <c r="G28" s="5"/>
      <c r="H28" s="234"/>
      <c r="I28" s="240"/>
      <c r="J28" s="5"/>
    </row>
    <row r="29" spans="1:12" x14ac:dyDescent="0.25">
      <c r="A29" s="235"/>
      <c r="B29" s="223"/>
      <c r="C29" s="27"/>
      <c r="D29" s="224"/>
      <c r="E29" s="223"/>
      <c r="F29" s="223"/>
      <c r="G29" s="32"/>
      <c r="H29" s="33"/>
      <c r="I29" s="240"/>
      <c r="J29" s="5"/>
    </row>
    <row r="30" spans="1:12" x14ac:dyDescent="0.25">
      <c r="A30" s="225"/>
      <c r="B30" s="226"/>
      <c r="C30" s="26"/>
      <c r="D30" s="236"/>
      <c r="E30" s="223"/>
      <c r="F30" s="234"/>
      <c r="G30" s="413" t="s">
        <v>12</v>
      </c>
      <c r="H30" s="413"/>
      <c r="I30" s="239"/>
      <c r="J30" s="227">
        <f>SUM(D8:D27)</f>
        <v>14122341</v>
      </c>
    </row>
    <row r="31" spans="1:12" x14ac:dyDescent="0.25">
      <c r="A31" s="235"/>
      <c r="B31" s="234"/>
      <c r="C31" s="26"/>
      <c r="D31" s="236"/>
      <c r="E31" s="237"/>
      <c r="F31" s="234"/>
      <c r="G31" s="413" t="s">
        <v>13</v>
      </c>
      <c r="H31" s="413"/>
      <c r="I31" s="239"/>
      <c r="J31" s="227">
        <f>SUM(G8:G27)</f>
        <v>537950</v>
      </c>
    </row>
    <row r="32" spans="1:12" x14ac:dyDescent="0.25">
      <c r="A32" s="228"/>
      <c r="B32" s="237"/>
      <c r="C32" s="26"/>
      <c r="D32" s="236"/>
      <c r="E32" s="237"/>
      <c r="F32" s="234"/>
      <c r="G32" s="413" t="s">
        <v>14</v>
      </c>
      <c r="H32" s="413"/>
      <c r="I32" s="41"/>
      <c r="J32" s="229">
        <f>J30-J31</f>
        <v>13584391</v>
      </c>
    </row>
    <row r="33" spans="1:10" x14ac:dyDescent="0.25">
      <c r="A33" s="235"/>
      <c r="B33" s="230"/>
      <c r="C33" s="26"/>
      <c r="D33" s="231"/>
      <c r="E33" s="237"/>
      <c r="F33" s="234"/>
      <c r="G33" s="413" t="s">
        <v>15</v>
      </c>
      <c r="H33" s="413"/>
      <c r="I33" s="239"/>
      <c r="J33" s="227">
        <f>SUM(H8:H28)</f>
        <v>0</v>
      </c>
    </row>
    <row r="34" spans="1:10" x14ac:dyDescent="0.25">
      <c r="A34" s="235"/>
      <c r="B34" s="230"/>
      <c r="C34" s="26"/>
      <c r="D34" s="231"/>
      <c r="E34" s="237"/>
      <c r="F34" s="234"/>
      <c r="G34" s="413" t="s">
        <v>16</v>
      </c>
      <c r="H34" s="413"/>
      <c r="I34" s="239"/>
      <c r="J34" s="227">
        <f>J32+J33</f>
        <v>13584391</v>
      </c>
    </row>
    <row r="35" spans="1:10" x14ac:dyDescent="0.25">
      <c r="A35" s="235"/>
      <c r="B35" s="230"/>
      <c r="C35" s="26"/>
      <c r="D35" s="231"/>
      <c r="E35" s="237"/>
      <c r="F35" s="234"/>
      <c r="G35" s="413" t="s">
        <v>5</v>
      </c>
      <c r="H35" s="413"/>
      <c r="I35" s="239"/>
      <c r="J35" s="227">
        <f>SUM(I8:I28)</f>
        <v>12086648</v>
      </c>
    </row>
    <row r="36" spans="1:10" x14ac:dyDescent="0.25">
      <c r="A36" s="235"/>
      <c r="B36" s="230"/>
      <c r="C36" s="26"/>
      <c r="D36" s="231"/>
      <c r="E36" s="237"/>
      <c r="F36" s="234"/>
      <c r="G36" s="413" t="s">
        <v>31</v>
      </c>
      <c r="H36" s="413"/>
      <c r="I36" s="240" t="str">
        <f>IF(J36&gt;0,"SALDO",IF(J36&lt;0,"PIUTANG",IF(J36=0,"LUNAS")))</f>
        <v>PIUTANG</v>
      </c>
      <c r="J36" s="227">
        <f>J35-J34</f>
        <v>-1497743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E36" sqref="E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576938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-576938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K87" sqref="K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J97*-1</f>
        <v>2205842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3" t="s">
        <v>12</v>
      </c>
      <c r="H91" s="413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3" t="s">
        <v>13</v>
      </c>
      <c r="H92" s="413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3" t="s">
        <v>14</v>
      </c>
      <c r="H93" s="413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3" t="s">
        <v>15</v>
      </c>
      <c r="H94" s="413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3" t="s">
        <v>16</v>
      </c>
      <c r="H95" s="413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3" t="s">
        <v>5</v>
      </c>
      <c r="H96" s="413"/>
      <c r="I96" s="239"/>
      <c r="J96" s="227">
        <f>SUM(I8:I90)</f>
        <v>128857176</v>
      </c>
    </row>
    <row r="97" spans="1:16" x14ac:dyDescent="0.25">
      <c r="A97" s="235"/>
      <c r="B97" s="230"/>
      <c r="C97" s="240"/>
      <c r="D97" s="231"/>
      <c r="E97" s="237"/>
      <c r="F97" s="234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-2205842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6" activePane="bottomLeft" state="frozen"/>
      <selection pane="bottomLeft" activeCell="G25" sqref="G25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2518707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/>
      <c r="I27" s="102"/>
      <c r="J27" s="34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91</v>
      </c>
      <c r="D32" s="9">
        <f>SUM(D7:D31)</f>
        <v>9164121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9164121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6626707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7593707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-2518707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ST'!A65</f>
        <v>43500</v>
      </c>
      <c r="C5" s="281">
        <f>'Taufik ST'!I2</f>
        <v>2034557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206500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Bandros!$A$141</f>
        <v>43502</v>
      </c>
      <c r="C8" s="281">
        <f>Bandros!I2</f>
        <v>4464000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Azalea!A27</f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ESP!A94</f>
        <v>43498</v>
      </c>
      <c r="C11" s="281">
        <f>ESP!I2</f>
        <v>10371238</v>
      </c>
      <c r="E11" s="289"/>
    </row>
    <row r="12" spans="1:5" s="267" customFormat="1" ht="18.75" customHeight="1" x14ac:dyDescent="0.25">
      <c r="A12" s="185" t="s">
        <v>200</v>
      </c>
      <c r="B12" s="184">
        <f>Yuan!A25</f>
        <v>43502</v>
      </c>
      <c r="C12" s="281">
        <f>Yuan!I2</f>
        <v>1497743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576938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2518707</v>
      </c>
      <c r="E20" s="288"/>
    </row>
    <row r="21" spans="1:5" s="267" customFormat="1" ht="18.75" customHeight="1" x14ac:dyDescent="0.25">
      <c r="A21" s="185" t="s">
        <v>211</v>
      </c>
      <c r="B21" s="184">
        <f>'Sale ESP'!A61</f>
        <v>43498</v>
      </c>
      <c r="C21" s="281">
        <f>'Sale ESP'!I2</f>
        <v>625980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25212523.5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2019-02-06T10:29:10Z</dcterms:modified>
</cp:coreProperties>
</file>