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465" windowWidth="4095" windowHeight="111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Bentang!$A$1:$J$97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ST'!$A$5:$J$82</definedName>
    <definedName name="_xlnm.Print_Area" localSheetId="28">Widya!$A$1:$J$25</definedName>
    <definedName name="_xlnm.Print_Area" localSheetId="7">Yuan!$N$8:$N$29</definedName>
  </definedNames>
  <calcPr calcId="144525"/>
</workbook>
</file>

<file path=xl/calcChain.xml><?xml version="1.0" encoding="utf-8"?>
<calcChain xmlns="http://schemas.openxmlformats.org/spreadsheetml/2006/main">
  <c r="B21" i="15" l="1"/>
  <c r="B18" i="15"/>
  <c r="B12" i="15"/>
  <c r="B11" i="15"/>
  <c r="B10" i="15"/>
  <c r="B9" i="15"/>
  <c r="B8" i="15"/>
  <c r="B6" i="15"/>
  <c r="B5" i="15"/>
  <c r="L1" i="61" l="1"/>
  <c r="L2" i="58" l="1"/>
  <c r="L1" i="58"/>
  <c r="L1" i="2"/>
  <c r="L3" i="2"/>
  <c r="L2" i="54" l="1"/>
  <c r="L1" i="54" l="1"/>
  <c r="L2" i="61" l="1"/>
  <c r="L1" i="64" l="1"/>
  <c r="M2" i="57"/>
  <c r="M1" i="57"/>
  <c r="L25" i="56" l="1"/>
  <c r="M114" i="58" l="1"/>
  <c r="M113" i="58"/>
  <c r="L2" i="12" l="1"/>
  <c r="L1" i="12"/>
  <c r="L2" i="2"/>
  <c r="I32" i="5" l="1"/>
  <c r="C10" i="15" l="1"/>
  <c r="L2" i="64" l="1"/>
  <c r="L3" i="64" l="1"/>
  <c r="J87" i="64"/>
  <c r="J86" i="64"/>
  <c r="N2" i="16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35" i="61" l="1"/>
  <c r="J33" i="61"/>
  <c r="J31" i="61"/>
  <c r="J30" i="61"/>
  <c r="F28" i="61"/>
  <c r="C28" i="61"/>
  <c r="J32" i="61" l="1"/>
  <c r="J34" i="61" s="1"/>
  <c r="J36" i="61" s="1"/>
  <c r="I36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60" i="58" l="1"/>
  <c r="J158" i="58"/>
  <c r="J156" i="58"/>
  <c r="J155" i="58"/>
  <c r="I153" i="58"/>
  <c r="H153" i="58"/>
  <c r="G153" i="58"/>
  <c r="F153" i="58"/>
  <c r="D153" i="58"/>
  <c r="C153" i="58"/>
  <c r="M3" i="58"/>
  <c r="N3" i="58" l="1"/>
  <c r="J157" i="58"/>
  <c r="J159" i="58" s="1"/>
  <c r="J161" i="58" s="1"/>
  <c r="I161" i="58" l="1"/>
  <c r="I2" i="58"/>
  <c r="C8" i="15" s="1"/>
  <c r="J111" i="57" l="1"/>
  <c r="J109" i="57"/>
  <c r="J107" i="57"/>
  <c r="J106" i="57"/>
  <c r="G104" i="57"/>
  <c r="F104" i="57"/>
  <c r="C104" i="57"/>
  <c r="J108" i="57" l="1"/>
  <c r="J110" i="57" s="1"/>
  <c r="J112" i="57" s="1"/>
  <c r="I112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6" i="55"/>
  <c r="J94" i="55"/>
  <c r="J92" i="55"/>
  <c r="J91" i="55"/>
  <c r="G89" i="55"/>
  <c r="F89" i="55"/>
  <c r="C89" i="55"/>
  <c r="M1" i="56" l="1"/>
  <c r="J93" i="55"/>
  <c r="J95" i="55" s="1"/>
  <c r="J97" i="55" s="1"/>
  <c r="I97" i="55" s="1"/>
  <c r="I2" i="55" l="1"/>
  <c r="C9" i="15" s="1"/>
  <c r="I42" i="30" l="1"/>
  <c r="I44" i="30"/>
  <c r="I37" i="18" l="1"/>
  <c r="I39" i="18"/>
  <c r="L3" i="12" l="1"/>
  <c r="B17" i="15" l="1"/>
  <c r="B14" i="15"/>
  <c r="J81" i="54" l="1"/>
  <c r="J79" i="54"/>
  <c r="J77" i="54"/>
  <c r="J76" i="54"/>
  <c r="I74" i="54"/>
  <c r="H74" i="54"/>
  <c r="G74" i="54"/>
  <c r="F74" i="54"/>
  <c r="D74" i="54"/>
  <c r="C74" i="54"/>
  <c r="J78" i="54" l="1"/>
  <c r="J80" i="54" s="1"/>
  <c r="J82" i="54" s="1"/>
  <c r="I2" i="54" s="1"/>
  <c r="C5" i="15" s="1"/>
  <c r="L3" i="54"/>
  <c r="N3" i="54" s="1"/>
  <c r="I82" i="54" l="1"/>
  <c r="J235" i="35" l="1"/>
  <c r="J239" i="35"/>
  <c r="J237" i="35"/>
  <c r="J234" i="35"/>
  <c r="G232" i="35"/>
  <c r="F232" i="35"/>
  <c r="J236" i="35" l="1"/>
  <c r="J238" i="35" s="1"/>
  <c r="J240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8" i="2" l="1"/>
  <c r="I23" i="2"/>
  <c r="H23" i="2"/>
  <c r="G23" i="2"/>
  <c r="F2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0" i="2"/>
  <c r="J26" i="2"/>
  <c r="J25" i="2"/>
  <c r="D23" i="2"/>
  <c r="C23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7" i="2"/>
  <c r="J29" i="2" s="1"/>
  <c r="J31" i="2" s="1"/>
  <c r="I31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</commentList>
</comments>
</file>

<file path=xl/sharedStrings.xml><?xml version="1.0" encoding="utf-8"?>
<sst xmlns="http://schemas.openxmlformats.org/spreadsheetml/2006/main" count="2144" uniqueCount="238">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</sst>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82"/>
  <sheetViews>
    <sheetView zoomScaleNormal="100" workbookViewId="0">
      <pane ySplit="7" topLeftCell="A52" activePane="bottomLeft" state="frozen"/>
      <selection pane="bottomLeft" activeCell="A54" sqref="A54:J64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SUM(D54:D64)</f>
        <v>5577090</v>
      </c>
      <c r="M1" s="238">
        <v>7373538</v>
      </c>
      <c r="N1" s="238">
        <f>L1-M1</f>
        <v>-1796448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J82*-1</f>
        <v>2034557</v>
      </c>
      <c r="J2" s="218"/>
      <c r="L2" s="276">
        <f>SUM(G54:G64)</f>
        <v>151638</v>
      </c>
      <c r="M2" s="238">
        <v>525700</v>
      </c>
      <c r="N2" s="238">
        <f>L2-M2</f>
        <v>-374062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5425452</v>
      </c>
      <c r="M3" s="238">
        <f>M1-M2</f>
        <v>6847838</v>
      </c>
      <c r="N3" s="238">
        <f>L3-M3</f>
        <v>-1422386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98">
        <v>43500</v>
      </c>
      <c r="B65" s="99">
        <v>19000293</v>
      </c>
      <c r="C65" s="412">
        <v>9</v>
      </c>
      <c r="D65" s="34">
        <v>805178</v>
      </c>
      <c r="E65" s="101"/>
      <c r="F65" s="100"/>
      <c r="G65" s="34"/>
      <c r="H65" s="101"/>
      <c r="I65" s="102"/>
      <c r="J65" s="34"/>
    </row>
    <row r="66" spans="1:10" ht="15.75" customHeight="1" x14ac:dyDescent="0.25">
      <c r="A66" s="98">
        <v>43500</v>
      </c>
      <c r="B66" s="99">
        <v>19000319</v>
      </c>
      <c r="C66" s="412">
        <v>1</v>
      </c>
      <c r="D66" s="34">
        <v>92050</v>
      </c>
      <c r="E66" s="101"/>
      <c r="F66" s="100"/>
      <c r="G66" s="34"/>
      <c r="H66" s="101"/>
      <c r="I66" s="102"/>
      <c r="J66" s="34"/>
    </row>
    <row r="67" spans="1:10" ht="15.75" customHeight="1" x14ac:dyDescent="0.25">
      <c r="A67" s="98">
        <v>43502</v>
      </c>
      <c r="B67" s="99">
        <v>19000392</v>
      </c>
      <c r="C67" s="412">
        <v>8</v>
      </c>
      <c r="D67" s="34">
        <v>689240</v>
      </c>
      <c r="E67" s="101" t="s">
        <v>236</v>
      </c>
      <c r="F67" s="100">
        <v>1</v>
      </c>
      <c r="G67" s="34">
        <v>86013</v>
      </c>
      <c r="H67" s="101"/>
      <c r="I67" s="102"/>
      <c r="J67" s="34"/>
    </row>
    <row r="68" spans="1:10" ht="15.75" customHeight="1" x14ac:dyDescent="0.25">
      <c r="A68" s="98">
        <v>43502</v>
      </c>
      <c r="B68" s="99">
        <v>19000419</v>
      </c>
      <c r="C68" s="412">
        <v>6</v>
      </c>
      <c r="D68" s="34">
        <v>534102</v>
      </c>
      <c r="E68" s="101"/>
      <c r="F68" s="100"/>
      <c r="G68" s="34"/>
      <c r="H68" s="101"/>
      <c r="I68" s="102"/>
      <c r="J68" s="34"/>
    </row>
    <row r="69" spans="1:10" ht="15.75" customHeight="1" x14ac:dyDescent="0.25">
      <c r="A69" s="98"/>
      <c r="B69" s="99"/>
      <c r="C69" s="412"/>
      <c r="D69" s="34"/>
      <c r="E69" s="101"/>
      <c r="F69" s="100"/>
      <c r="G69" s="34"/>
      <c r="H69" s="101"/>
      <c r="I69" s="102"/>
      <c r="J69" s="34"/>
    </row>
    <row r="70" spans="1:10" ht="15.75" customHeight="1" x14ac:dyDescent="0.25">
      <c r="A70" s="98"/>
      <c r="B70" s="99"/>
      <c r="C70" s="412"/>
      <c r="D70" s="34"/>
      <c r="E70" s="101"/>
      <c r="F70" s="100"/>
      <c r="G70" s="34"/>
      <c r="H70" s="101"/>
      <c r="I70" s="102"/>
      <c r="J70" s="34"/>
    </row>
    <row r="71" spans="1:10" ht="15.75" customHeight="1" x14ac:dyDescent="0.25">
      <c r="A71" s="98"/>
      <c r="B71" s="99"/>
      <c r="C71" s="412"/>
      <c r="D71" s="34"/>
      <c r="E71" s="101"/>
      <c r="F71" s="100"/>
      <c r="G71" s="34"/>
      <c r="H71" s="101"/>
      <c r="I71" s="102"/>
      <c r="J71" s="34"/>
    </row>
    <row r="72" spans="1:10" ht="15.75" customHeight="1" x14ac:dyDescent="0.25">
      <c r="A72" s="98"/>
      <c r="B72" s="99"/>
      <c r="C72" s="412"/>
      <c r="D72" s="34"/>
      <c r="E72" s="101"/>
      <c r="F72" s="100"/>
      <c r="G72" s="34"/>
      <c r="H72" s="101"/>
      <c r="I72" s="102"/>
      <c r="J72" s="34"/>
    </row>
    <row r="73" spans="1:10" x14ac:dyDescent="0.25">
      <c r="A73" s="235"/>
      <c r="B73" s="234"/>
      <c r="C73" s="12"/>
      <c r="D73" s="236"/>
      <c r="E73" s="237"/>
      <c r="F73" s="240"/>
      <c r="G73" s="236"/>
      <c r="H73" s="237"/>
      <c r="I73" s="239"/>
      <c r="J73" s="236"/>
    </row>
    <row r="74" spans="1:10" x14ac:dyDescent="0.25">
      <c r="A74" s="235"/>
      <c r="B74" s="223" t="s">
        <v>11</v>
      </c>
      <c r="C74" s="229">
        <f>SUM(C8:C73)</f>
        <v>402</v>
      </c>
      <c r="D74" s="224">
        <f>SUM(D8:D73)</f>
        <v>36251635</v>
      </c>
      <c r="E74" s="223" t="s">
        <v>11</v>
      </c>
      <c r="F74" s="232">
        <f>SUM(F8:F73)</f>
        <v>32</v>
      </c>
      <c r="G74" s="224">
        <f>SUM(G8:G73)</f>
        <v>3084290</v>
      </c>
      <c r="H74" s="232">
        <f>SUM(H8:H73)</f>
        <v>0</v>
      </c>
      <c r="I74" s="232">
        <f>SUM(I8:I73)</f>
        <v>31132788</v>
      </c>
      <c r="J74" s="5"/>
    </row>
    <row r="75" spans="1:10" x14ac:dyDescent="0.25">
      <c r="A75" s="235"/>
      <c r="B75" s="223"/>
      <c r="C75" s="229"/>
      <c r="D75" s="224"/>
      <c r="E75" s="223"/>
      <c r="F75" s="232"/>
      <c r="G75" s="224"/>
      <c r="H75" s="232"/>
      <c r="I75" s="232"/>
      <c r="J75" s="5"/>
    </row>
    <row r="76" spans="1:10" x14ac:dyDescent="0.25">
      <c r="A76" s="225"/>
      <c r="B76" s="226"/>
      <c r="C76" s="12"/>
      <c r="D76" s="236"/>
      <c r="E76" s="223"/>
      <c r="F76" s="240"/>
      <c r="G76" s="413" t="s">
        <v>12</v>
      </c>
      <c r="H76" s="413"/>
      <c r="I76" s="239"/>
      <c r="J76" s="227">
        <f>SUM(D8:D73)</f>
        <v>36251635</v>
      </c>
    </row>
    <row r="77" spans="1:10" x14ac:dyDescent="0.25">
      <c r="A77" s="235"/>
      <c r="B77" s="234"/>
      <c r="C77" s="12"/>
      <c r="D77" s="236"/>
      <c r="E77" s="237"/>
      <c r="F77" s="240"/>
      <c r="G77" s="413" t="s">
        <v>13</v>
      </c>
      <c r="H77" s="413"/>
      <c r="I77" s="239"/>
      <c r="J77" s="227">
        <f>SUM(G8:G73)</f>
        <v>3084290</v>
      </c>
    </row>
    <row r="78" spans="1:10" x14ac:dyDescent="0.25">
      <c r="A78" s="228"/>
      <c r="B78" s="237"/>
      <c r="C78" s="12"/>
      <c r="D78" s="236"/>
      <c r="E78" s="237"/>
      <c r="F78" s="240"/>
      <c r="G78" s="413" t="s">
        <v>14</v>
      </c>
      <c r="H78" s="413"/>
      <c r="I78" s="41"/>
      <c r="J78" s="229">
        <f>J76-J77</f>
        <v>33167345</v>
      </c>
    </row>
    <row r="79" spans="1:10" x14ac:dyDescent="0.25">
      <c r="A79" s="235"/>
      <c r="B79" s="230"/>
      <c r="C79" s="12"/>
      <c r="D79" s="231"/>
      <c r="E79" s="237"/>
      <c r="F79" s="240"/>
      <c r="G79" s="413" t="s">
        <v>15</v>
      </c>
      <c r="H79" s="413"/>
      <c r="I79" s="239"/>
      <c r="J79" s="227">
        <f>SUM(H8:H73)</f>
        <v>0</v>
      </c>
    </row>
    <row r="80" spans="1:10" x14ac:dyDescent="0.25">
      <c r="A80" s="235"/>
      <c r="B80" s="230"/>
      <c r="C80" s="12"/>
      <c r="D80" s="231"/>
      <c r="E80" s="237"/>
      <c r="F80" s="240"/>
      <c r="G80" s="413" t="s">
        <v>16</v>
      </c>
      <c r="H80" s="413"/>
      <c r="I80" s="239"/>
      <c r="J80" s="227">
        <f>J78+J79</f>
        <v>33167345</v>
      </c>
    </row>
    <row r="81" spans="1:10" x14ac:dyDescent="0.25">
      <c r="A81" s="235"/>
      <c r="B81" s="230"/>
      <c r="C81" s="12"/>
      <c r="D81" s="231"/>
      <c r="E81" s="237"/>
      <c r="F81" s="240"/>
      <c r="G81" s="413" t="s">
        <v>5</v>
      </c>
      <c r="H81" s="413"/>
      <c r="I81" s="239"/>
      <c r="J81" s="227">
        <f>SUM(I8:I73)</f>
        <v>31132788</v>
      </c>
    </row>
    <row r="82" spans="1:10" x14ac:dyDescent="0.25">
      <c r="A82" s="235"/>
      <c r="B82" s="230"/>
      <c r="C82" s="12"/>
      <c r="D82" s="231"/>
      <c r="E82" s="237"/>
      <c r="F82" s="240"/>
      <c r="G82" s="413" t="s">
        <v>31</v>
      </c>
      <c r="H82" s="413"/>
      <c r="I82" s="240" t="str">
        <f>IF(J82&gt;0,"SALDO",IF(J82&lt;0,"PIUTANG",IF(J82=0,"LUNAS")))</f>
        <v>PIUTANG</v>
      </c>
      <c r="J82" s="227">
        <f>J81-J80</f>
        <v>-2034557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82:H82"/>
    <mergeCell ref="G76:H76"/>
    <mergeCell ref="G77:H77"/>
    <mergeCell ref="G78:H78"/>
    <mergeCell ref="G79:H79"/>
    <mergeCell ref="G80:H80"/>
    <mergeCell ref="G81:H81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2" activePane="bottomLeft" state="frozen"/>
      <selection pane="bottomLeft" activeCell="E36" sqref="E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576938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3"/>
      <c r="I7" s="457"/>
      <c r="J7" s="427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98">
        <v>43498</v>
      </c>
      <c r="B36" s="99">
        <v>19000181</v>
      </c>
      <c r="C36" s="253">
        <v>7</v>
      </c>
      <c r="D36" s="34">
        <v>857851</v>
      </c>
      <c r="E36" s="101" t="s">
        <v>235</v>
      </c>
      <c r="F36" s="99">
        <v>2</v>
      </c>
      <c r="G36" s="34">
        <v>270900</v>
      </c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870</v>
      </c>
      <c r="D40" s="9"/>
      <c r="E40" s="8" t="s">
        <v>11</v>
      </c>
      <c r="F40" s="8">
        <f>SUM(F8:F39)</f>
        <v>135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3" t="s">
        <v>12</v>
      </c>
      <c r="H42" s="413"/>
      <c r="I42" s="39"/>
      <c r="J42" s="13">
        <f>SUM(D8:D39)</f>
        <v>91132920</v>
      </c>
    </row>
    <row r="43" spans="1:12" x14ac:dyDescent="0.25">
      <c r="A43" s="4"/>
      <c r="B43" s="3"/>
      <c r="C43" s="26"/>
      <c r="D43" s="6"/>
      <c r="E43" s="7"/>
      <c r="F43" s="3"/>
      <c r="G43" s="413" t="s">
        <v>13</v>
      </c>
      <c r="H43" s="413"/>
      <c r="I43" s="39"/>
      <c r="J43" s="13">
        <f>SUM(G8:G39)</f>
        <v>14550982</v>
      </c>
    </row>
    <row r="44" spans="1:12" x14ac:dyDescent="0.25">
      <c r="A44" s="14"/>
      <c r="B44" s="7"/>
      <c r="C44" s="26"/>
      <c r="D44" s="6"/>
      <c r="E44" s="7"/>
      <c r="F44" s="3"/>
      <c r="G44" s="413" t="s">
        <v>14</v>
      </c>
      <c r="H44" s="413"/>
      <c r="I44" s="41"/>
      <c r="J44" s="15">
        <f>J42-J43</f>
        <v>76581938</v>
      </c>
    </row>
    <row r="45" spans="1:12" x14ac:dyDescent="0.25">
      <c r="A45" s="4"/>
      <c r="B45" s="16"/>
      <c r="C45" s="26"/>
      <c r="D45" s="17"/>
      <c r="E45" s="7"/>
      <c r="F45" s="3"/>
      <c r="G45" s="413" t="s">
        <v>15</v>
      </c>
      <c r="H45" s="413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3" t="s">
        <v>16</v>
      </c>
      <c r="H46" s="413"/>
      <c r="I46" s="39"/>
      <c r="J46" s="13">
        <f>J44+J45</f>
        <v>76581938</v>
      </c>
    </row>
    <row r="47" spans="1:12" x14ac:dyDescent="0.25">
      <c r="A47" s="4"/>
      <c r="B47" s="16"/>
      <c r="C47" s="26"/>
      <c r="D47" s="17"/>
      <c r="E47" s="7"/>
      <c r="F47" s="3"/>
      <c r="G47" s="413" t="s">
        <v>5</v>
      </c>
      <c r="H47" s="413"/>
      <c r="I47" s="39"/>
      <c r="J47" s="13">
        <f>SUM(I8:I40)</f>
        <v>76005000</v>
      </c>
    </row>
    <row r="48" spans="1:12" x14ac:dyDescent="0.25">
      <c r="A48" s="4"/>
      <c r="B48" s="16"/>
      <c r="C48" s="26"/>
      <c r="D48" s="17"/>
      <c r="E48" s="7"/>
      <c r="F48" s="3"/>
      <c r="G48" s="413" t="s">
        <v>31</v>
      </c>
      <c r="H48" s="413"/>
      <c r="I48" s="40" t="str">
        <f>IF(J48&gt;0,"SALDO",IF(J48&lt;0,"PIUTANG",IF(J48=0,"LUNAS")))</f>
        <v>PIUTANG</v>
      </c>
      <c r="J48" s="13">
        <f>J47-J46</f>
        <v>-576938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1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J240*-1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7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967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13" t="s">
        <v>12</v>
      </c>
      <c r="H234" s="413"/>
      <c r="I234" s="39"/>
      <c r="J234" s="13">
        <f>SUM(D8:D231)</f>
        <v>89107647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13" t="s">
        <v>13</v>
      </c>
      <c r="H235" s="413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13" t="s">
        <v>14</v>
      </c>
      <c r="H236" s="413"/>
      <c r="I236" s="41"/>
      <c r="J236" s="15">
        <f>J234-J235</f>
        <v>89009122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13" t="s">
        <v>15</v>
      </c>
      <c r="H237" s="413"/>
      <c r="I237" s="39"/>
      <c r="J237" s="13">
        <f>SUM(H8:H233)</f>
        <v>5204500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13" t="s">
        <v>16</v>
      </c>
      <c r="H238" s="413"/>
      <c r="I238" s="39"/>
      <c r="J238" s="13">
        <f>J236+J237</f>
        <v>94213622</v>
      </c>
    </row>
    <row r="239" spans="1:16" x14ac:dyDescent="0.25">
      <c r="A239" s="4"/>
      <c r="B239" s="16"/>
      <c r="C239" s="40"/>
      <c r="D239" s="17"/>
      <c r="E239" s="7"/>
      <c r="F239" s="3"/>
      <c r="G239" s="413" t="s">
        <v>5</v>
      </c>
      <c r="H239" s="413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13" t="s">
        <v>31</v>
      </c>
      <c r="H240" s="413"/>
      <c r="I240" s="40" t="str">
        <f>IF(J240&gt;0,"SALDO",IF(J240&lt;0,"PIUTANG",IF(J240=0,"LUNAS")))</f>
        <v>LUNAS</v>
      </c>
      <c r="J240" s="13">
        <f>J239-J238</f>
        <v>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G240:H240"/>
    <mergeCell ref="G234:H234"/>
    <mergeCell ref="G235:H235"/>
    <mergeCell ref="G236:H236"/>
    <mergeCell ref="G237:H237"/>
    <mergeCell ref="G238:H238"/>
    <mergeCell ref="G239:H23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3"/>
  <sheetViews>
    <sheetView workbookViewId="0">
      <pane ySplit="7" topLeftCell="A79" activePane="bottomLeft" state="frozen"/>
      <selection pane="bottomLeft" activeCell="K87" sqref="K8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J97*-1</f>
        <v>2205842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245">
        <v>8000000</v>
      </c>
      <c r="J84" s="246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>
        <v>5000000</v>
      </c>
      <c r="J86" s="34" t="s">
        <v>17</v>
      </c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235"/>
      <c r="B88" s="234"/>
      <c r="C88" s="240"/>
      <c r="D88" s="236"/>
      <c r="E88" s="237"/>
      <c r="F88" s="234"/>
      <c r="G88" s="236"/>
      <c r="H88" s="239"/>
      <c r="I88" s="239"/>
      <c r="J88" s="236"/>
    </row>
    <row r="89" spans="1:10" x14ac:dyDescent="0.25">
      <c r="A89" s="235"/>
      <c r="B89" s="223" t="s">
        <v>11</v>
      </c>
      <c r="C89" s="232">
        <f>SUM(C8:C88)</f>
        <v>1492</v>
      </c>
      <c r="D89" s="224"/>
      <c r="E89" s="223" t="s">
        <v>11</v>
      </c>
      <c r="F89" s="223">
        <f>SUM(F8:F88)</f>
        <v>235</v>
      </c>
      <c r="G89" s="224">
        <f>SUM(G8:G88)</f>
        <v>24745356</v>
      </c>
      <c r="H89" s="239"/>
      <c r="I89" s="239"/>
      <c r="J89" s="236"/>
    </row>
    <row r="90" spans="1:10" x14ac:dyDescent="0.25">
      <c r="A90" s="235"/>
      <c r="B90" s="223"/>
      <c r="C90" s="232"/>
      <c r="D90" s="224"/>
      <c r="E90" s="237"/>
      <c r="F90" s="234"/>
      <c r="G90" s="236"/>
      <c r="H90" s="239"/>
      <c r="I90" s="239"/>
      <c r="J90" s="236"/>
    </row>
    <row r="91" spans="1:10" x14ac:dyDescent="0.25">
      <c r="A91" s="225"/>
      <c r="B91" s="226"/>
      <c r="C91" s="240"/>
      <c r="D91" s="236"/>
      <c r="E91" s="223"/>
      <c r="F91" s="234"/>
      <c r="G91" s="413" t="s">
        <v>12</v>
      </c>
      <c r="H91" s="413"/>
      <c r="I91" s="239"/>
      <c r="J91" s="227">
        <f>SUM(D8:D88)</f>
        <v>155808374</v>
      </c>
    </row>
    <row r="92" spans="1:10" x14ac:dyDescent="0.25">
      <c r="A92" s="235"/>
      <c r="B92" s="234"/>
      <c r="C92" s="240"/>
      <c r="D92" s="236"/>
      <c r="E92" s="223"/>
      <c r="F92" s="234"/>
      <c r="G92" s="413" t="s">
        <v>13</v>
      </c>
      <c r="H92" s="413"/>
      <c r="I92" s="239"/>
      <c r="J92" s="227">
        <f>SUM(G8:G88)</f>
        <v>24745356</v>
      </c>
    </row>
    <row r="93" spans="1:10" x14ac:dyDescent="0.25">
      <c r="A93" s="228"/>
      <c r="B93" s="237"/>
      <c r="C93" s="240"/>
      <c r="D93" s="236"/>
      <c r="E93" s="237"/>
      <c r="F93" s="234"/>
      <c r="G93" s="413" t="s">
        <v>14</v>
      </c>
      <c r="H93" s="413"/>
      <c r="I93" s="41"/>
      <c r="J93" s="229">
        <f>J91-J92</f>
        <v>131063018</v>
      </c>
    </row>
    <row r="94" spans="1:10" x14ac:dyDescent="0.25">
      <c r="A94" s="235"/>
      <c r="B94" s="230"/>
      <c r="C94" s="240"/>
      <c r="D94" s="231"/>
      <c r="E94" s="237"/>
      <c r="F94" s="223"/>
      <c r="G94" s="413" t="s">
        <v>15</v>
      </c>
      <c r="H94" s="413"/>
      <c r="I94" s="239"/>
      <c r="J94" s="227">
        <f>SUM(H8:H90)</f>
        <v>0</v>
      </c>
    </row>
    <row r="95" spans="1:10" x14ac:dyDescent="0.25">
      <c r="A95" s="235"/>
      <c r="B95" s="230"/>
      <c r="C95" s="240"/>
      <c r="D95" s="231"/>
      <c r="E95" s="237"/>
      <c r="F95" s="223"/>
      <c r="G95" s="413" t="s">
        <v>16</v>
      </c>
      <c r="H95" s="413"/>
      <c r="I95" s="239"/>
      <c r="J95" s="227">
        <f>J93+J94</f>
        <v>131063018</v>
      </c>
    </row>
    <row r="96" spans="1:10" x14ac:dyDescent="0.25">
      <c r="A96" s="235"/>
      <c r="B96" s="230"/>
      <c r="C96" s="240"/>
      <c r="D96" s="231"/>
      <c r="E96" s="237"/>
      <c r="F96" s="234"/>
      <c r="G96" s="413" t="s">
        <v>5</v>
      </c>
      <c r="H96" s="413"/>
      <c r="I96" s="239"/>
      <c r="J96" s="227">
        <f>SUM(I8:I90)</f>
        <v>128857176</v>
      </c>
    </row>
    <row r="97" spans="1:16" x14ac:dyDescent="0.25">
      <c r="A97" s="235"/>
      <c r="B97" s="230"/>
      <c r="C97" s="240"/>
      <c r="D97" s="231"/>
      <c r="E97" s="237"/>
      <c r="F97" s="234"/>
      <c r="G97" s="413" t="s">
        <v>31</v>
      </c>
      <c r="H97" s="413"/>
      <c r="I97" s="240" t="str">
        <f>IF(J97&gt;0,"SALDO",IF(J97&lt;0,"PIUTANG",IF(J97=0,"LUNAS")))</f>
        <v>PIUTANG</v>
      </c>
      <c r="J97" s="227">
        <f>J96-J95</f>
        <v>-2205842</v>
      </c>
    </row>
    <row r="98" spans="1:16" x14ac:dyDescent="0.25">
      <c r="F98" s="219"/>
      <c r="G98" s="219"/>
      <c r="J98" s="219"/>
    </row>
    <row r="99" spans="1:16" x14ac:dyDescent="0.25">
      <c r="C99" s="219"/>
      <c r="D99" s="219"/>
      <c r="F99" s="219"/>
      <c r="G99" s="219"/>
      <c r="J99" s="219"/>
      <c r="M99" s="233"/>
      <c r="N99" s="233"/>
      <c r="O99" s="233"/>
      <c r="P99" s="233"/>
    </row>
    <row r="100" spans="1:16" x14ac:dyDescent="0.25">
      <c r="C100" s="219"/>
      <c r="D100" s="219"/>
      <c r="F100" s="219"/>
      <c r="G100" s="219"/>
      <c r="J100" s="219"/>
      <c r="L100" s="238"/>
      <c r="M100" s="233"/>
      <c r="N100" s="233"/>
      <c r="O100" s="233"/>
      <c r="P100" s="233"/>
    </row>
    <row r="101" spans="1:16" x14ac:dyDescent="0.25">
      <c r="C101" s="219"/>
      <c r="D101" s="219"/>
      <c r="F101" s="219"/>
      <c r="G101" s="219"/>
      <c r="J101" s="219"/>
      <c r="L101" s="238"/>
      <c r="M101" s="233"/>
      <c r="N101" s="233"/>
      <c r="O101" s="233"/>
      <c r="P101" s="233"/>
    </row>
    <row r="102" spans="1:16" x14ac:dyDescent="0.25">
      <c r="C102" s="219"/>
      <c r="D102" s="219"/>
      <c r="F102" s="219"/>
      <c r="G102" s="219"/>
      <c r="J102" s="219"/>
      <c r="L102" s="233"/>
      <c r="M102" s="233"/>
      <c r="N102" s="233"/>
      <c r="O102" s="233"/>
      <c r="P102" s="233"/>
    </row>
    <row r="103" spans="1:16" x14ac:dyDescent="0.25">
      <c r="C103" s="219"/>
      <c r="D103" s="219"/>
      <c r="L103" s="233"/>
      <c r="M103" s="233"/>
      <c r="N103" s="233"/>
      <c r="O103" s="233"/>
      <c r="P103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7:H97"/>
    <mergeCell ref="G91:H91"/>
    <mergeCell ref="G92:H92"/>
    <mergeCell ref="G93:H93"/>
    <mergeCell ref="G94:H94"/>
    <mergeCell ref="G95:H95"/>
    <mergeCell ref="G96:H96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J28" sqref="J2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-402166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J39*-1</f>
        <v>710866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  <c r="L25" s="219">
        <f>D27+H27</f>
        <v>711838</v>
      </c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>
        <v>557225</v>
      </c>
      <c r="J26" s="34" t="s">
        <v>17</v>
      </c>
    </row>
    <row r="27" spans="1:12" x14ac:dyDescent="0.25">
      <c r="A27" s="98">
        <v>43486</v>
      </c>
      <c r="B27" s="99">
        <v>190183495</v>
      </c>
      <c r="C27" s="100">
        <v>6</v>
      </c>
      <c r="D27" s="34">
        <v>568838</v>
      </c>
      <c r="E27" s="101"/>
      <c r="F27" s="99"/>
      <c r="G27" s="34"/>
      <c r="H27" s="102">
        <v>143000</v>
      </c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441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3" t="s">
        <v>12</v>
      </c>
      <c r="H33" s="413"/>
      <c r="I33" s="239"/>
      <c r="J33" s="227">
        <f>SUM(D8:D30)</f>
        <v>44438718</v>
      </c>
    </row>
    <row r="34" spans="1:16" x14ac:dyDescent="0.25">
      <c r="A34" s="235"/>
      <c r="B34" s="234"/>
      <c r="C34" s="240"/>
      <c r="D34" s="236"/>
      <c r="E34" s="223"/>
      <c r="F34" s="234"/>
      <c r="G34" s="413" t="s">
        <v>13</v>
      </c>
      <c r="H34" s="413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3" t="s">
        <v>14</v>
      </c>
      <c r="H35" s="413"/>
      <c r="I35" s="41"/>
      <c r="J35" s="229">
        <f>J33-J34</f>
        <v>35570591</v>
      </c>
    </row>
    <row r="36" spans="1:16" x14ac:dyDescent="0.25">
      <c r="A36" s="235"/>
      <c r="B36" s="230"/>
      <c r="C36" s="240"/>
      <c r="D36" s="231"/>
      <c r="E36" s="237"/>
      <c r="F36" s="223"/>
      <c r="G36" s="413" t="s">
        <v>15</v>
      </c>
      <c r="H36" s="413"/>
      <c r="I36" s="239"/>
      <c r="J36" s="227">
        <f>SUM(H8:H32)</f>
        <v>269000</v>
      </c>
    </row>
    <row r="37" spans="1:16" x14ac:dyDescent="0.25">
      <c r="A37" s="235"/>
      <c r="B37" s="230"/>
      <c r="C37" s="240"/>
      <c r="D37" s="231"/>
      <c r="E37" s="237"/>
      <c r="F37" s="223"/>
      <c r="G37" s="413" t="s">
        <v>16</v>
      </c>
      <c r="H37" s="413"/>
      <c r="I37" s="239"/>
      <c r="J37" s="227">
        <f>J35+J36</f>
        <v>35839591</v>
      </c>
    </row>
    <row r="38" spans="1:16" x14ac:dyDescent="0.25">
      <c r="A38" s="235"/>
      <c r="B38" s="230"/>
      <c r="C38" s="240"/>
      <c r="D38" s="231"/>
      <c r="E38" s="237"/>
      <c r="F38" s="234"/>
      <c r="G38" s="413" t="s">
        <v>5</v>
      </c>
      <c r="H38" s="413"/>
      <c r="I38" s="239"/>
      <c r="J38" s="227">
        <f>SUM(I8:I32)</f>
        <v>35128725</v>
      </c>
    </row>
    <row r="39" spans="1:16" x14ac:dyDescent="0.25">
      <c r="A39" s="235"/>
      <c r="B39" s="230"/>
      <c r="C39" s="240"/>
      <c r="D39" s="231"/>
      <c r="E39" s="237"/>
      <c r="F39" s="234"/>
      <c r="G39" s="413" t="s">
        <v>31</v>
      </c>
      <c r="H39" s="413"/>
      <c r="I39" s="240" t="str">
        <f>IF(J39&gt;0,"SALDO",IF(J39&lt;0,"PIUTANG",IF(J39=0,"LUNAS")))</f>
        <v>PIUTANG</v>
      </c>
      <c r="J39" s="227">
        <f>J38-J37</f>
        <v>-710866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9:H39"/>
    <mergeCell ref="G33:H33"/>
    <mergeCell ref="G34:H34"/>
    <mergeCell ref="G35:H35"/>
    <mergeCell ref="G36:H36"/>
    <mergeCell ref="G37:H37"/>
    <mergeCell ref="G38:H3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7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3" t="s">
        <v>12</v>
      </c>
      <c r="H46" s="413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3" t="s">
        <v>13</v>
      </c>
      <c r="H47" s="413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3" t="s">
        <v>14</v>
      </c>
      <c r="H48" s="413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3" t="s">
        <v>15</v>
      </c>
      <c r="H49" s="413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3" t="s">
        <v>16</v>
      </c>
      <c r="H50" s="413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3" t="s">
        <v>5</v>
      </c>
      <c r="H51" s="413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3" t="s">
        <v>31</v>
      </c>
      <c r="H52" s="413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9" activePane="bottomLeft" state="frozen"/>
      <selection pane="bottomLeft" activeCell="M3" sqref="M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3" t="s">
        <v>12</v>
      </c>
      <c r="H69" s="413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3" t="s">
        <v>13</v>
      </c>
      <c r="H70" s="413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3" t="s">
        <v>14</v>
      </c>
      <c r="H71" s="413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3" t="s">
        <v>15</v>
      </c>
      <c r="H72" s="413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3" t="s">
        <v>16</v>
      </c>
      <c r="H73" s="413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3" t="s">
        <v>5</v>
      </c>
      <c r="H74" s="413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3" t="s">
        <v>31</v>
      </c>
      <c r="H75" s="413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16" activePane="bottomLeft" state="frozen"/>
      <selection pane="bottomLeft" activeCell="G25" sqref="G25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2518707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98">
        <v>43445</v>
      </c>
      <c r="B18" s="99">
        <v>180181419</v>
      </c>
      <c r="C18" s="100">
        <v>7</v>
      </c>
      <c r="D18" s="34">
        <v>764575</v>
      </c>
      <c r="E18" s="101"/>
      <c r="F18" s="100"/>
      <c r="G18" s="34"/>
      <c r="H18" s="102">
        <v>65000</v>
      </c>
      <c r="I18" s="102">
        <v>500000</v>
      </c>
      <c r="J18" s="34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102"/>
      <c r="J24" s="34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102">
        <v>200000</v>
      </c>
      <c r="J25" s="34" t="s">
        <v>17</v>
      </c>
    </row>
    <row r="26" spans="1:10" x14ac:dyDescent="0.25">
      <c r="A26" s="98">
        <v>43494</v>
      </c>
      <c r="B26" s="99">
        <v>19000024</v>
      </c>
      <c r="C26" s="100">
        <v>3</v>
      </c>
      <c r="D26" s="34">
        <v>235113</v>
      </c>
      <c r="E26" s="101"/>
      <c r="F26" s="100"/>
      <c r="G26" s="34"/>
      <c r="H26" s="102">
        <v>100000</v>
      </c>
      <c r="I26" s="102">
        <v>1000000</v>
      </c>
      <c r="J26" s="34" t="s">
        <v>17</v>
      </c>
    </row>
    <row r="27" spans="1:10" x14ac:dyDescent="0.25">
      <c r="A27" s="98">
        <v>43471</v>
      </c>
      <c r="B27" s="99">
        <v>19000398</v>
      </c>
      <c r="C27" s="100">
        <v>16</v>
      </c>
      <c r="D27" s="34">
        <v>1519067</v>
      </c>
      <c r="E27" s="101"/>
      <c r="F27" s="100"/>
      <c r="G27" s="34"/>
      <c r="H27" s="102"/>
      <c r="I27" s="102"/>
      <c r="J27" s="34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91</v>
      </c>
      <c r="D32" s="9">
        <f>SUM(D7:D31)</f>
        <v>9164121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967000</v>
      </c>
      <c r="I32" s="77">
        <f>SUM(I7:I31)</f>
        <v>5075000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6"/>
      <c r="J34" s="13">
        <f>SUM(D7:D31)</f>
        <v>9164121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15"/>
      <c r="J36" s="15">
        <f>J34-J35</f>
        <v>6626707</v>
      </c>
    </row>
    <row r="37" spans="1:17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7"/>
      <c r="J37" s="13">
        <f>SUM(H7:H31)</f>
        <v>967000</v>
      </c>
    </row>
    <row r="38" spans="1:17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7"/>
      <c r="J38" s="13">
        <f>J36+J37</f>
        <v>7593707</v>
      </c>
    </row>
    <row r="39" spans="1:17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7"/>
      <c r="J39" s="13">
        <f>SUM(I7:I31)</f>
        <v>5075000</v>
      </c>
    </row>
    <row r="40" spans="1:17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3" t="str">
        <f>IF(J40&gt;0,"SALDO",IF(J40&lt;0,"PIUTANG",IF(J40=0,"LUNAS")))</f>
        <v>PIUTANG</v>
      </c>
      <c r="J40" s="13">
        <f>J39-J38</f>
        <v>-2518707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H34" sqref="H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3"/>
      <c r="I7" s="457"/>
      <c r="J7" s="427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3" t="s">
        <v>12</v>
      </c>
      <c r="H44" s="413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3" t="s">
        <v>13</v>
      </c>
      <c r="H45" s="413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3" t="s">
        <v>14</v>
      </c>
      <c r="H46" s="413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3" t="s">
        <v>15</v>
      </c>
      <c r="H47" s="413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3" t="s">
        <v>16</v>
      </c>
      <c r="H48" s="413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3" t="s">
        <v>5</v>
      </c>
      <c r="H49" s="413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3" t="s">
        <v>31</v>
      </c>
      <c r="H50" s="413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B22" sqref="B22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ST'!A65</f>
        <v>43500</v>
      </c>
      <c r="C5" s="281">
        <f>'Taufik ST'!I2</f>
        <v>2034557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Fashion'!A14</f>
        <v>43493</v>
      </c>
      <c r="C6" s="281">
        <f>'Indra Fashion'!I2</f>
        <v>206500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f>Bandros!$A$141</f>
        <v>43502</v>
      </c>
      <c r="C8" s="281">
        <f>Bandros!I2</f>
        <v>4464000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Bentang!A85</f>
        <v>43492</v>
      </c>
      <c r="C9" s="281">
        <f>Bentang!I2</f>
        <v>2205842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f>Azalea!A27</f>
        <v>43486</v>
      </c>
      <c r="C10" s="281">
        <f>Azalea!I2</f>
        <v>710866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ESP!A94</f>
        <v>43498</v>
      </c>
      <c r="C11" s="281">
        <f>ESP!I2</f>
        <v>10371238</v>
      </c>
      <c r="E11" s="289"/>
    </row>
    <row r="12" spans="1:5" s="267" customFormat="1" ht="18.75" customHeight="1" x14ac:dyDescent="0.25">
      <c r="A12" s="185" t="s">
        <v>200</v>
      </c>
      <c r="B12" s="184">
        <f>Yuan!A25</f>
        <v>43502</v>
      </c>
      <c r="C12" s="281">
        <f>Yuan!I2</f>
        <v>1497743</v>
      </c>
      <c r="E12" s="289" t="s">
        <v>187</v>
      </c>
    </row>
    <row r="13" spans="1:5" s="267" customFormat="1" ht="18.75" customHeight="1" x14ac:dyDescent="0.25">
      <c r="A13" s="185" t="s">
        <v>51</v>
      </c>
      <c r="B13" s="184" t="s">
        <v>39</v>
      </c>
      <c r="C13" s="281">
        <f>Yanyan!I2</f>
        <v>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Agus!A36</f>
        <v>43498</v>
      </c>
      <c r="C18" s="281">
        <f>Agus!I2</f>
        <v>576938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2518707</v>
      </c>
      <c r="E20" s="288"/>
    </row>
    <row r="21" spans="1:5" s="267" customFormat="1" ht="18.75" customHeight="1" x14ac:dyDescent="0.25">
      <c r="A21" s="185" t="s">
        <v>211</v>
      </c>
      <c r="B21" s="184">
        <f>'Sale ESP'!A61</f>
        <v>43498</v>
      </c>
      <c r="C21" s="281">
        <f>'Sale ESP'!I2</f>
        <v>625980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25212523.5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3"/>
      <c r="I7" s="457"/>
      <c r="J7" s="427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3" t="s">
        <v>12</v>
      </c>
      <c r="H49" s="413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3" t="s">
        <v>13</v>
      </c>
      <c r="H50" s="413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3" t="s">
        <v>14</v>
      </c>
      <c r="H51" s="413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3" t="s">
        <v>15</v>
      </c>
      <c r="H52" s="413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3" t="s">
        <v>16</v>
      </c>
      <c r="H53" s="413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3" t="s">
        <v>5</v>
      </c>
      <c r="H54" s="413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3" t="s">
        <v>31</v>
      </c>
      <c r="H55" s="413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1"/>
  <sheetViews>
    <sheetView workbookViewId="0">
      <pane ySplit="7" topLeftCell="A9" activePane="bottomLeft" state="frozen"/>
      <selection pane="bottomLeft" activeCell="J14" sqref="J1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SUM(D14:D15)</f>
        <v>206500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J31*-1</f>
        <v>206500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206500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21" t="s">
        <v>4</v>
      </c>
      <c r="I6" s="418" t="s">
        <v>5</v>
      </c>
      <c r="J6" s="419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2">
        <v>43493</v>
      </c>
      <c r="B14" s="234">
        <v>190183800</v>
      </c>
      <c r="C14" s="240">
        <v>1</v>
      </c>
      <c r="D14" s="236">
        <v>86450</v>
      </c>
      <c r="E14" s="237"/>
      <c r="F14" s="240"/>
      <c r="G14" s="236"/>
      <c r="H14" s="239"/>
      <c r="I14" s="239"/>
      <c r="J14" s="23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2">
        <v>43498</v>
      </c>
      <c r="B15" s="234">
        <v>19000205</v>
      </c>
      <c r="C15" s="240">
        <v>1</v>
      </c>
      <c r="D15" s="236">
        <v>120050</v>
      </c>
      <c r="E15" s="237"/>
      <c r="F15" s="240"/>
      <c r="G15" s="236"/>
      <c r="H15" s="239"/>
      <c r="I15" s="239"/>
      <c r="J15" s="236"/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/>
      <c r="B16" s="234"/>
      <c r="C16" s="240"/>
      <c r="D16" s="236"/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/>
      <c r="B17" s="234"/>
      <c r="C17" s="240"/>
      <c r="D17" s="236"/>
      <c r="E17" s="237"/>
      <c r="F17" s="240"/>
      <c r="G17" s="236"/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/>
      <c r="B18" s="234"/>
      <c r="C18" s="240"/>
      <c r="D18" s="236"/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/>
      <c r="B19" s="234"/>
      <c r="C19" s="240"/>
      <c r="D19" s="236"/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/>
      <c r="B20" s="234"/>
      <c r="C20" s="240"/>
      <c r="D20" s="236"/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/>
      <c r="B21" s="234"/>
      <c r="C21" s="240"/>
      <c r="D21" s="236"/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x14ac:dyDescent="0.25">
      <c r="A22" s="162"/>
      <c r="B22" s="3"/>
      <c r="C22" s="40"/>
      <c r="D22" s="6"/>
      <c r="E22" s="7"/>
      <c r="F22" s="40"/>
      <c r="G22" s="6"/>
      <c r="H22" s="39"/>
      <c r="I22" s="39"/>
      <c r="J22" s="6"/>
    </row>
    <row r="23" spans="1:18" x14ac:dyDescent="0.25">
      <c r="A23" s="162"/>
      <c r="B23" s="8" t="s">
        <v>11</v>
      </c>
      <c r="C23" s="77">
        <f>SUM(C8:C22)</f>
        <v>10</v>
      </c>
      <c r="D23" s="9">
        <f>SUM(D8:D22)</f>
        <v>1186676</v>
      </c>
      <c r="E23" s="8" t="s">
        <v>11</v>
      </c>
      <c r="F23" s="77">
        <f>SUM(F8:F22)</f>
        <v>0</v>
      </c>
      <c r="G23" s="5">
        <f>SUM(G8:G22)</f>
        <v>0</v>
      </c>
      <c r="H23" s="40">
        <f>SUM(H8:H22)</f>
        <v>0</v>
      </c>
      <c r="I23" s="40">
        <f>SUM(I8:I22)</f>
        <v>980176</v>
      </c>
      <c r="J23" s="5"/>
    </row>
    <row r="24" spans="1:18" x14ac:dyDescent="0.25">
      <c r="A24" s="162"/>
      <c r="B24" s="8"/>
      <c r="C24" s="77"/>
      <c r="D24" s="9"/>
      <c r="E24" s="8"/>
      <c r="F24" s="77"/>
      <c r="G24" s="5"/>
      <c r="H24" s="40"/>
      <c r="I24" s="40"/>
      <c r="J24" s="5"/>
    </row>
    <row r="25" spans="1:18" x14ac:dyDescent="0.25">
      <c r="A25" s="163"/>
      <c r="B25" s="11"/>
      <c r="C25" s="40"/>
      <c r="D25" s="6"/>
      <c r="E25" s="8"/>
      <c r="F25" s="40"/>
      <c r="G25" s="413" t="s">
        <v>12</v>
      </c>
      <c r="H25" s="413"/>
      <c r="I25" s="39"/>
      <c r="J25" s="13">
        <f>SUM(D8:D22)</f>
        <v>1186676</v>
      </c>
    </row>
    <row r="26" spans="1:18" x14ac:dyDescent="0.25">
      <c r="A26" s="162"/>
      <c r="B26" s="3"/>
      <c r="C26" s="40"/>
      <c r="D26" s="6"/>
      <c r="E26" s="7"/>
      <c r="F26" s="40"/>
      <c r="G26" s="413" t="s">
        <v>13</v>
      </c>
      <c r="H26" s="413"/>
      <c r="I26" s="39"/>
      <c r="J26" s="13">
        <f>SUM(G8:G22)</f>
        <v>0</v>
      </c>
    </row>
    <row r="27" spans="1:18" x14ac:dyDescent="0.25">
      <c r="A27" s="164"/>
      <c r="B27" s="7"/>
      <c r="C27" s="40"/>
      <c r="D27" s="6"/>
      <c r="E27" s="7"/>
      <c r="F27" s="40"/>
      <c r="G27" s="413" t="s">
        <v>14</v>
      </c>
      <c r="H27" s="413"/>
      <c r="I27" s="41"/>
      <c r="J27" s="15">
        <f>J25-J26</f>
        <v>1186676</v>
      </c>
    </row>
    <row r="28" spans="1:18" x14ac:dyDescent="0.25">
      <c r="A28" s="162"/>
      <c r="B28" s="16"/>
      <c r="C28" s="40"/>
      <c r="D28" s="17"/>
      <c r="E28" s="7"/>
      <c r="F28" s="40"/>
      <c r="G28" s="413" t="s">
        <v>15</v>
      </c>
      <c r="H28" s="413"/>
      <c r="I28" s="39"/>
      <c r="J28" s="13">
        <f>SUM(H8:H22)</f>
        <v>0</v>
      </c>
      <c r="K28"/>
      <c r="L28"/>
      <c r="M28"/>
      <c r="N28"/>
      <c r="O28"/>
      <c r="P28"/>
      <c r="Q28"/>
      <c r="R28"/>
    </row>
    <row r="29" spans="1:18" x14ac:dyDescent="0.25">
      <c r="A29" s="162"/>
      <c r="B29" s="16"/>
      <c r="C29" s="40"/>
      <c r="D29" s="17"/>
      <c r="E29" s="7"/>
      <c r="F29" s="40"/>
      <c r="G29" s="413" t="s">
        <v>16</v>
      </c>
      <c r="H29" s="413"/>
      <c r="I29" s="39"/>
      <c r="J29" s="13">
        <f>J27+J28</f>
        <v>1186676</v>
      </c>
      <c r="K29"/>
      <c r="L29"/>
      <c r="M29"/>
      <c r="N29"/>
      <c r="O29"/>
      <c r="P29"/>
      <c r="Q29"/>
      <c r="R29"/>
    </row>
    <row r="30" spans="1:18" x14ac:dyDescent="0.25">
      <c r="A30" s="162"/>
      <c r="B30" s="16"/>
      <c r="C30" s="40"/>
      <c r="D30" s="17"/>
      <c r="E30" s="7"/>
      <c r="F30" s="40"/>
      <c r="G30" s="413" t="s">
        <v>5</v>
      </c>
      <c r="H30" s="413"/>
      <c r="I30" s="39"/>
      <c r="J30" s="13">
        <f>SUM(I8:I22)</f>
        <v>980176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13" t="s">
        <v>31</v>
      </c>
      <c r="H31" s="413"/>
      <c r="I31" s="40" t="str">
        <f>IF(J31&gt;0,"SALDO",IF(J31&lt;0,"PIUTANG",IF(J31=0,"LUNAS")))</f>
        <v>PIUTANG</v>
      </c>
      <c r="J31" s="13">
        <f>J30-J29</f>
        <v>-206500</v>
      </c>
      <c r="K31"/>
      <c r="L31"/>
      <c r="M31"/>
      <c r="N31"/>
      <c r="O31"/>
      <c r="P31"/>
      <c r="Q31"/>
      <c r="R31"/>
    </row>
  </sheetData>
  <mergeCells count="15">
    <mergeCell ref="G30:H30"/>
    <mergeCell ref="G31:H31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0" t="s">
        <v>13</v>
      </c>
      <c r="H648" s="430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0" t="s">
        <v>14</v>
      </c>
      <c r="H649" s="430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0" t="s">
        <v>15</v>
      </c>
      <c r="H650" s="430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0" t="s">
        <v>16</v>
      </c>
      <c r="H651" s="430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0" t="s">
        <v>5</v>
      </c>
      <c r="H652" s="430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0" t="s">
        <v>31</v>
      </c>
      <c r="H653" s="430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3"/>
      <c r="I7" s="457"/>
      <c r="J7" s="427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3" t="s">
        <v>12</v>
      </c>
      <c r="H120" s="413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3" t="s">
        <v>13</v>
      </c>
      <c r="H121" s="413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3" t="s">
        <v>14</v>
      </c>
      <c r="H122" s="413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3" t="s">
        <v>15</v>
      </c>
      <c r="H123" s="413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3" t="s">
        <v>16</v>
      </c>
      <c r="H124" s="413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3" t="s">
        <v>5</v>
      </c>
      <c r="H125" s="413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3" t="s">
        <v>31</v>
      </c>
      <c r="H126" s="413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7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3" t="s">
        <v>12</v>
      </c>
      <c r="H121" s="413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3" t="s">
        <v>13</v>
      </c>
      <c r="H122" s="413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3" t="s">
        <v>14</v>
      </c>
      <c r="H123" s="413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3" t="s">
        <v>15</v>
      </c>
      <c r="H124" s="413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3" t="s">
        <v>16</v>
      </c>
      <c r="H125" s="413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3" t="s">
        <v>5</v>
      </c>
      <c r="H126" s="413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3" t="s">
        <v>31</v>
      </c>
      <c r="H127" s="413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7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7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3" t="s">
        <v>12</v>
      </c>
      <c r="H53" s="413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3" t="s">
        <v>13</v>
      </c>
      <c r="H54" s="413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3" t="s">
        <v>14</v>
      </c>
      <c r="H55" s="413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3" t="s">
        <v>15</v>
      </c>
      <c r="H56" s="413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3" t="s">
        <v>16</v>
      </c>
      <c r="H57" s="413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3" t="s">
        <v>5</v>
      </c>
      <c r="H58" s="413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3" t="s">
        <v>31</v>
      </c>
      <c r="H59" s="413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8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3" t="s">
        <v>12</v>
      </c>
      <c r="H32" s="413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3" t="s">
        <v>13</v>
      </c>
      <c r="H33" s="413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3" t="s">
        <v>14</v>
      </c>
      <c r="H34" s="413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3" t="s">
        <v>15</v>
      </c>
      <c r="H35" s="413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3" t="s">
        <v>16</v>
      </c>
      <c r="H36" s="413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3" t="s">
        <v>5</v>
      </c>
      <c r="H37" s="413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3" t="s">
        <v>31</v>
      </c>
      <c r="H38" s="413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3"/>
      <c r="I7" s="457"/>
      <c r="J7" s="427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3" t="s">
        <v>12</v>
      </c>
      <c r="H73" s="413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3" t="s">
        <v>13</v>
      </c>
      <c r="H74" s="413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3" t="s">
        <v>14</v>
      </c>
      <c r="H75" s="413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3" t="s">
        <v>15</v>
      </c>
      <c r="H76" s="413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3" t="s">
        <v>16</v>
      </c>
      <c r="H77" s="413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3" t="s">
        <v>5</v>
      </c>
      <c r="H78" s="413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3" t="s">
        <v>31</v>
      </c>
      <c r="H79" s="413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9" t="s">
        <v>12</v>
      </c>
      <c r="H19" s="4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9" t="s">
        <v>13</v>
      </c>
      <c r="H20" s="4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9" t="s">
        <v>14</v>
      </c>
      <c r="H21" s="4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9" t="s">
        <v>15</v>
      </c>
      <c r="H22" s="4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9" t="s">
        <v>16</v>
      </c>
      <c r="H23" s="4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9" t="s">
        <v>5</v>
      </c>
      <c r="H24" s="4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9" t="s">
        <v>31</v>
      </c>
      <c r="H25" s="4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61"/>
  <sheetViews>
    <sheetView workbookViewId="0">
      <pane ySplit="7" topLeftCell="A138" activePane="bottomLeft" state="frozen"/>
      <selection pane="bottomLeft" activeCell="J140" sqref="J140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SUM(D132:D134)</f>
        <v>5856390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J161*-1</f>
        <v>4464000</v>
      </c>
      <c r="J2" s="218"/>
      <c r="L2" s="219">
        <f>SUM(G132:G134)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5856390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24" t="s">
        <v>5</v>
      </c>
      <c r="J6" s="426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3"/>
      <c r="I7" s="425"/>
      <c r="J7" s="427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98">
        <v>43502</v>
      </c>
      <c r="B141" s="99">
        <v>19000371</v>
      </c>
      <c r="C141" s="412">
        <v>23</v>
      </c>
      <c r="D141" s="34">
        <v>2514931</v>
      </c>
      <c r="E141" s="99"/>
      <c r="F141" s="100"/>
      <c r="G141" s="34"/>
      <c r="H141" s="102"/>
      <c r="I141" s="102"/>
      <c r="J141" s="34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98">
        <v>43502</v>
      </c>
      <c r="B142" s="99">
        <v>19000375</v>
      </c>
      <c r="C142" s="412">
        <v>3</v>
      </c>
      <c r="D142" s="34">
        <v>389113</v>
      </c>
      <c r="E142" s="99"/>
      <c r="F142" s="100"/>
      <c r="G142" s="34"/>
      <c r="H142" s="102"/>
      <c r="I142" s="102"/>
      <c r="J142" s="34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98">
        <v>43502</v>
      </c>
      <c r="B143" s="99">
        <v>19000399</v>
      </c>
      <c r="C143" s="412">
        <v>11</v>
      </c>
      <c r="D143" s="34">
        <v>1132342</v>
      </c>
      <c r="E143" s="99"/>
      <c r="F143" s="100"/>
      <c r="G143" s="34"/>
      <c r="H143" s="102"/>
      <c r="I143" s="102"/>
      <c r="J143" s="34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98">
        <v>43502</v>
      </c>
      <c r="B144" s="99">
        <v>19000405</v>
      </c>
      <c r="C144" s="412">
        <v>4</v>
      </c>
      <c r="D144" s="34">
        <v>427614</v>
      </c>
      <c r="E144" s="99"/>
      <c r="F144" s="100"/>
      <c r="G144" s="34"/>
      <c r="H144" s="102"/>
      <c r="I144" s="102"/>
      <c r="J144" s="34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98"/>
      <c r="B145" s="99"/>
      <c r="C145" s="412"/>
      <c r="D145" s="34"/>
      <c r="E145" s="99"/>
      <c r="F145" s="100"/>
      <c r="G145" s="34"/>
      <c r="H145" s="102"/>
      <c r="I145" s="102"/>
      <c r="J145" s="34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98"/>
      <c r="B146" s="99"/>
      <c r="C146" s="412"/>
      <c r="D146" s="34"/>
      <c r="E146" s="99"/>
      <c r="F146" s="100"/>
      <c r="G146" s="34"/>
      <c r="H146" s="102"/>
      <c r="I146" s="102"/>
      <c r="J146" s="34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98"/>
      <c r="B147" s="99"/>
      <c r="C147" s="412"/>
      <c r="D147" s="34"/>
      <c r="E147" s="99"/>
      <c r="F147" s="100"/>
      <c r="G147" s="34"/>
      <c r="H147" s="102"/>
      <c r="I147" s="102"/>
      <c r="J147" s="34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98"/>
      <c r="B148" s="99"/>
      <c r="C148" s="412"/>
      <c r="D148" s="34"/>
      <c r="E148" s="99"/>
      <c r="F148" s="100"/>
      <c r="G148" s="34"/>
      <c r="H148" s="102"/>
      <c r="I148" s="102"/>
      <c r="J148" s="34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98"/>
      <c r="B149" s="99"/>
      <c r="C149" s="412"/>
      <c r="D149" s="34"/>
      <c r="E149" s="99"/>
      <c r="F149" s="100"/>
      <c r="G149" s="34"/>
      <c r="H149" s="102"/>
      <c r="I149" s="102"/>
      <c r="J149" s="34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98"/>
      <c r="B150" s="99"/>
      <c r="C150" s="412"/>
      <c r="D150" s="34"/>
      <c r="E150" s="99"/>
      <c r="F150" s="100"/>
      <c r="G150" s="34"/>
      <c r="H150" s="102"/>
      <c r="I150" s="102"/>
      <c r="J150" s="34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98"/>
      <c r="B151" s="99"/>
      <c r="C151" s="412"/>
      <c r="D151" s="34"/>
      <c r="E151" s="99"/>
      <c r="F151" s="100"/>
      <c r="G151" s="34"/>
      <c r="H151" s="102"/>
      <c r="I151" s="102"/>
      <c r="J151" s="34"/>
      <c r="K151" s="138"/>
      <c r="L151" s="138"/>
      <c r="M151" s="138"/>
      <c r="N151" s="138"/>
      <c r="O151" s="138"/>
      <c r="P151" s="138"/>
      <c r="Q151" s="138"/>
      <c r="R151" s="138"/>
    </row>
    <row r="152" spans="1:18" x14ac:dyDescent="0.25">
      <c r="A152" s="235"/>
      <c r="B152" s="234"/>
      <c r="C152" s="240"/>
      <c r="D152" s="236"/>
      <c r="E152" s="234"/>
      <c r="F152" s="240"/>
      <c r="G152" s="236"/>
      <c r="H152" s="239"/>
      <c r="I152" s="239"/>
      <c r="J152" s="236"/>
    </row>
    <row r="153" spans="1:18" s="218" customFormat="1" x14ac:dyDescent="0.25">
      <c r="A153" s="226"/>
      <c r="B153" s="223" t="s">
        <v>11</v>
      </c>
      <c r="C153" s="232">
        <f>SUM(C8:C152)</f>
        <v>1841</v>
      </c>
      <c r="D153" s="224">
        <f>SUM(D8:D152)</f>
        <v>198480414</v>
      </c>
      <c r="E153" s="223" t="s">
        <v>11</v>
      </c>
      <c r="F153" s="232">
        <f>SUM(F8:F152)</f>
        <v>144</v>
      </c>
      <c r="G153" s="224">
        <f>SUM(G8:G152)</f>
        <v>15220370</v>
      </c>
      <c r="H153" s="232">
        <f>SUM(H8:H152)</f>
        <v>0</v>
      </c>
      <c r="I153" s="232">
        <f>SUM(I8:I152)</f>
        <v>178796044</v>
      </c>
      <c r="J153" s="224"/>
      <c r="K153" s="220"/>
      <c r="L153" s="220"/>
      <c r="M153" s="220"/>
      <c r="N153" s="220"/>
      <c r="O153" s="220"/>
      <c r="P153" s="220"/>
      <c r="Q153" s="220"/>
      <c r="R153" s="220"/>
    </row>
    <row r="154" spans="1:18" s="218" customFormat="1" x14ac:dyDescent="0.25">
      <c r="A154" s="226"/>
      <c r="B154" s="223"/>
      <c r="C154" s="232"/>
      <c r="D154" s="224"/>
      <c r="E154" s="223"/>
      <c r="F154" s="232"/>
      <c r="G154" s="224"/>
      <c r="H154" s="232"/>
      <c r="I154" s="232"/>
      <c r="J154" s="224"/>
      <c r="K154" s="220"/>
      <c r="M154" s="220"/>
      <c r="N154" s="220"/>
      <c r="O154" s="220"/>
      <c r="P154" s="220"/>
      <c r="Q154" s="220"/>
      <c r="R154" s="220"/>
    </row>
    <row r="155" spans="1:18" x14ac:dyDescent="0.25">
      <c r="A155" s="225"/>
      <c r="B155" s="226"/>
      <c r="C155" s="240"/>
      <c r="D155" s="236"/>
      <c r="E155" s="223"/>
      <c r="F155" s="240"/>
      <c r="G155" s="428" t="s">
        <v>12</v>
      </c>
      <c r="H155" s="429"/>
      <c r="I155" s="236"/>
      <c r="J155" s="227">
        <f>SUM(D8:D152)</f>
        <v>198480414</v>
      </c>
      <c r="P155" s="220"/>
      <c r="Q155" s="220"/>
      <c r="R155" s="233"/>
    </row>
    <row r="156" spans="1:18" x14ac:dyDescent="0.25">
      <c r="A156" s="235"/>
      <c r="B156" s="234"/>
      <c r="C156" s="240"/>
      <c r="D156" s="236"/>
      <c r="E156" s="234"/>
      <c r="F156" s="240"/>
      <c r="G156" s="428" t="s">
        <v>13</v>
      </c>
      <c r="H156" s="429"/>
      <c r="I156" s="237"/>
      <c r="J156" s="227">
        <f>SUM(G8:G152)</f>
        <v>15220370</v>
      </c>
      <c r="R156" s="233"/>
    </row>
    <row r="157" spans="1:18" x14ac:dyDescent="0.25">
      <c r="A157" s="228"/>
      <c r="B157" s="237"/>
      <c r="C157" s="240"/>
      <c r="D157" s="236"/>
      <c r="E157" s="234"/>
      <c r="F157" s="240"/>
      <c r="G157" s="428" t="s">
        <v>14</v>
      </c>
      <c r="H157" s="429"/>
      <c r="I157" s="229"/>
      <c r="J157" s="229">
        <f>J155-J156</f>
        <v>183260044</v>
      </c>
      <c r="L157" s="220"/>
      <c r="R157" s="233"/>
    </row>
    <row r="158" spans="1:18" x14ac:dyDescent="0.25">
      <c r="A158" s="235"/>
      <c r="B158" s="230"/>
      <c r="C158" s="240"/>
      <c r="D158" s="231"/>
      <c r="E158" s="234"/>
      <c r="F158" s="240"/>
      <c r="G158" s="428" t="s">
        <v>15</v>
      </c>
      <c r="H158" s="429"/>
      <c r="I158" s="237"/>
      <c r="J158" s="227">
        <f>SUM(H8:H152)</f>
        <v>0</v>
      </c>
      <c r="R158" s="233"/>
    </row>
    <row r="159" spans="1:18" x14ac:dyDescent="0.25">
      <c r="A159" s="235"/>
      <c r="B159" s="230"/>
      <c r="C159" s="240"/>
      <c r="D159" s="231"/>
      <c r="E159" s="234"/>
      <c r="F159" s="240"/>
      <c r="G159" s="428" t="s">
        <v>16</v>
      </c>
      <c r="H159" s="429"/>
      <c r="I159" s="237"/>
      <c r="J159" s="227">
        <f>J157+J158</f>
        <v>183260044</v>
      </c>
      <c r="R159" s="233"/>
    </row>
    <row r="160" spans="1:18" x14ac:dyDescent="0.25">
      <c r="A160" s="235"/>
      <c r="B160" s="230"/>
      <c r="C160" s="240"/>
      <c r="D160" s="231"/>
      <c r="E160" s="234"/>
      <c r="F160" s="240"/>
      <c r="G160" s="428" t="s">
        <v>5</v>
      </c>
      <c r="H160" s="429"/>
      <c r="I160" s="237"/>
      <c r="J160" s="227">
        <f>SUM(I8:I152)</f>
        <v>178796044</v>
      </c>
      <c r="R160" s="233"/>
    </row>
    <row r="161" spans="1:18" x14ac:dyDescent="0.25">
      <c r="A161" s="235"/>
      <c r="B161" s="230"/>
      <c r="C161" s="240"/>
      <c r="D161" s="231"/>
      <c r="E161" s="234"/>
      <c r="F161" s="240"/>
      <c r="G161" s="428" t="s">
        <v>31</v>
      </c>
      <c r="H161" s="429"/>
      <c r="I161" s="234" t="str">
        <f>IF(J161&gt;0,"SALDO",IF(J161&lt;0,"PIUTANG",IF(J161=0,"LUNAS")))</f>
        <v>PIUTANG</v>
      </c>
      <c r="J161" s="227">
        <f>J160-J159</f>
        <v>-4464000</v>
      </c>
      <c r="R161" s="233"/>
    </row>
  </sheetData>
  <mergeCells count="13">
    <mergeCell ref="G161:H161"/>
    <mergeCell ref="G155:H155"/>
    <mergeCell ref="G156:H156"/>
    <mergeCell ref="G157:H157"/>
    <mergeCell ref="G158:H158"/>
    <mergeCell ref="G159:H159"/>
    <mergeCell ref="G160:H160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3"/>
      <c r="I7" s="457"/>
      <c r="J7" s="427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3"/>
      <c r="I7" s="457"/>
      <c r="J7" s="427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3" t="s">
        <v>12</v>
      </c>
      <c r="H35" s="413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3" t="s">
        <v>13</v>
      </c>
      <c r="H36" s="413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3" t="s">
        <v>14</v>
      </c>
      <c r="H37" s="413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3" t="s">
        <v>15</v>
      </c>
      <c r="H38" s="413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3" t="s">
        <v>16</v>
      </c>
      <c r="H39" s="413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3" t="s">
        <v>5</v>
      </c>
      <c r="H40" s="413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3" t="s">
        <v>31</v>
      </c>
      <c r="H41" s="413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3"/>
      <c r="I7" s="457"/>
      <c r="J7" s="427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3"/>
      <c r="I7" s="457"/>
      <c r="J7" s="427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3" t="s">
        <v>12</v>
      </c>
      <c r="H35" s="413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3" t="s">
        <v>13</v>
      </c>
      <c r="H36" s="413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3" t="s">
        <v>14</v>
      </c>
      <c r="H37" s="413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3" t="s">
        <v>15</v>
      </c>
      <c r="H38" s="413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3" t="s">
        <v>16</v>
      </c>
      <c r="H39" s="413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3" t="s">
        <v>5</v>
      </c>
      <c r="H40" s="413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3"/>
      <c r="I7" s="457"/>
      <c r="J7" s="427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3"/>
      <c r="I7" s="457"/>
      <c r="J7" s="427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3" t="s">
        <v>12</v>
      </c>
      <c r="H158" s="413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3" t="s">
        <v>13</v>
      </c>
      <c r="H159" s="413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3" t="s">
        <v>14</v>
      </c>
      <c r="H160" s="413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3" t="s">
        <v>15</v>
      </c>
      <c r="H161" s="413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3" t="s">
        <v>16</v>
      </c>
      <c r="H162" s="413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3" t="s">
        <v>5</v>
      </c>
      <c r="H163" s="413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3" t="s">
        <v>31</v>
      </c>
      <c r="H164" s="413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3"/>
      <c r="I7" s="457"/>
      <c r="J7" s="427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3" t="s">
        <v>12</v>
      </c>
      <c r="H57" s="413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3" t="s">
        <v>13</v>
      </c>
      <c r="H58" s="413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3" t="s">
        <v>14</v>
      </c>
      <c r="H59" s="413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3" t="s">
        <v>15</v>
      </c>
      <c r="H60" s="413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3" t="s">
        <v>16</v>
      </c>
      <c r="H61" s="413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3" t="s">
        <v>5</v>
      </c>
      <c r="H62" s="413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3" t="s">
        <v>31</v>
      </c>
      <c r="H63" s="413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3" t="s">
        <v>12</v>
      </c>
      <c r="H116" s="413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3" t="s">
        <v>13</v>
      </c>
      <c r="H117" s="413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3" t="s">
        <v>14</v>
      </c>
      <c r="H118" s="413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3" t="s">
        <v>15</v>
      </c>
      <c r="H119" s="413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3" t="s">
        <v>16</v>
      </c>
      <c r="H120" s="413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3" t="s">
        <v>5</v>
      </c>
      <c r="H121" s="413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3" t="s">
        <v>31</v>
      </c>
      <c r="H122" s="413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0" t="s">
        <v>12</v>
      </c>
      <c r="H745" s="430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0" t="s">
        <v>13</v>
      </c>
      <c r="H746" s="430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0" t="s">
        <v>14</v>
      </c>
      <c r="H747" s="430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0" t="s">
        <v>15</v>
      </c>
      <c r="H748" s="430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0" t="s">
        <v>16</v>
      </c>
      <c r="H749" s="430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0" t="s">
        <v>5</v>
      </c>
      <c r="H750" s="430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0" t="s">
        <v>31</v>
      </c>
      <c r="H751" s="430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9" t="s">
        <v>12</v>
      </c>
      <c r="H66" s="4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13</v>
      </c>
      <c r="H67" s="4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9" t="s">
        <v>14</v>
      </c>
      <c r="H68" s="4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15</v>
      </c>
      <c r="H69" s="4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16</v>
      </c>
      <c r="H70" s="4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5</v>
      </c>
      <c r="H71" s="4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9" t="s">
        <v>31</v>
      </c>
      <c r="H72" s="4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7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9" t="s">
        <v>12</v>
      </c>
      <c r="H65" s="4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9" t="s">
        <v>13</v>
      </c>
      <c r="H66" s="4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14</v>
      </c>
      <c r="H67" s="4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9" t="s">
        <v>15</v>
      </c>
      <c r="H68" s="4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16</v>
      </c>
      <c r="H69" s="4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5</v>
      </c>
      <c r="H70" s="4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31</v>
      </c>
      <c r="H71" s="4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0" t="s">
        <v>13</v>
      </c>
      <c r="H651" s="430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0" t="s">
        <v>14</v>
      </c>
      <c r="H652" s="430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0" t="s">
        <v>15</v>
      </c>
      <c r="H653" s="430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0" t="s">
        <v>16</v>
      </c>
      <c r="H654" s="430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0" t="s">
        <v>5</v>
      </c>
      <c r="H655" s="430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0" t="s">
        <v>31</v>
      </c>
      <c r="H656" s="430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18"/>
  <sheetViews>
    <sheetView zoomScaleNormal="100" workbookViewId="0">
      <pane ySplit="7" topLeftCell="A88" activePane="bottomLeft" state="frozen"/>
      <selection pane="bottomLeft" activeCell="B102" sqref="B10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SUM(D81:D92)</f>
        <v>16025177</v>
      </c>
      <c r="N1" s="219">
        <v>16025158</v>
      </c>
      <c r="O1" s="219">
        <f>N1-M1</f>
        <v>-19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J112*-1</f>
        <v>10371238</v>
      </c>
      <c r="J2" s="218"/>
      <c r="M2" s="219">
        <f>SUM(G81:G90)</f>
        <v>520013</v>
      </c>
      <c r="N2" s="219">
        <v>520013</v>
      </c>
      <c r="O2" s="219">
        <f>N2-M2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15505164</v>
      </c>
      <c r="N3" s="219">
        <f>N1-N2</f>
        <v>15505145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7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33"/>
      <c r="N93" s="233"/>
      <c r="O93" s="233"/>
      <c r="P93" s="233"/>
    </row>
    <row r="94" spans="1:16" x14ac:dyDescent="0.25">
      <c r="A94" s="98">
        <v>43498</v>
      </c>
      <c r="B94" s="99">
        <v>19000200</v>
      </c>
      <c r="C94" s="100">
        <v>8</v>
      </c>
      <c r="D94" s="34">
        <v>933978</v>
      </c>
      <c r="E94" s="101"/>
      <c r="F94" s="99"/>
      <c r="G94" s="34"/>
      <c r="H94" s="102"/>
      <c r="I94" s="102"/>
      <c r="J94" s="34"/>
      <c r="K94" s="233"/>
      <c r="L94" s="233"/>
      <c r="M94" s="233"/>
      <c r="N94" s="233"/>
      <c r="O94" s="233"/>
      <c r="P94" s="233"/>
    </row>
    <row r="95" spans="1:16" x14ac:dyDescent="0.25">
      <c r="A95" s="98">
        <v>43498</v>
      </c>
      <c r="B95" s="99">
        <v>19000228</v>
      </c>
      <c r="C95" s="100">
        <v>16</v>
      </c>
      <c r="D95" s="34">
        <v>1705204</v>
      </c>
      <c r="E95" s="101"/>
      <c r="F95" s="99"/>
      <c r="G95" s="34"/>
      <c r="H95" s="102"/>
      <c r="I95" s="102"/>
      <c r="J95" s="34"/>
      <c r="K95" s="233"/>
      <c r="L95" s="233"/>
      <c r="M95" s="233"/>
      <c r="N95" s="233"/>
      <c r="O95" s="233"/>
      <c r="P95" s="233"/>
    </row>
    <row r="96" spans="1:16" x14ac:dyDescent="0.25">
      <c r="A96" s="98">
        <v>43500</v>
      </c>
      <c r="B96" s="99">
        <v>19000287</v>
      </c>
      <c r="C96" s="100">
        <v>17</v>
      </c>
      <c r="D96" s="34">
        <v>1646342</v>
      </c>
      <c r="E96" s="101"/>
      <c r="F96" s="99"/>
      <c r="G96" s="34"/>
      <c r="H96" s="102"/>
      <c r="I96" s="102"/>
      <c r="J96" s="34"/>
      <c r="K96" s="233"/>
      <c r="L96" s="233"/>
      <c r="M96" s="233"/>
      <c r="N96" s="233"/>
      <c r="O96" s="233"/>
      <c r="P96" s="233"/>
    </row>
    <row r="97" spans="1:16" x14ac:dyDescent="0.25">
      <c r="A97" s="98">
        <v>43500</v>
      </c>
      <c r="B97" s="99">
        <v>19000289</v>
      </c>
      <c r="C97" s="100">
        <v>2</v>
      </c>
      <c r="D97" s="34">
        <v>170976</v>
      </c>
      <c r="E97" s="101"/>
      <c r="F97" s="99"/>
      <c r="G97" s="34"/>
      <c r="H97" s="102"/>
      <c r="I97" s="102"/>
      <c r="J97" s="34"/>
      <c r="K97" s="233"/>
      <c r="L97" s="233"/>
      <c r="M97" s="233"/>
      <c r="N97" s="233"/>
      <c r="O97" s="233"/>
      <c r="P97" s="233"/>
    </row>
    <row r="98" spans="1:16" x14ac:dyDescent="0.25">
      <c r="A98" s="98">
        <v>43500</v>
      </c>
      <c r="B98" s="99">
        <v>19000318</v>
      </c>
      <c r="C98" s="100">
        <v>13</v>
      </c>
      <c r="D98" s="34">
        <v>1424064</v>
      </c>
      <c r="E98" s="101"/>
      <c r="F98" s="99"/>
      <c r="G98" s="34"/>
      <c r="H98" s="102"/>
      <c r="I98" s="102"/>
      <c r="J98" s="34"/>
      <c r="K98" s="233"/>
      <c r="L98" s="233"/>
      <c r="M98" s="233"/>
      <c r="N98" s="233"/>
      <c r="O98" s="233"/>
      <c r="P98" s="233"/>
    </row>
    <row r="99" spans="1:16" x14ac:dyDescent="0.25">
      <c r="A99" s="98">
        <v>43501</v>
      </c>
      <c r="B99" s="99">
        <v>19000341</v>
      </c>
      <c r="C99" s="100">
        <v>9</v>
      </c>
      <c r="D99" s="34">
        <v>1003190</v>
      </c>
      <c r="E99" s="101"/>
      <c r="F99" s="99"/>
      <c r="G99" s="34"/>
      <c r="H99" s="102"/>
      <c r="I99" s="102"/>
      <c r="J99" s="34"/>
      <c r="K99" s="233"/>
      <c r="L99" s="233"/>
      <c r="M99" s="233"/>
      <c r="N99" s="233"/>
      <c r="O99" s="233"/>
      <c r="P99" s="233"/>
    </row>
    <row r="100" spans="1:16" x14ac:dyDescent="0.25">
      <c r="A100" s="98">
        <v>43501</v>
      </c>
      <c r="B100" s="99">
        <v>19000361</v>
      </c>
      <c r="C100" s="100">
        <v>11</v>
      </c>
      <c r="D100" s="34">
        <v>1068600</v>
      </c>
      <c r="E100" s="101"/>
      <c r="F100" s="99"/>
      <c r="G100" s="34"/>
      <c r="H100" s="102"/>
      <c r="I100" s="102"/>
      <c r="J100" s="34"/>
      <c r="K100" s="233"/>
      <c r="L100" s="233"/>
      <c r="M100" s="233"/>
      <c r="N100" s="233"/>
      <c r="O100" s="233"/>
      <c r="P100" s="233"/>
    </row>
    <row r="101" spans="1:16" x14ac:dyDescent="0.25">
      <c r="A101" s="98">
        <v>43502</v>
      </c>
      <c r="B101" s="99">
        <v>19000383</v>
      </c>
      <c r="C101" s="100">
        <v>7</v>
      </c>
      <c r="D101" s="34">
        <v>680402</v>
      </c>
      <c r="E101" s="101"/>
      <c r="F101" s="99"/>
      <c r="G101" s="34"/>
      <c r="H101" s="102"/>
      <c r="I101" s="102"/>
      <c r="J101" s="34"/>
      <c r="K101" s="233"/>
      <c r="L101" s="233"/>
      <c r="M101" s="233"/>
      <c r="N101" s="233"/>
      <c r="O101" s="233"/>
      <c r="P101" s="233"/>
    </row>
    <row r="102" spans="1:16" x14ac:dyDescent="0.25">
      <c r="A102" s="98">
        <v>43502</v>
      </c>
      <c r="B102" s="99">
        <v>19000414</v>
      </c>
      <c r="C102" s="100">
        <v>15</v>
      </c>
      <c r="D102" s="34">
        <v>1738396</v>
      </c>
      <c r="E102" s="101"/>
      <c r="F102" s="99"/>
      <c r="G102" s="34"/>
      <c r="H102" s="102"/>
      <c r="I102" s="102"/>
      <c r="J102" s="34"/>
      <c r="K102" s="233"/>
      <c r="L102" s="233"/>
      <c r="M102" s="233"/>
      <c r="N102" s="233"/>
      <c r="O102" s="233"/>
      <c r="P102" s="233"/>
    </row>
    <row r="103" spans="1:16" x14ac:dyDescent="0.25">
      <c r="A103" s="235"/>
      <c r="B103" s="234"/>
      <c r="C103" s="240"/>
      <c r="D103" s="236"/>
      <c r="E103" s="237"/>
      <c r="F103" s="234"/>
      <c r="G103" s="236"/>
      <c r="H103" s="239"/>
      <c r="I103" s="239"/>
      <c r="J103" s="236"/>
      <c r="K103" s="233"/>
      <c r="L103" s="233"/>
      <c r="M103" s="233"/>
      <c r="N103" s="233"/>
      <c r="O103" s="233"/>
      <c r="P103" s="233"/>
    </row>
    <row r="104" spans="1:16" x14ac:dyDescent="0.25">
      <c r="A104" s="235"/>
      <c r="B104" s="223" t="s">
        <v>11</v>
      </c>
      <c r="C104" s="232">
        <f>SUM(C8:C103)</f>
        <v>805</v>
      </c>
      <c r="D104" s="224"/>
      <c r="E104" s="223" t="s">
        <v>11</v>
      </c>
      <c r="F104" s="223">
        <f>SUM(F8:F103)</f>
        <v>35</v>
      </c>
      <c r="G104" s="224">
        <f>SUM(G8:G103)</f>
        <v>3962364</v>
      </c>
      <c r="H104" s="239"/>
      <c r="I104" s="239"/>
      <c r="J104" s="236"/>
      <c r="K104" s="233"/>
      <c r="L104" s="233"/>
      <c r="M104" s="233"/>
      <c r="N104" s="233"/>
      <c r="O104" s="233"/>
      <c r="P104" s="233"/>
    </row>
    <row r="105" spans="1:16" x14ac:dyDescent="0.25">
      <c r="A105" s="235"/>
      <c r="B105" s="223"/>
      <c r="C105" s="232"/>
      <c r="D105" s="224"/>
      <c r="E105" s="237"/>
      <c r="F105" s="234"/>
      <c r="G105" s="236"/>
      <c r="H105" s="239"/>
      <c r="I105" s="239"/>
      <c r="J105" s="236"/>
      <c r="K105" s="233"/>
      <c r="L105" s="233"/>
      <c r="M105" s="233"/>
      <c r="N105" s="233"/>
      <c r="O105" s="233"/>
      <c r="P105" s="233"/>
    </row>
    <row r="106" spans="1:16" x14ac:dyDescent="0.25">
      <c r="A106" s="225"/>
      <c r="B106" s="226"/>
      <c r="C106" s="240"/>
      <c r="D106" s="236"/>
      <c r="E106" s="223"/>
      <c r="F106" s="234"/>
      <c r="G106" s="413" t="s">
        <v>12</v>
      </c>
      <c r="H106" s="413"/>
      <c r="I106" s="239"/>
      <c r="J106" s="227">
        <f>SUM(D8:D103)</f>
        <v>86175999</v>
      </c>
      <c r="K106" s="233"/>
      <c r="L106" s="233"/>
      <c r="M106" s="233"/>
      <c r="N106" s="233"/>
      <c r="O106" s="233"/>
      <c r="P106" s="233"/>
    </row>
    <row r="107" spans="1:16" x14ac:dyDescent="0.25">
      <c r="A107" s="235"/>
      <c r="B107" s="234"/>
      <c r="C107" s="240"/>
      <c r="D107" s="236"/>
      <c r="E107" s="223"/>
      <c r="F107" s="234"/>
      <c r="G107" s="413" t="s">
        <v>13</v>
      </c>
      <c r="H107" s="413"/>
      <c r="I107" s="239"/>
      <c r="J107" s="227">
        <f>SUM(G8:G103)</f>
        <v>3962364</v>
      </c>
    </row>
    <row r="108" spans="1:16" x14ac:dyDescent="0.25">
      <c r="A108" s="228"/>
      <c r="B108" s="237"/>
      <c r="C108" s="240"/>
      <c r="D108" s="236"/>
      <c r="E108" s="237"/>
      <c r="F108" s="234"/>
      <c r="G108" s="413" t="s">
        <v>14</v>
      </c>
      <c r="H108" s="413"/>
      <c r="I108" s="41"/>
      <c r="J108" s="229">
        <f>J106-J107</f>
        <v>82213635</v>
      </c>
    </row>
    <row r="109" spans="1:16" x14ac:dyDescent="0.25">
      <c r="A109" s="235"/>
      <c r="B109" s="230"/>
      <c r="C109" s="240"/>
      <c r="D109" s="231"/>
      <c r="E109" s="237"/>
      <c r="F109" s="223"/>
      <c r="G109" s="413" t="s">
        <v>15</v>
      </c>
      <c r="H109" s="413"/>
      <c r="I109" s="239"/>
      <c r="J109" s="227">
        <f>SUM(H8:H105)</f>
        <v>0</v>
      </c>
    </row>
    <row r="110" spans="1:16" x14ac:dyDescent="0.25">
      <c r="A110" s="235"/>
      <c r="B110" s="230"/>
      <c r="C110" s="240"/>
      <c r="D110" s="231"/>
      <c r="E110" s="237"/>
      <c r="F110" s="223"/>
      <c r="G110" s="413" t="s">
        <v>16</v>
      </c>
      <c r="H110" s="413"/>
      <c r="I110" s="239"/>
      <c r="J110" s="227">
        <f>J108+J109</f>
        <v>82213635</v>
      </c>
    </row>
    <row r="111" spans="1:16" x14ac:dyDescent="0.25">
      <c r="A111" s="235"/>
      <c r="B111" s="230"/>
      <c r="C111" s="240"/>
      <c r="D111" s="231"/>
      <c r="E111" s="237"/>
      <c r="F111" s="234"/>
      <c r="G111" s="413" t="s">
        <v>5</v>
      </c>
      <c r="H111" s="413"/>
      <c r="I111" s="239"/>
      <c r="J111" s="227">
        <f>SUM(I8:I105)</f>
        <v>71842397</v>
      </c>
    </row>
    <row r="112" spans="1:16" x14ac:dyDescent="0.25">
      <c r="A112" s="235"/>
      <c r="B112" s="230"/>
      <c r="C112" s="240"/>
      <c r="D112" s="231"/>
      <c r="E112" s="237"/>
      <c r="F112" s="234"/>
      <c r="G112" s="413" t="s">
        <v>31</v>
      </c>
      <c r="H112" s="413"/>
      <c r="I112" s="240" t="str">
        <f>IF(J112&gt;0,"SALDO",IF(J112&lt;0,"PIUTANG",IF(J112=0,"LUNAS")))</f>
        <v>PIUTANG</v>
      </c>
      <c r="J112" s="227">
        <f>J111-J110</f>
        <v>-10371238</v>
      </c>
    </row>
    <row r="113" spans="3:16" x14ac:dyDescent="0.25">
      <c r="F113" s="219"/>
      <c r="G113" s="219"/>
      <c r="J113" s="219"/>
    </row>
    <row r="114" spans="3:16" x14ac:dyDescent="0.25">
      <c r="C114" s="219"/>
      <c r="D114" s="219"/>
      <c r="F114" s="219"/>
      <c r="G114" s="219"/>
      <c r="J114" s="219"/>
      <c r="L114" s="233"/>
      <c r="M114" s="233"/>
      <c r="N114" s="233"/>
      <c r="O114" s="233"/>
      <c r="P114" s="233"/>
    </row>
    <row r="115" spans="3:16" x14ac:dyDescent="0.25">
      <c r="C115" s="219"/>
      <c r="D115" s="219"/>
      <c r="F115" s="219"/>
      <c r="G115" s="219"/>
      <c r="J115" s="219"/>
      <c r="L115" s="233"/>
      <c r="M115" s="233"/>
      <c r="N115" s="233"/>
      <c r="O115" s="233"/>
      <c r="P115" s="233"/>
    </row>
    <row r="116" spans="3:16" x14ac:dyDescent="0.25">
      <c r="C116" s="219"/>
      <c r="D116" s="219"/>
      <c r="F116" s="219"/>
      <c r="G116" s="219"/>
      <c r="J116" s="219"/>
      <c r="L116" s="233"/>
      <c r="M116" s="233"/>
      <c r="N116" s="233"/>
      <c r="O116" s="233"/>
      <c r="P116" s="233"/>
    </row>
    <row r="117" spans="3:16" x14ac:dyDescent="0.25">
      <c r="C117" s="219"/>
      <c r="D117" s="219"/>
      <c r="F117" s="219"/>
      <c r="G117" s="219"/>
      <c r="J117" s="219"/>
      <c r="L117" s="233"/>
      <c r="M117" s="233"/>
      <c r="N117" s="233"/>
      <c r="O117" s="233"/>
      <c r="P117" s="233"/>
    </row>
    <row r="118" spans="3:16" x14ac:dyDescent="0.25">
      <c r="C118" s="219"/>
      <c r="D118" s="219"/>
      <c r="L118" s="233"/>
      <c r="M118" s="233"/>
      <c r="N118" s="233"/>
      <c r="O118" s="233"/>
      <c r="P118" s="233"/>
    </row>
  </sheetData>
  <mergeCells count="15">
    <mergeCell ref="G112:H112"/>
    <mergeCell ref="G106:H106"/>
    <mergeCell ref="G107:H107"/>
    <mergeCell ref="G108:H108"/>
    <mergeCell ref="G109:H109"/>
    <mergeCell ref="G110:H110"/>
    <mergeCell ref="G111:H11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56" activePane="bottomLeft" state="frozen"/>
      <selection pane="bottomLeft" activeCell="B72" sqref="B7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SUM(D50:D60)</f>
        <v>758625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J92*-1</f>
        <v>625980</v>
      </c>
      <c r="J2" s="218"/>
      <c r="L2" s="219">
        <f>SUM(G34:G43)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758625</v>
      </c>
      <c r="M3" s="219">
        <v>53505</v>
      </c>
      <c r="N3" s="238">
        <f>L3+M3</f>
        <v>812130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7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0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0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0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0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0" x14ac:dyDescent="0.25">
      <c r="A61" s="98">
        <v>43498</v>
      </c>
      <c r="B61" s="99">
        <v>19000130</v>
      </c>
      <c r="C61" s="100">
        <v>5</v>
      </c>
      <c r="D61" s="34">
        <v>235755</v>
      </c>
      <c r="E61" s="101"/>
      <c r="F61" s="99"/>
      <c r="G61" s="34"/>
      <c r="H61" s="102"/>
      <c r="I61" s="102"/>
      <c r="J61" s="34"/>
    </row>
    <row r="62" spans="1:10" x14ac:dyDescent="0.25">
      <c r="A62" s="98">
        <v>43500</v>
      </c>
      <c r="B62" s="99">
        <v>19000134</v>
      </c>
      <c r="C62" s="100">
        <v>1</v>
      </c>
      <c r="D62" s="34">
        <v>37140</v>
      </c>
      <c r="E62" s="101"/>
      <c r="F62" s="99"/>
      <c r="G62" s="34"/>
      <c r="H62" s="102"/>
      <c r="I62" s="102"/>
      <c r="J62" s="34"/>
    </row>
    <row r="63" spans="1:10" x14ac:dyDescent="0.25">
      <c r="A63" s="98">
        <v>43501</v>
      </c>
      <c r="B63" s="99">
        <v>19000139</v>
      </c>
      <c r="C63" s="100">
        <v>1</v>
      </c>
      <c r="D63" s="34">
        <v>34545</v>
      </c>
      <c r="E63" s="101"/>
      <c r="F63" s="99"/>
      <c r="G63" s="34"/>
      <c r="H63" s="102"/>
      <c r="I63" s="102"/>
      <c r="J63" s="34"/>
    </row>
    <row r="64" spans="1:10" x14ac:dyDescent="0.25">
      <c r="A64" s="98">
        <v>43502</v>
      </c>
      <c r="B64" s="99">
        <v>19000142</v>
      </c>
      <c r="C64" s="100">
        <v>6</v>
      </c>
      <c r="D64" s="34">
        <v>241560</v>
      </c>
      <c r="E64" s="101" t="s">
        <v>237</v>
      </c>
      <c r="F64" s="99">
        <v>1</v>
      </c>
      <c r="G64" s="34">
        <v>72000</v>
      </c>
      <c r="H64" s="102"/>
      <c r="I64" s="102"/>
      <c r="J64" s="34"/>
    </row>
    <row r="65" spans="1:10" x14ac:dyDescent="0.25">
      <c r="A65" s="98">
        <v>43502</v>
      </c>
      <c r="B65" s="99">
        <v>19000143</v>
      </c>
      <c r="C65" s="100">
        <v>1</v>
      </c>
      <c r="D65" s="34">
        <v>18870</v>
      </c>
      <c r="E65" s="101"/>
      <c r="F65" s="99"/>
      <c r="G65" s="34"/>
      <c r="H65" s="102"/>
      <c r="I65" s="102"/>
      <c r="J65" s="34"/>
    </row>
    <row r="66" spans="1:10" x14ac:dyDescent="0.25">
      <c r="A66" s="98">
        <v>43502</v>
      </c>
      <c r="B66" s="99">
        <v>19000146</v>
      </c>
      <c r="C66" s="100">
        <v>1</v>
      </c>
      <c r="D66" s="34">
        <v>94665</v>
      </c>
      <c r="E66" s="101"/>
      <c r="F66" s="99"/>
      <c r="G66" s="34"/>
      <c r="H66" s="102"/>
      <c r="I66" s="102"/>
      <c r="J66" s="34"/>
    </row>
    <row r="67" spans="1:10" x14ac:dyDescent="0.25">
      <c r="A67" s="98">
        <v>43502</v>
      </c>
      <c r="B67" s="99">
        <v>19000148</v>
      </c>
      <c r="C67" s="100">
        <v>1</v>
      </c>
      <c r="D67" s="34">
        <v>35445</v>
      </c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136</v>
      </c>
      <c r="D84" s="224"/>
      <c r="E84" s="223" t="s">
        <v>11</v>
      </c>
      <c r="F84" s="223">
        <f>SUM(F8:F83)</f>
        <v>6</v>
      </c>
      <c r="G84" s="224">
        <f>SUM(G8:G83)</f>
        <v>339030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3" t="s">
        <v>12</v>
      </c>
      <c r="H86" s="413"/>
      <c r="I86" s="239"/>
      <c r="J86" s="227">
        <f>SUM(D8:D83)</f>
        <v>6440775</v>
      </c>
    </row>
    <row r="87" spans="1:10" x14ac:dyDescent="0.25">
      <c r="A87" s="235"/>
      <c r="B87" s="234"/>
      <c r="C87" s="240"/>
      <c r="D87" s="236"/>
      <c r="E87" s="223"/>
      <c r="F87" s="234"/>
      <c r="G87" s="413" t="s">
        <v>13</v>
      </c>
      <c r="H87" s="413"/>
      <c r="I87" s="239"/>
      <c r="J87" s="227">
        <f>SUM(G8:G83)</f>
        <v>339030</v>
      </c>
    </row>
    <row r="88" spans="1:10" x14ac:dyDescent="0.25">
      <c r="A88" s="228"/>
      <c r="B88" s="237"/>
      <c r="C88" s="240"/>
      <c r="D88" s="236"/>
      <c r="E88" s="237"/>
      <c r="F88" s="234"/>
      <c r="G88" s="413" t="s">
        <v>14</v>
      </c>
      <c r="H88" s="413"/>
      <c r="I88" s="41"/>
      <c r="J88" s="229">
        <f>J86-J87</f>
        <v>6101745</v>
      </c>
    </row>
    <row r="89" spans="1:10" x14ac:dyDescent="0.25">
      <c r="A89" s="235"/>
      <c r="B89" s="230"/>
      <c r="C89" s="240"/>
      <c r="D89" s="231"/>
      <c r="E89" s="237"/>
      <c r="F89" s="223"/>
      <c r="G89" s="413" t="s">
        <v>15</v>
      </c>
      <c r="H89" s="413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3" t="s">
        <v>16</v>
      </c>
      <c r="H90" s="413"/>
      <c r="I90" s="239"/>
      <c r="J90" s="227">
        <f>J88+J89</f>
        <v>6101745</v>
      </c>
    </row>
    <row r="91" spans="1:10" x14ac:dyDescent="0.25">
      <c r="A91" s="235"/>
      <c r="B91" s="230"/>
      <c r="C91" s="240"/>
      <c r="D91" s="231"/>
      <c r="E91" s="237"/>
      <c r="F91" s="234"/>
      <c r="G91" s="413" t="s">
        <v>5</v>
      </c>
      <c r="H91" s="413"/>
      <c r="I91" s="239"/>
      <c r="J91" s="227">
        <f>SUM(I8:I85)</f>
        <v>5475765</v>
      </c>
    </row>
    <row r="92" spans="1:10" x14ac:dyDescent="0.25">
      <c r="A92" s="235"/>
      <c r="B92" s="230"/>
      <c r="C92" s="240"/>
      <c r="D92" s="231"/>
      <c r="E92" s="237"/>
      <c r="F92" s="234"/>
      <c r="G92" s="413" t="s">
        <v>31</v>
      </c>
      <c r="H92" s="413"/>
      <c r="I92" s="240" t="str">
        <f>IF(J92&gt;0,"SALDO",IF(J92&lt;0,"PIUTANG",IF(J92=0,"LUNAS")))</f>
        <v>PIUTANG</v>
      </c>
      <c r="J92" s="227">
        <f>J91-J90</f>
        <v>-625980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G92:H92"/>
    <mergeCell ref="G86:H86"/>
    <mergeCell ref="G87:H87"/>
    <mergeCell ref="G88:H88"/>
    <mergeCell ref="G89:H89"/>
    <mergeCell ref="G90:H90"/>
    <mergeCell ref="G91:H9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36"/>
  <sheetViews>
    <sheetView workbookViewId="0">
      <pane ySplit="7" topLeftCell="A19" activePane="bottomLeft" state="frozen"/>
      <selection pane="bottomLeft" activeCell="N31" sqref="N31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SUM(D20:D24)</f>
        <v>3597308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J36*-1</f>
        <v>1497743</v>
      </c>
      <c r="J2" s="218"/>
      <c r="L2" s="238">
        <f>SUM(G20:G23)</f>
        <v>537950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3059358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3"/>
      <c r="I7" s="457"/>
      <c r="J7" s="427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98">
        <v>43502</v>
      </c>
      <c r="B25" s="99">
        <v>19000413</v>
      </c>
      <c r="C25" s="253">
        <v>13</v>
      </c>
      <c r="D25" s="34">
        <v>1497743</v>
      </c>
      <c r="E25" s="101"/>
      <c r="F25" s="99"/>
      <c r="G25" s="34"/>
      <c r="H25" s="101"/>
      <c r="I25" s="102"/>
      <c r="J25" s="34"/>
      <c r="L25" s="238"/>
    </row>
    <row r="26" spans="1:12" x14ac:dyDescent="0.25">
      <c r="A26" s="98"/>
      <c r="B26" s="99"/>
      <c r="C26" s="253"/>
      <c r="D26" s="34"/>
      <c r="E26" s="101"/>
      <c r="F26" s="99"/>
      <c r="G26" s="34"/>
      <c r="H26" s="101"/>
      <c r="I26" s="102"/>
      <c r="J26" s="34"/>
      <c r="L26" s="238"/>
    </row>
    <row r="27" spans="1:12" x14ac:dyDescent="0.25">
      <c r="A27" s="235"/>
      <c r="B27" s="234"/>
      <c r="C27" s="26"/>
      <c r="D27" s="236"/>
      <c r="E27" s="237"/>
      <c r="F27" s="234"/>
      <c r="G27" s="236"/>
      <c r="H27" s="237"/>
      <c r="I27" s="239"/>
      <c r="J27" s="236"/>
    </row>
    <row r="28" spans="1:12" x14ac:dyDescent="0.25">
      <c r="A28" s="235"/>
      <c r="B28" s="223" t="s">
        <v>11</v>
      </c>
      <c r="C28" s="27">
        <f>SUM(C8:C27)</f>
        <v>125</v>
      </c>
      <c r="D28" s="224"/>
      <c r="E28" s="223" t="s">
        <v>11</v>
      </c>
      <c r="F28" s="223">
        <f>SUM(F8:F27)</f>
        <v>8</v>
      </c>
      <c r="G28" s="5"/>
      <c r="H28" s="234"/>
      <c r="I28" s="240"/>
      <c r="J28" s="5"/>
    </row>
    <row r="29" spans="1:12" x14ac:dyDescent="0.25">
      <c r="A29" s="235"/>
      <c r="B29" s="223"/>
      <c r="C29" s="27"/>
      <c r="D29" s="224"/>
      <c r="E29" s="223"/>
      <c r="F29" s="223"/>
      <c r="G29" s="32"/>
      <c r="H29" s="33"/>
      <c r="I29" s="240"/>
      <c r="J29" s="5"/>
    </row>
    <row r="30" spans="1:12" x14ac:dyDescent="0.25">
      <c r="A30" s="225"/>
      <c r="B30" s="226"/>
      <c r="C30" s="26"/>
      <c r="D30" s="236"/>
      <c r="E30" s="223"/>
      <c r="F30" s="234"/>
      <c r="G30" s="413" t="s">
        <v>12</v>
      </c>
      <c r="H30" s="413"/>
      <c r="I30" s="239"/>
      <c r="J30" s="227">
        <f>SUM(D8:D27)</f>
        <v>14122341</v>
      </c>
    </row>
    <row r="31" spans="1:12" x14ac:dyDescent="0.25">
      <c r="A31" s="235"/>
      <c r="B31" s="234"/>
      <c r="C31" s="26"/>
      <c r="D31" s="236"/>
      <c r="E31" s="237"/>
      <c r="F31" s="234"/>
      <c r="G31" s="413" t="s">
        <v>13</v>
      </c>
      <c r="H31" s="413"/>
      <c r="I31" s="239"/>
      <c r="J31" s="227">
        <f>SUM(G8:G27)</f>
        <v>537950</v>
      </c>
    </row>
    <row r="32" spans="1:12" x14ac:dyDescent="0.25">
      <c r="A32" s="228"/>
      <c r="B32" s="237"/>
      <c r="C32" s="26"/>
      <c r="D32" s="236"/>
      <c r="E32" s="237"/>
      <c r="F32" s="234"/>
      <c r="G32" s="413" t="s">
        <v>14</v>
      </c>
      <c r="H32" s="413"/>
      <c r="I32" s="41"/>
      <c r="J32" s="229">
        <f>J30-J31</f>
        <v>13584391</v>
      </c>
    </row>
    <row r="33" spans="1:10" x14ac:dyDescent="0.25">
      <c r="A33" s="235"/>
      <c r="B33" s="230"/>
      <c r="C33" s="26"/>
      <c r="D33" s="231"/>
      <c r="E33" s="237"/>
      <c r="F33" s="234"/>
      <c r="G33" s="413" t="s">
        <v>15</v>
      </c>
      <c r="H33" s="413"/>
      <c r="I33" s="239"/>
      <c r="J33" s="227">
        <f>SUM(H8:H28)</f>
        <v>0</v>
      </c>
    </row>
    <row r="34" spans="1:10" x14ac:dyDescent="0.25">
      <c r="A34" s="235"/>
      <c r="B34" s="230"/>
      <c r="C34" s="26"/>
      <c r="D34" s="231"/>
      <c r="E34" s="237"/>
      <c r="F34" s="234"/>
      <c r="G34" s="413" t="s">
        <v>16</v>
      </c>
      <c r="H34" s="413"/>
      <c r="I34" s="239"/>
      <c r="J34" s="227">
        <f>J32+J33</f>
        <v>13584391</v>
      </c>
    </row>
    <row r="35" spans="1:10" x14ac:dyDescent="0.25">
      <c r="A35" s="235"/>
      <c r="B35" s="230"/>
      <c r="C35" s="26"/>
      <c r="D35" s="231"/>
      <c r="E35" s="237"/>
      <c r="F35" s="234"/>
      <c r="G35" s="413" t="s">
        <v>5</v>
      </c>
      <c r="H35" s="413"/>
      <c r="I35" s="239"/>
      <c r="J35" s="227">
        <f>SUM(I8:I28)</f>
        <v>12086648</v>
      </c>
    </row>
    <row r="36" spans="1:10" x14ac:dyDescent="0.25">
      <c r="A36" s="235"/>
      <c r="B36" s="230"/>
      <c r="C36" s="26"/>
      <c r="D36" s="231"/>
      <c r="E36" s="237"/>
      <c r="F36" s="234"/>
      <c r="G36" s="413" t="s">
        <v>31</v>
      </c>
      <c r="H36" s="413"/>
      <c r="I36" s="240" t="str">
        <f>IF(J36&gt;0,"SALDO",IF(J36&lt;0,"PIUTANG",IF(J36=0,"LUNAS")))</f>
        <v>PIUTANG</v>
      </c>
      <c r="J36" s="227">
        <f>J35-J34</f>
        <v>-1497743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6:H36"/>
    <mergeCell ref="G30:H30"/>
    <mergeCell ref="G31:H31"/>
    <mergeCell ref="G32:H32"/>
    <mergeCell ref="G33:H33"/>
    <mergeCell ref="G34:H34"/>
    <mergeCell ref="G35:H3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80" activePane="bottomLeft" state="frozen"/>
      <selection pane="bottomLeft" activeCell="J83" sqref="J8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J94*-1</f>
        <v>0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416</v>
      </c>
      <c r="D86" s="9"/>
      <c r="E86" s="8" t="s">
        <v>11</v>
      </c>
      <c r="F86" s="8">
        <f>SUM(F8:F85)</f>
        <v>123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3" t="s">
        <v>12</v>
      </c>
      <c r="H88" s="413"/>
      <c r="I88" s="39"/>
      <c r="J88" s="13">
        <f>SUM(D8:D85)</f>
        <v>46541441</v>
      </c>
      <c r="M88" s="37"/>
    </row>
    <row r="89" spans="1:17" x14ac:dyDescent="0.25">
      <c r="A89" s="4"/>
      <c r="B89" s="3"/>
      <c r="C89" s="40"/>
      <c r="D89" s="6"/>
      <c r="E89" s="7"/>
      <c r="F89" s="3"/>
      <c r="G89" s="413" t="s">
        <v>13</v>
      </c>
      <c r="H89" s="413"/>
      <c r="I89" s="39"/>
      <c r="J89" s="13">
        <f>SUM(G8:G85)</f>
        <v>14414573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3" t="s">
        <v>14</v>
      </c>
      <c r="H90" s="413"/>
      <c r="I90" s="41"/>
      <c r="J90" s="15">
        <f>J88-J89</f>
        <v>32126868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3" t="s">
        <v>15</v>
      </c>
      <c r="H91" s="413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3" t="s">
        <v>16</v>
      </c>
      <c r="H92" s="413"/>
      <c r="I92" s="39"/>
      <c r="J92" s="13">
        <f>J90+J91</f>
        <v>32126868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3" t="s">
        <v>5</v>
      </c>
      <c r="H93" s="413"/>
      <c r="I93" s="39"/>
      <c r="J93" s="13">
        <f>SUM(I8:I86)</f>
        <v>32126868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3" t="s">
        <v>31</v>
      </c>
      <c r="H94" s="413"/>
      <c r="I94" s="40" t="str">
        <f>IF(J94&gt;0,"SALDO",IF(J94&lt;0,"PIUTANG",IF(J94=0,"LUNAS")))</f>
        <v>LUNAS</v>
      </c>
      <c r="J94" s="13">
        <f>J93-J92</f>
        <v>0</v>
      </c>
      <c r="M94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4:H94"/>
    <mergeCell ref="G88:H88"/>
    <mergeCell ref="G89:H89"/>
    <mergeCell ref="G90:H90"/>
    <mergeCell ref="G91:H91"/>
    <mergeCell ref="G92:H92"/>
    <mergeCell ref="G93:H9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2019-02-06T10:29:10Z</dcterms:modified>
</cp:coreProperties>
</file>