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4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ST'!$A$5:$J$82</definedName>
    <definedName name="_xlnm.Print_Area" localSheetId="28">Widya!$A$1:$J$25</definedName>
    <definedName name="_xlnm.Print_Area" localSheetId="7">Yuan!$N$8:$N$30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21" i="15" l="1"/>
  <c r="B18" i="15"/>
  <c r="B12" i="15"/>
  <c r="B11" i="15"/>
  <c r="B10" i="15"/>
  <c r="B9" i="15"/>
  <c r="B8" i="15"/>
  <c r="B6" i="15"/>
  <c r="B5" i="15"/>
  <c r="L1" i="61" l="1"/>
  <c r="L1" i="2" l="1"/>
  <c r="L3" i="2"/>
  <c r="L2" i="54" l="1"/>
  <c r="L1" i="54" l="1"/>
  <c r="L2" i="61" l="1"/>
  <c r="L1" i="64" l="1"/>
  <c r="M2" i="57"/>
  <c r="M1" i="57"/>
  <c r="L25" i="56" l="1"/>
  <c r="M114" i="58" l="1"/>
  <c r="M113" i="58"/>
  <c r="L2" i="12" l="1"/>
  <c r="L1" i="12"/>
  <c r="L2" i="2"/>
  <c r="I32" i="5" l="1"/>
  <c r="L2" i="64" l="1"/>
  <c r="L3" i="64" l="1"/>
  <c r="J87" i="64"/>
  <c r="J86" i="64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6" i="61" l="1"/>
  <c r="J34" i="61"/>
  <c r="J32" i="61"/>
  <c r="J31" i="61"/>
  <c r="F29" i="61"/>
  <c r="C29" i="61"/>
  <c r="J33" i="61" l="1"/>
  <c r="J35" i="61" s="1"/>
  <c r="J37" i="61" s="1"/>
  <c r="I3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7" i="58" l="1"/>
  <c r="J165" i="58"/>
  <c r="J163" i="58"/>
  <c r="J162" i="58"/>
  <c r="I160" i="58"/>
  <c r="H160" i="58"/>
  <c r="G160" i="58"/>
  <c r="F160" i="58"/>
  <c r="D160" i="58"/>
  <c r="C160" i="58"/>
  <c r="M3" i="58"/>
  <c r="N3" i="58" l="1"/>
  <c r="J164" i="58"/>
  <c r="J166" i="58" s="1"/>
  <c r="J168" i="58" s="1"/>
  <c r="I168" i="58" l="1"/>
  <c r="I2" i="58"/>
  <c r="C8" i="15" s="1"/>
  <c r="J118" i="57" l="1"/>
  <c r="J116" i="57"/>
  <c r="J114" i="57"/>
  <c r="J113" i="57"/>
  <c r="G111" i="57"/>
  <c r="F111" i="57"/>
  <c r="C111" i="57"/>
  <c r="J115" i="57" l="1"/>
  <c r="J117" i="57" s="1"/>
  <c r="J119" i="57" s="1"/>
  <c r="I119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81" i="54" l="1"/>
  <c r="J79" i="54"/>
  <c r="J77" i="54"/>
  <c r="J76" i="54"/>
  <c r="I74" i="54"/>
  <c r="H74" i="54"/>
  <c r="G74" i="54"/>
  <c r="F74" i="54"/>
  <c r="D74" i="54"/>
  <c r="C74" i="54"/>
  <c r="J78" i="54" l="1"/>
  <c r="J80" i="54" s="1"/>
  <c r="J82" i="54" s="1"/>
  <c r="I2" i="54" s="1"/>
  <c r="C5" i="15" s="1"/>
  <c r="L3" i="54"/>
  <c r="N3" i="54" s="1"/>
  <c r="I82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<sst xmlns="http://schemas.openxmlformats.org/spreadsheetml/2006/main" count="2151" uniqueCount="241">
  <si>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</si>
  <si>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</si>
  <si>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</si>
  <si>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</si>
  <si>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</si>
  <si>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</si>
  <si>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</si>
  <si>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</si>
  <si>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</si>
  <si>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</si>
  <si>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</si>
  <si>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</si>
  <si>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</si>
  <si>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</si>
  <si>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</si>
  <si>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</si>
  <si>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</si>
  <si>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</si>
  <si>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</si>
  <si>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</si>
  <si>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</si>
  <si>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</si>
  <si>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</si>
  <si>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</si>
  <si>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</si>
  <si>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</si>
  <si>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</si>
  <si>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</si>
  <si>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</si>
  <si>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</si>
  <si>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</si>
  <si>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</si>
  <si>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</si>
  <si>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</si>
  <si>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</si>
  <si>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</si>
  <si>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</si>
  <si>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</si>
  <si>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</si>
  <si>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</si>
  <si>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</si>
  <si>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</si>
  <si>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</si>
  <si>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</si>
  <si>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</si>
  <si>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</si>
  <si>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</si>
  <si>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</si>
  <si>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</si>
  <si>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</si>
  <si>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</si>
  <si>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</si>
  <si>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</si>
  <si>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</si>
  <si>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</si>
  <si>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</si>
  <si>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</si>
  <si>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</si>
  <si>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</si>
  <si>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</si>
  <si>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</si>
  <si>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</si>
  <si>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</si>
  <si>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</si>
  <si>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</si>
  <si>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</si>
  <si>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</si>
  <si>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</si>
  <si>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</si>
  <si>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</si>
  <si>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</si>
  <si>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</si>
  <si>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</si>
  <si>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</si>
  <si>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</si>
  <si>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</si>
  <si>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</si>
  <si>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</si>
  <si>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</si>
  <si>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</si>
  <si>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</si>
  <si>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</si>
  <si>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</si>
  <si>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</si>
  <si>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</si>
  <si>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</si>
  <si>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</si>
  <si>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</si>
  <si>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</si>
  <si>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</si>
  <si>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</si>
  <si>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</si>
  <si>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</si>
  <si>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</si>
  <si>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</si>
  <si>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</si>
  <si>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</si>
  <si>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</si>
  <si>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</si>
  <si>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</si>
  <si>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</si>
  <si>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</si>
  <si>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</si>
  <si>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</si>
  <si>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</si>
  <si>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</si>
  <si>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</si>
  <si>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</si>
  <si>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</si>
  <si>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</si>
  <si>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</si>
  <si>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</si>
  <si>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</si>
  <si>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</si>
  <si>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</si>
  <si>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</si>
  <si>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</si>
  <si>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</si>
  <si>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</si>
  <si>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</si>
  <si>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</si>
  <si>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</si>
  <si>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</si>
  <si>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</si>
  <si>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</si>
  <si>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</si>
  <si>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</si>
  <si>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</si>
  <si>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</si>
  <si>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</si>
  <si>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</si>
  <si>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</si>
  <si>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</si>
  <si>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</si>
  <si>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</si>
  <si>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</si>
  <si>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</si>
  <si>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</si>
  <si>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</si>
  <si>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</si>
  <si>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</si>
  <si>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</si>
  <si>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</si>
  <si>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</si>
  <si>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</si>
  <si>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</si>
  <si>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</si>
  <si>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</si>
  <si>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</si>
  <si>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</si>
  <si>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</si>
  <si>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</si>
  <si>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</si>
  <si>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</si>
  <si>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</si>
  <si>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</si>
  <si>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</si>
  <si>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</si>
  <si>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</si>
  <si>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</si>
  <si>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</si>
  <si>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</si>
  <si>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</si>
  <si>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</si>
  <si>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</si>
  <si>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</si>
  <si>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</si>
  <si>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</si>
  <si>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</si>
  <si>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</si>
  <si>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</si>
  <si>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</si>
  <si>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</si>
  <si>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</si>
  <si>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</si>
  <si>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</si>
  <si>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</si>
  <si>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</si>
  <si>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</si>
  <si>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</si>
  <si>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</si>
  <si>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</si>
  <si>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</si>
  <si>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</si>
  <si>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</si>
  <si>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</si>
  <si>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</si>
  <si>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</si>
  <si>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</si>
  <si>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</si>
  <si>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</si>
  <si>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</si>
  <si>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</si>
  <si>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</si>
  <si>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</si>
  <si>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</si>
  <si>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</si>
  <si>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</si>
  <si>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</si>
  <si>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</si>
  <si>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</si>
  <si>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</si>
  <si>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</si>
  <si>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</si>
  <si>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</si>
  <si>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</si>
  <si>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</si>
  <si>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</si>
  <si>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</si>
  <si>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</si>
  <si>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</si>
  <si>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</si>
  <si>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</si>
  <si>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</si>
  <si>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</si>
  <si>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</si>
  <si>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</si>
  <si>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</si>
  <si>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</si>
  <si>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</si>
  <si>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</si>
  <si>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</si>
  <si>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</si>
  <si>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</si>
  <si>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</si>
  <si>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</si>
  <si>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</si>
  <si>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</si>
  <si>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</si>
  <si>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</si>
  <si>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</si>
  <si>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</si>
  <si>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</si>
  <si>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</si>
  <si>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</si>
  <si>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</si>
  <si>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</si>
  <si>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</si>
  <si>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</si>
  <si>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R19000078</t>
  </si>
  <si>
    <t>R19000087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</si>
</sst>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2"/>
  <sheetViews>
    <sheetView zoomScaleNormal="100" workbookViewId="0">
      <pane ySplit="7" topLeftCell="A61" activePane="bottomLeft" state="frozen"/>
      <selection pane="bottomLeft" activeCell="B69" sqref="B6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SUM(D54:D64)</f>
        <v>5577090</v>
      </c>
      <c r="M1" s="238">
        <v>7373538</v>
      </c>
      <c r="N1" s="238">
        <f>L1-M1</f>
        <v>-1796448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J82*-1</f>
        <v>3496599</v>
      </c>
      <c r="J2" s="218"/>
      <c r="L2" s="276">
        <f>SUM(G54:G64)</f>
        <v>151638</v>
      </c>
      <c r="M2" s="238">
        <v>525700</v>
      </c>
      <c r="N2" s="238">
        <f>L2-M2</f>
        <v>-374062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5425452</v>
      </c>
      <c r="M3" s="238">
        <f>M1-M2</f>
        <v>6847838</v>
      </c>
      <c r="N3" s="238">
        <f>L3-M3</f>
        <v>-1422386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98">
        <v>43500</v>
      </c>
      <c r="B65" s="99">
        <v>19000293</v>
      </c>
      <c r="C65" s="412">
        <v>9</v>
      </c>
      <c r="D65" s="34">
        <v>805178</v>
      </c>
      <c r="E65" s="101"/>
      <c r="F65" s="100"/>
      <c r="G65" s="34"/>
      <c r="H65" s="101"/>
      <c r="I65" s="102"/>
      <c r="J65" s="34"/>
    </row>
    <row r="66" spans="1:10" ht="15.75" customHeight="1" x14ac:dyDescent="0.25">
      <c r="A66" s="98">
        <v>43500</v>
      </c>
      <c r="B66" s="99">
        <v>19000319</v>
      </c>
      <c r="C66" s="412">
        <v>1</v>
      </c>
      <c r="D66" s="34">
        <v>92050</v>
      </c>
      <c r="E66" s="101"/>
      <c r="F66" s="100"/>
      <c r="G66" s="34"/>
      <c r="H66" s="101"/>
      <c r="I66" s="102"/>
      <c r="J66" s="34"/>
    </row>
    <row r="67" spans="1:10" ht="15.75" customHeight="1" x14ac:dyDescent="0.25">
      <c r="A67" s="98">
        <v>43502</v>
      </c>
      <c r="B67" s="99">
        <v>19000392</v>
      </c>
      <c r="C67" s="412">
        <v>8</v>
      </c>
      <c r="D67" s="34">
        <v>689240</v>
      </c>
      <c r="E67" s="101" t="s">
        <v>236</v>
      </c>
      <c r="F67" s="100">
        <v>1</v>
      </c>
      <c r="G67" s="34">
        <v>86013</v>
      </c>
      <c r="H67" s="101"/>
      <c r="I67" s="102"/>
      <c r="J67" s="34"/>
    </row>
    <row r="68" spans="1:10" ht="15.75" customHeight="1" x14ac:dyDescent="0.25">
      <c r="A68" s="98">
        <v>43502</v>
      </c>
      <c r="B68" s="99">
        <v>19000419</v>
      </c>
      <c r="C68" s="412">
        <v>6</v>
      </c>
      <c r="D68" s="34">
        <v>534102</v>
      </c>
      <c r="E68" s="101"/>
      <c r="F68" s="100"/>
      <c r="G68" s="34"/>
      <c r="H68" s="101"/>
      <c r="I68" s="102"/>
      <c r="J68" s="34"/>
    </row>
    <row r="69" spans="1:10" ht="15.75" customHeight="1" x14ac:dyDescent="0.25">
      <c r="A69" s="98">
        <v>43503</v>
      </c>
      <c r="B69" s="99">
        <v>19000449</v>
      </c>
      <c r="C69" s="412">
        <v>8</v>
      </c>
      <c r="D69" s="34">
        <v>659490</v>
      </c>
      <c r="E69" s="101"/>
      <c r="F69" s="100"/>
      <c r="G69" s="34"/>
      <c r="H69" s="101"/>
      <c r="I69" s="102"/>
      <c r="J69" s="34"/>
    </row>
    <row r="70" spans="1:10" ht="15.75" customHeight="1" x14ac:dyDescent="0.25">
      <c r="A70" s="98">
        <v>43504</v>
      </c>
      <c r="B70" s="99">
        <v>19000496</v>
      </c>
      <c r="C70" s="412">
        <v>4</v>
      </c>
      <c r="D70" s="34">
        <v>409851</v>
      </c>
      <c r="E70" s="101"/>
      <c r="F70" s="100"/>
      <c r="G70" s="34"/>
      <c r="H70" s="101"/>
      <c r="I70" s="102"/>
      <c r="J70" s="34"/>
    </row>
    <row r="71" spans="1:10" ht="15.75" customHeight="1" x14ac:dyDescent="0.25">
      <c r="A71" s="98">
        <v>43504</v>
      </c>
      <c r="B71" s="99">
        <v>19000508</v>
      </c>
      <c r="C71" s="412">
        <v>3</v>
      </c>
      <c r="D71" s="34">
        <v>300651</v>
      </c>
      <c r="E71" s="101"/>
      <c r="F71" s="100"/>
      <c r="G71" s="34"/>
      <c r="H71" s="101"/>
      <c r="I71" s="102"/>
      <c r="J71" s="34"/>
    </row>
    <row r="72" spans="1:10" ht="15.75" customHeight="1" x14ac:dyDescent="0.25">
      <c r="A72" s="98">
        <v>43504</v>
      </c>
      <c r="B72" s="99">
        <v>19000509</v>
      </c>
      <c r="C72" s="412">
        <v>1</v>
      </c>
      <c r="D72" s="34">
        <v>92050</v>
      </c>
      <c r="E72" s="101"/>
      <c r="F72" s="100"/>
      <c r="G72" s="34"/>
      <c r="H72" s="101"/>
      <c r="I72" s="102"/>
      <c r="J72" s="34"/>
    </row>
    <row r="73" spans="1:10" x14ac:dyDescent="0.25">
      <c r="A73" s="235"/>
      <c r="B73" s="234"/>
      <c r="C73" s="12"/>
      <c r="D73" s="236"/>
      <c r="E73" s="237"/>
      <c r="F73" s="240"/>
      <c r="G73" s="236"/>
      <c r="H73" s="237"/>
      <c r="I73" s="239"/>
      <c r="J73" s="236"/>
    </row>
    <row r="74" spans="1:10" x14ac:dyDescent="0.25">
      <c r="A74" s="235"/>
      <c r="B74" s="223" t="s">
        <v>11</v>
      </c>
      <c r="C74" s="229">
        <f>SUM(C8:C73)</f>
        <v>418</v>
      </c>
      <c r="D74" s="224">
        <f>SUM(D8:D73)</f>
        <v>37713677</v>
      </c>
      <c r="E74" s="223" t="s">
        <v>11</v>
      </c>
      <c r="F74" s="232">
        <f>SUM(F8:F73)</f>
        <v>32</v>
      </c>
      <c r="G74" s="224">
        <f>SUM(G8:G73)</f>
        <v>3084290</v>
      </c>
      <c r="H74" s="232">
        <f>SUM(H8:H73)</f>
        <v>0</v>
      </c>
      <c r="I74" s="232">
        <f>SUM(I8:I73)</f>
        <v>31132788</v>
      </c>
      <c r="J74" s="5"/>
    </row>
    <row r="75" spans="1:10" x14ac:dyDescent="0.25">
      <c r="A75" s="235"/>
      <c r="B75" s="223"/>
      <c r="C75" s="229"/>
      <c r="D75" s="224"/>
      <c r="E75" s="223"/>
      <c r="F75" s="232"/>
      <c r="G75" s="224"/>
      <c r="H75" s="232"/>
      <c r="I75" s="232"/>
      <c r="J75" s="5"/>
    </row>
    <row r="76" spans="1:10" x14ac:dyDescent="0.25">
      <c r="A76" s="225"/>
      <c r="B76" s="226"/>
      <c r="C76" s="12"/>
      <c r="D76" s="236"/>
      <c r="E76" s="223"/>
      <c r="F76" s="240"/>
      <c r="G76" s="419" t="s">
        <v>12</v>
      </c>
      <c r="H76" s="419"/>
      <c r="I76" s="239"/>
      <c r="J76" s="227">
        <f>SUM(D8:D73)</f>
        <v>37713677</v>
      </c>
    </row>
    <row r="77" spans="1:10" x14ac:dyDescent="0.25">
      <c r="A77" s="235"/>
      <c r="B77" s="234"/>
      <c r="C77" s="12"/>
      <c r="D77" s="236"/>
      <c r="E77" s="237"/>
      <c r="F77" s="240"/>
      <c r="G77" s="419" t="s">
        <v>13</v>
      </c>
      <c r="H77" s="419"/>
      <c r="I77" s="239"/>
      <c r="J77" s="227">
        <f>SUM(G8:G73)</f>
        <v>3084290</v>
      </c>
    </row>
    <row r="78" spans="1:10" x14ac:dyDescent="0.25">
      <c r="A78" s="228"/>
      <c r="B78" s="237"/>
      <c r="C78" s="12"/>
      <c r="D78" s="236"/>
      <c r="E78" s="237"/>
      <c r="F78" s="240"/>
      <c r="G78" s="419" t="s">
        <v>14</v>
      </c>
      <c r="H78" s="419"/>
      <c r="I78" s="41"/>
      <c r="J78" s="229">
        <f>J76-J77</f>
        <v>34629387</v>
      </c>
    </row>
    <row r="79" spans="1:10" x14ac:dyDescent="0.25">
      <c r="A79" s="235"/>
      <c r="B79" s="230"/>
      <c r="C79" s="12"/>
      <c r="D79" s="231"/>
      <c r="E79" s="237"/>
      <c r="F79" s="240"/>
      <c r="G79" s="419" t="s">
        <v>15</v>
      </c>
      <c r="H79" s="419"/>
      <c r="I79" s="239"/>
      <c r="J79" s="227">
        <f>SUM(H8:H73)</f>
        <v>0</v>
      </c>
    </row>
    <row r="80" spans="1:10" x14ac:dyDescent="0.25">
      <c r="A80" s="235"/>
      <c r="B80" s="230"/>
      <c r="C80" s="12"/>
      <c r="D80" s="231"/>
      <c r="E80" s="237"/>
      <c r="F80" s="240"/>
      <c r="G80" s="419" t="s">
        <v>16</v>
      </c>
      <c r="H80" s="419"/>
      <c r="I80" s="239"/>
      <c r="J80" s="227">
        <f>J78+J79</f>
        <v>34629387</v>
      </c>
    </row>
    <row r="81" spans="1:10" x14ac:dyDescent="0.25">
      <c r="A81" s="235"/>
      <c r="B81" s="230"/>
      <c r="C81" s="12"/>
      <c r="D81" s="231"/>
      <c r="E81" s="237"/>
      <c r="F81" s="240"/>
      <c r="G81" s="419" t="s">
        <v>5</v>
      </c>
      <c r="H81" s="419"/>
      <c r="I81" s="239"/>
      <c r="J81" s="227">
        <f>SUM(I8:I73)</f>
        <v>31132788</v>
      </c>
    </row>
    <row r="82" spans="1:10" x14ac:dyDescent="0.25">
      <c r="A82" s="235"/>
      <c r="B82" s="230"/>
      <c r="C82" s="12"/>
      <c r="D82" s="231"/>
      <c r="E82" s="237"/>
      <c r="F82" s="240"/>
      <c r="G82" s="419" t="s">
        <v>31</v>
      </c>
      <c r="H82" s="419"/>
      <c r="I82" s="240" t="str">
        <f>IF(J82&gt;0,"SALDO",IF(J82&lt;0,"PIUTANG",IF(J82=0,"LUNAS")))</f>
        <v>PIUTANG</v>
      </c>
      <c r="J82" s="227">
        <f>J81-J80</f>
        <v>-3496599</v>
      </c>
    </row>
  </sheetData>
  <mergeCells count="15">
    <mergeCell ref="G82:H82"/>
    <mergeCell ref="G76:H76"/>
    <mergeCell ref="G77:H77"/>
    <mergeCell ref="G78:H78"/>
    <mergeCell ref="G79:H79"/>
    <mergeCell ref="G80:H80"/>
    <mergeCell ref="G81:H8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9" activePane="bottomLeft" state="frozen"/>
      <selection pane="bottomLeft" activeCell="F15" sqref="F1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J31*-1</f>
        <v>206500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10</v>
      </c>
      <c r="D23" s="9">
        <f>SUM(D8:D22)</f>
        <v>1186676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9" t="s">
        <v>12</v>
      </c>
      <c r="H25" s="419"/>
      <c r="I25" s="39"/>
      <c r="J25" s="13">
        <f>SUM(D8:D22)</f>
        <v>1186676</v>
      </c>
    </row>
    <row r="26" spans="1:18" x14ac:dyDescent="0.25">
      <c r="A26" s="162"/>
      <c r="B26" s="3"/>
      <c r="C26" s="40"/>
      <c r="D26" s="6"/>
      <c r="E26" s="7"/>
      <c r="F26" s="40"/>
      <c r="G26" s="419" t="s">
        <v>13</v>
      </c>
      <c r="H26" s="419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9" t="s">
        <v>14</v>
      </c>
      <c r="H27" s="419"/>
      <c r="I27" s="41"/>
      <c r="J27" s="15">
        <f>J25-J26</f>
        <v>1186676</v>
      </c>
    </row>
    <row r="28" spans="1:18" x14ac:dyDescent="0.25">
      <c r="A28" s="162"/>
      <c r="B28" s="16"/>
      <c r="C28" s="40"/>
      <c r="D28" s="17"/>
      <c r="E28" s="7"/>
      <c r="F28" s="40"/>
      <c r="G28" s="419" t="s">
        <v>15</v>
      </c>
      <c r="H28" s="419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9" t="s">
        <v>16</v>
      </c>
      <c r="H29" s="419"/>
      <c r="I29" s="39"/>
      <c r="J29" s="13">
        <f>J27+J28</f>
        <v>1186676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9" t="s">
        <v>5</v>
      </c>
      <c r="H30" s="419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9" t="s">
        <v>31</v>
      </c>
      <c r="H31" s="419"/>
      <c r="I31" s="40" t="str">
        <f>IF(J31&gt;0,"SALDO",IF(J31&lt;0,"PIUTANG",IF(J31=0,"LUNAS")))</f>
        <v>PIUTANG</v>
      </c>
      <c r="J31" s="13">
        <f>J30-J29</f>
        <v>-206500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8"/>
  <sheetViews>
    <sheetView workbookViewId="0">
      <pane ySplit="7" topLeftCell="A142" activePane="bottomLeft" state="frozen"/>
      <selection pane="bottomLeft" activeCell="J150" sqref="J15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SUM(D145:D150)</f>
        <v>5455200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J168*-1</f>
        <v>5766461</v>
      </c>
      <c r="J2" s="218"/>
      <c r="L2" s="219">
        <f>SUM(G145:G150)</f>
        <v>2426644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3028556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98">
        <v>43504</v>
      </c>
      <c r="B151" s="99">
        <v>19000477</v>
      </c>
      <c r="C151" s="412">
        <v>34</v>
      </c>
      <c r="D151" s="34">
        <v>3615249</v>
      </c>
      <c r="E151" s="99"/>
      <c r="F151" s="100"/>
      <c r="G151" s="34"/>
      <c r="H151" s="102"/>
      <c r="I151" s="102"/>
      <c r="J151" s="34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98">
        <v>43504</v>
      </c>
      <c r="B152" s="99">
        <v>19000481</v>
      </c>
      <c r="C152" s="412">
        <v>3</v>
      </c>
      <c r="D152" s="34">
        <v>263058</v>
      </c>
      <c r="E152" s="99"/>
      <c r="F152" s="100"/>
      <c r="G152" s="34"/>
      <c r="H152" s="102"/>
      <c r="I152" s="102"/>
      <c r="J152" s="34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98">
        <v>43504</v>
      </c>
      <c r="B153" s="99">
        <v>19000491</v>
      </c>
      <c r="C153" s="412">
        <v>5</v>
      </c>
      <c r="D153" s="34">
        <v>585626</v>
      </c>
      <c r="E153" s="99"/>
      <c r="F153" s="100"/>
      <c r="G153" s="34"/>
      <c r="H153" s="102"/>
      <c r="I153" s="102"/>
      <c r="J153" s="34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98">
        <v>43504</v>
      </c>
      <c r="B154" s="99">
        <v>19000497</v>
      </c>
      <c r="C154" s="412">
        <v>7</v>
      </c>
      <c r="D154" s="34">
        <v>806839</v>
      </c>
      <c r="E154" s="99"/>
      <c r="F154" s="100"/>
      <c r="G154" s="34"/>
      <c r="H154" s="102"/>
      <c r="I154" s="102"/>
      <c r="J154" s="34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98">
        <v>43504</v>
      </c>
      <c r="B155" s="99">
        <v>19000513</v>
      </c>
      <c r="C155" s="412">
        <v>4</v>
      </c>
      <c r="D155" s="34">
        <v>495689</v>
      </c>
      <c r="E155" s="99"/>
      <c r="F155" s="100"/>
      <c r="G155" s="34"/>
      <c r="H155" s="102"/>
      <c r="I155" s="102"/>
      <c r="J155" s="34"/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98"/>
      <c r="B156" s="99"/>
      <c r="C156" s="412"/>
      <c r="D156" s="34"/>
      <c r="E156" s="99"/>
      <c r="F156" s="100"/>
      <c r="G156" s="34"/>
      <c r="H156" s="102"/>
      <c r="I156" s="102"/>
      <c r="J156" s="34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98"/>
      <c r="B157" s="99"/>
      <c r="C157" s="412"/>
      <c r="D157" s="34"/>
      <c r="E157" s="99"/>
      <c r="F157" s="100"/>
      <c r="G157" s="34"/>
      <c r="H157" s="102"/>
      <c r="I157" s="102"/>
      <c r="J157" s="34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98"/>
      <c r="B158" s="99"/>
      <c r="C158" s="412"/>
      <c r="D158" s="34"/>
      <c r="E158" s="99"/>
      <c r="F158" s="100"/>
      <c r="G158" s="34"/>
      <c r="H158" s="102"/>
      <c r="I158" s="102"/>
      <c r="J158" s="34"/>
      <c r="K158" s="138"/>
      <c r="L158" s="138"/>
      <c r="M158" s="138"/>
      <c r="N158" s="138"/>
      <c r="O158" s="138"/>
      <c r="P158" s="138"/>
      <c r="Q158" s="138"/>
      <c r="R158" s="138"/>
    </row>
    <row r="159" spans="1:18" x14ac:dyDescent="0.25">
      <c r="A159" s="235"/>
      <c r="B159" s="234"/>
      <c r="C159" s="240"/>
      <c r="D159" s="236"/>
      <c r="E159" s="234"/>
      <c r="F159" s="240"/>
      <c r="G159" s="236"/>
      <c r="H159" s="239"/>
      <c r="I159" s="239"/>
      <c r="J159" s="236"/>
    </row>
    <row r="160" spans="1:18" s="218" customFormat="1" x14ac:dyDescent="0.25">
      <c r="A160" s="226"/>
      <c r="B160" s="223" t="s">
        <v>11</v>
      </c>
      <c r="C160" s="232">
        <f>SUM(C8:C159)</f>
        <v>1943</v>
      </c>
      <c r="D160" s="224">
        <f>SUM(D8:D159)</f>
        <v>209702075</v>
      </c>
      <c r="E160" s="223" t="s">
        <v>11</v>
      </c>
      <c r="F160" s="232">
        <f>SUM(F8:F159)</f>
        <v>166</v>
      </c>
      <c r="G160" s="224">
        <f>SUM(G8:G159)</f>
        <v>17647014</v>
      </c>
      <c r="H160" s="232">
        <f>SUM(H8:H159)</f>
        <v>0</v>
      </c>
      <c r="I160" s="232">
        <f>SUM(I8:I159)</f>
        <v>186288600</v>
      </c>
      <c r="J160" s="224"/>
      <c r="K160" s="220"/>
      <c r="L160" s="220"/>
      <c r="M160" s="220"/>
      <c r="N160" s="220"/>
      <c r="O160" s="220"/>
      <c r="P160" s="220"/>
      <c r="Q160" s="220"/>
      <c r="R160" s="220"/>
    </row>
    <row r="161" spans="1:18" s="218" customFormat="1" x14ac:dyDescent="0.25">
      <c r="A161" s="226"/>
      <c r="B161" s="223"/>
      <c r="C161" s="232"/>
      <c r="D161" s="224"/>
      <c r="E161" s="223"/>
      <c r="F161" s="232"/>
      <c r="G161" s="224"/>
      <c r="H161" s="232"/>
      <c r="I161" s="232"/>
      <c r="J161" s="224"/>
      <c r="K161" s="220"/>
      <c r="M161" s="220"/>
      <c r="N161" s="220"/>
      <c r="O161" s="220"/>
      <c r="P161" s="220"/>
      <c r="Q161" s="220"/>
      <c r="R161" s="220"/>
    </row>
    <row r="162" spans="1:18" x14ac:dyDescent="0.25">
      <c r="A162" s="225"/>
      <c r="B162" s="226"/>
      <c r="C162" s="240"/>
      <c r="D162" s="236"/>
      <c r="E162" s="223"/>
      <c r="F162" s="240"/>
      <c r="G162" s="422" t="s">
        <v>12</v>
      </c>
      <c r="H162" s="423"/>
      <c r="I162" s="236"/>
      <c r="J162" s="227">
        <f>SUM(D8:D159)</f>
        <v>209702075</v>
      </c>
      <c r="P162" s="220"/>
      <c r="Q162" s="220"/>
      <c r="R162" s="233"/>
    </row>
    <row r="163" spans="1:18" x14ac:dyDescent="0.25">
      <c r="A163" s="235"/>
      <c r="B163" s="234"/>
      <c r="C163" s="240"/>
      <c r="D163" s="236"/>
      <c r="E163" s="234"/>
      <c r="F163" s="240"/>
      <c r="G163" s="422" t="s">
        <v>13</v>
      </c>
      <c r="H163" s="423"/>
      <c r="I163" s="237"/>
      <c r="J163" s="227">
        <f>SUM(G8:G159)</f>
        <v>17647014</v>
      </c>
      <c r="R163" s="233"/>
    </row>
    <row r="164" spans="1:18" x14ac:dyDescent="0.25">
      <c r="A164" s="228"/>
      <c r="B164" s="237"/>
      <c r="C164" s="240"/>
      <c r="D164" s="236"/>
      <c r="E164" s="234"/>
      <c r="F164" s="240"/>
      <c r="G164" s="422" t="s">
        <v>14</v>
      </c>
      <c r="H164" s="423"/>
      <c r="I164" s="229"/>
      <c r="J164" s="229">
        <f>J162-J163</f>
        <v>192055061</v>
      </c>
      <c r="L164" s="220"/>
      <c r="R164" s="233"/>
    </row>
    <row r="165" spans="1:18" x14ac:dyDescent="0.25">
      <c r="A165" s="235"/>
      <c r="B165" s="230"/>
      <c r="C165" s="240"/>
      <c r="D165" s="231"/>
      <c r="E165" s="234"/>
      <c r="F165" s="240"/>
      <c r="G165" s="422" t="s">
        <v>15</v>
      </c>
      <c r="H165" s="423"/>
      <c r="I165" s="237"/>
      <c r="J165" s="227">
        <f>SUM(H8:H159)</f>
        <v>0</v>
      </c>
      <c r="R165" s="233"/>
    </row>
    <row r="166" spans="1:18" x14ac:dyDescent="0.25">
      <c r="A166" s="235"/>
      <c r="B166" s="230"/>
      <c r="C166" s="240"/>
      <c r="D166" s="231"/>
      <c r="E166" s="234"/>
      <c r="F166" s="240"/>
      <c r="G166" s="422" t="s">
        <v>16</v>
      </c>
      <c r="H166" s="423"/>
      <c r="I166" s="237"/>
      <c r="J166" s="227">
        <f>J164+J165</f>
        <v>192055061</v>
      </c>
      <c r="R166" s="233"/>
    </row>
    <row r="167" spans="1:18" x14ac:dyDescent="0.25">
      <c r="A167" s="235"/>
      <c r="B167" s="230"/>
      <c r="C167" s="240"/>
      <c r="D167" s="231"/>
      <c r="E167" s="234"/>
      <c r="F167" s="240"/>
      <c r="G167" s="422" t="s">
        <v>5</v>
      </c>
      <c r="H167" s="423"/>
      <c r="I167" s="237"/>
      <c r="J167" s="227">
        <f>SUM(I8:I159)</f>
        <v>186288600</v>
      </c>
      <c r="R167" s="233"/>
    </row>
    <row r="168" spans="1:18" x14ac:dyDescent="0.25">
      <c r="A168" s="235"/>
      <c r="B168" s="230"/>
      <c r="C168" s="240"/>
      <c r="D168" s="231"/>
      <c r="E168" s="234"/>
      <c r="F168" s="240"/>
      <c r="G168" s="422" t="s">
        <v>31</v>
      </c>
      <c r="H168" s="423"/>
      <c r="I168" s="234" t="str">
        <f>IF(J168&gt;0,"SALDO",IF(J168&lt;0,"PIUTANG",IF(J168=0,"LUNAS")))</f>
        <v>PIUTANG</v>
      </c>
      <c r="J168" s="227">
        <f>J167-J166</f>
        <v>-5766461</v>
      </c>
      <c r="R168" s="233"/>
    </row>
  </sheetData>
  <mergeCells count="13">
    <mergeCell ref="A5:J5"/>
    <mergeCell ref="A6:A7"/>
    <mergeCell ref="B6:G6"/>
    <mergeCell ref="H6:H7"/>
    <mergeCell ref="I6:I7"/>
    <mergeCell ref="J6:J7"/>
    <mergeCell ref="G168:H168"/>
    <mergeCell ref="G162:H162"/>
    <mergeCell ref="G163:H163"/>
    <mergeCell ref="G164:H164"/>
    <mergeCell ref="G165:H165"/>
    <mergeCell ref="G166:H166"/>
    <mergeCell ref="G167:H16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25"/>
  <sheetViews>
    <sheetView zoomScaleNormal="100" workbookViewId="0">
      <pane ySplit="7" topLeftCell="A100" activePane="bottomLeft" state="frozen"/>
      <selection pane="bottomLeft" activeCell="E106" sqref="E1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SUM(D81:D92)</f>
        <v>16025177</v>
      </c>
      <c r="N1" s="219">
        <v>16025158</v>
      </c>
      <c r="O1" s="219">
        <f>N1-M1</f>
        <v>-19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J119*-1</f>
        <v>15328464</v>
      </c>
      <c r="J2" s="218"/>
      <c r="M2" s="219">
        <f>SUM(G81:G90)</f>
        <v>520013</v>
      </c>
      <c r="N2" s="219">
        <v>520013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15505164</v>
      </c>
      <c r="N3" s="219">
        <f>N1-N2</f>
        <v>15505145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98">
        <v>43498</v>
      </c>
      <c r="B94" s="99">
        <v>19000200</v>
      </c>
      <c r="C94" s="100">
        <v>8</v>
      </c>
      <c r="D94" s="34">
        <v>933978</v>
      </c>
      <c r="E94" s="101"/>
      <c r="F94" s="99"/>
      <c r="G94" s="34"/>
      <c r="H94" s="102"/>
      <c r="I94" s="102"/>
      <c r="J94" s="34"/>
      <c r="K94" s="233"/>
      <c r="L94" s="233"/>
      <c r="M94" s="233"/>
      <c r="N94" s="233"/>
      <c r="O94" s="233"/>
      <c r="P94" s="233"/>
    </row>
    <row r="95" spans="1:16" x14ac:dyDescent="0.25">
      <c r="A95" s="98">
        <v>43498</v>
      </c>
      <c r="B95" s="99">
        <v>19000228</v>
      </c>
      <c r="C95" s="100">
        <v>16</v>
      </c>
      <c r="D95" s="34">
        <v>1705204</v>
      </c>
      <c r="E95" s="101"/>
      <c r="F95" s="99"/>
      <c r="G95" s="34"/>
      <c r="H95" s="102"/>
      <c r="I95" s="102"/>
      <c r="J95" s="34"/>
      <c r="K95" s="233"/>
      <c r="L95" s="233"/>
      <c r="M95" s="233"/>
      <c r="N95" s="233"/>
      <c r="O95" s="233"/>
      <c r="P95" s="233"/>
    </row>
    <row r="96" spans="1:16" x14ac:dyDescent="0.25">
      <c r="A96" s="98">
        <v>43500</v>
      </c>
      <c r="B96" s="99">
        <v>19000287</v>
      </c>
      <c r="C96" s="100">
        <v>17</v>
      </c>
      <c r="D96" s="34">
        <v>1646342</v>
      </c>
      <c r="E96" s="101"/>
      <c r="F96" s="99"/>
      <c r="G96" s="34"/>
      <c r="H96" s="102"/>
      <c r="I96" s="102"/>
      <c r="J96" s="34"/>
      <c r="K96" s="233"/>
      <c r="L96" s="233"/>
      <c r="M96" s="233"/>
      <c r="N96" s="233"/>
      <c r="O96" s="233"/>
      <c r="P96" s="233"/>
    </row>
    <row r="97" spans="1:16" x14ac:dyDescent="0.25">
      <c r="A97" s="98">
        <v>43500</v>
      </c>
      <c r="B97" s="99">
        <v>19000289</v>
      </c>
      <c r="C97" s="100">
        <v>2</v>
      </c>
      <c r="D97" s="34">
        <v>170976</v>
      </c>
      <c r="E97" s="101"/>
      <c r="F97" s="99"/>
      <c r="G97" s="34"/>
      <c r="H97" s="102"/>
      <c r="I97" s="102"/>
      <c r="J97" s="34"/>
      <c r="K97" s="233"/>
      <c r="L97" s="233"/>
      <c r="M97" s="233"/>
      <c r="N97" s="233"/>
      <c r="O97" s="233"/>
      <c r="P97" s="233"/>
    </row>
    <row r="98" spans="1:16" x14ac:dyDescent="0.25">
      <c r="A98" s="98">
        <v>43500</v>
      </c>
      <c r="B98" s="99">
        <v>19000318</v>
      </c>
      <c r="C98" s="100">
        <v>13</v>
      </c>
      <c r="D98" s="34">
        <v>1424064</v>
      </c>
      <c r="E98" s="101"/>
      <c r="F98" s="99"/>
      <c r="G98" s="34"/>
      <c r="H98" s="102"/>
      <c r="I98" s="102"/>
      <c r="J98" s="34"/>
      <c r="K98" s="233"/>
      <c r="L98" s="233"/>
      <c r="M98" s="233"/>
      <c r="N98" s="233"/>
      <c r="O98" s="233"/>
      <c r="P98" s="233"/>
    </row>
    <row r="99" spans="1:16" x14ac:dyDescent="0.25">
      <c r="A99" s="98">
        <v>43501</v>
      </c>
      <c r="B99" s="99">
        <v>19000341</v>
      </c>
      <c r="C99" s="100">
        <v>9</v>
      </c>
      <c r="D99" s="34">
        <v>1003190</v>
      </c>
      <c r="E99" s="101"/>
      <c r="F99" s="99"/>
      <c r="G99" s="34"/>
      <c r="H99" s="102"/>
      <c r="I99" s="102"/>
      <c r="J99" s="34"/>
      <c r="K99" s="233"/>
      <c r="L99" s="233"/>
      <c r="M99" s="233"/>
      <c r="N99" s="233"/>
      <c r="O99" s="233"/>
      <c r="P99" s="233"/>
    </row>
    <row r="100" spans="1:16" x14ac:dyDescent="0.25">
      <c r="A100" s="98">
        <v>43501</v>
      </c>
      <c r="B100" s="99">
        <v>19000361</v>
      </c>
      <c r="C100" s="100">
        <v>11</v>
      </c>
      <c r="D100" s="34">
        <v>1068600</v>
      </c>
      <c r="E100" s="101"/>
      <c r="F100" s="99"/>
      <c r="G100" s="34"/>
      <c r="H100" s="102"/>
      <c r="I100" s="102"/>
      <c r="J100" s="34"/>
      <c r="K100" s="233"/>
      <c r="L100" s="233"/>
      <c r="M100" s="233"/>
      <c r="N100" s="233"/>
      <c r="O100" s="233"/>
      <c r="P100" s="233"/>
    </row>
    <row r="101" spans="1:16" x14ac:dyDescent="0.25">
      <c r="A101" s="98">
        <v>43502</v>
      </c>
      <c r="B101" s="99">
        <v>19000383</v>
      </c>
      <c r="C101" s="100">
        <v>7</v>
      </c>
      <c r="D101" s="34">
        <v>680402</v>
      </c>
      <c r="E101" s="101"/>
      <c r="F101" s="99"/>
      <c r="G101" s="34"/>
      <c r="H101" s="102"/>
      <c r="I101" s="102"/>
      <c r="J101" s="34"/>
      <c r="K101" s="233"/>
      <c r="L101" s="233"/>
      <c r="M101" s="233"/>
      <c r="N101" s="233"/>
      <c r="O101" s="233"/>
      <c r="P101" s="233"/>
    </row>
    <row r="102" spans="1:16" x14ac:dyDescent="0.25">
      <c r="A102" s="98">
        <v>43502</v>
      </c>
      <c r="B102" s="99">
        <v>19000414</v>
      </c>
      <c r="C102" s="100">
        <v>15</v>
      </c>
      <c r="D102" s="34">
        <v>1738396</v>
      </c>
      <c r="E102" s="101"/>
      <c r="F102" s="99"/>
      <c r="G102" s="34"/>
      <c r="H102" s="102"/>
      <c r="I102" s="102"/>
      <c r="J102" s="34"/>
      <c r="K102" s="233"/>
      <c r="L102" s="233"/>
      <c r="M102" s="233"/>
      <c r="N102" s="233"/>
      <c r="O102" s="233"/>
      <c r="P102" s="233"/>
    </row>
    <row r="103" spans="1:16" x14ac:dyDescent="0.25">
      <c r="A103" s="98">
        <v>43503</v>
      </c>
      <c r="B103" s="99">
        <v>19000442</v>
      </c>
      <c r="C103" s="100">
        <v>6</v>
      </c>
      <c r="D103" s="34">
        <v>542239</v>
      </c>
      <c r="E103" s="101"/>
      <c r="F103" s="99"/>
      <c r="G103" s="34"/>
      <c r="H103" s="102"/>
      <c r="I103" s="102"/>
      <c r="J103" s="34"/>
      <c r="K103" s="233"/>
      <c r="L103" s="233"/>
      <c r="M103" s="233"/>
      <c r="N103" s="233"/>
      <c r="O103" s="233"/>
      <c r="P103" s="233"/>
    </row>
    <row r="104" spans="1:16" x14ac:dyDescent="0.25">
      <c r="A104" s="98">
        <v>43503</v>
      </c>
      <c r="B104" s="99">
        <v>19000443</v>
      </c>
      <c r="C104" s="100">
        <v>1</v>
      </c>
      <c r="D104" s="34">
        <v>120050</v>
      </c>
      <c r="E104" s="101"/>
      <c r="F104" s="99"/>
      <c r="G104" s="34"/>
      <c r="H104" s="102"/>
      <c r="I104" s="102"/>
      <c r="J104" s="34"/>
      <c r="K104" s="233"/>
      <c r="L104" s="233"/>
      <c r="M104" s="233"/>
      <c r="N104" s="233"/>
      <c r="O104" s="233"/>
      <c r="P104" s="233"/>
    </row>
    <row r="105" spans="1:16" x14ac:dyDescent="0.25">
      <c r="A105" s="98">
        <v>43503</v>
      </c>
      <c r="B105" s="99">
        <v>19000463</v>
      </c>
      <c r="C105" s="100">
        <v>19</v>
      </c>
      <c r="D105" s="34">
        <v>1886941</v>
      </c>
      <c r="E105" s="101"/>
      <c r="F105" s="99"/>
      <c r="G105" s="34"/>
      <c r="H105" s="102"/>
      <c r="I105" s="102"/>
      <c r="J105" s="34"/>
      <c r="K105" s="233"/>
      <c r="L105" s="233"/>
      <c r="M105" s="233"/>
      <c r="N105" s="233"/>
      <c r="O105" s="233"/>
      <c r="P105" s="233"/>
    </row>
    <row r="106" spans="1:16" x14ac:dyDescent="0.25">
      <c r="A106" s="98">
        <v>43504</v>
      </c>
      <c r="B106" s="99">
        <v>19000486</v>
      </c>
      <c r="C106" s="100">
        <v>12</v>
      </c>
      <c r="D106" s="34">
        <v>997516</v>
      </c>
      <c r="E106" s="101" t="s">
        <v>240</v>
      </c>
      <c r="F106" s="99">
        <v>1</v>
      </c>
      <c r="G106" s="34">
        <v>106050</v>
      </c>
      <c r="H106" s="102"/>
      <c r="I106" s="102"/>
      <c r="J106" s="34"/>
      <c r="K106" s="233"/>
      <c r="L106" s="233"/>
      <c r="M106" s="233"/>
      <c r="N106" s="233"/>
      <c r="O106" s="233"/>
      <c r="P106" s="233"/>
    </row>
    <row r="107" spans="1:16" x14ac:dyDescent="0.25">
      <c r="A107" s="98">
        <v>43504</v>
      </c>
      <c r="B107" s="99">
        <v>19000490</v>
      </c>
      <c r="C107" s="100">
        <v>1</v>
      </c>
      <c r="D107" s="34">
        <v>101500</v>
      </c>
      <c r="E107" s="101"/>
      <c r="F107" s="99"/>
      <c r="G107" s="34"/>
      <c r="H107" s="102"/>
      <c r="I107" s="102"/>
      <c r="J107" s="34"/>
      <c r="K107" s="233"/>
      <c r="L107" s="233"/>
      <c r="M107" s="233"/>
      <c r="N107" s="233"/>
      <c r="O107" s="233"/>
      <c r="P107" s="233"/>
    </row>
    <row r="108" spans="1:16" x14ac:dyDescent="0.25">
      <c r="A108" s="98">
        <v>43504</v>
      </c>
      <c r="B108" s="99">
        <v>19000512</v>
      </c>
      <c r="C108" s="100">
        <v>11</v>
      </c>
      <c r="D108" s="34">
        <v>1415030</v>
      </c>
      <c r="E108" s="101"/>
      <c r="F108" s="99"/>
      <c r="G108" s="34"/>
      <c r="H108" s="102"/>
      <c r="I108" s="102"/>
      <c r="J108" s="34"/>
      <c r="K108" s="233"/>
      <c r="L108" s="233"/>
      <c r="M108" s="233"/>
      <c r="N108" s="233"/>
      <c r="O108" s="233"/>
      <c r="P108" s="233"/>
    </row>
    <row r="109" spans="1:16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  <c r="K109" s="233"/>
      <c r="L109" s="233"/>
      <c r="M109" s="233"/>
      <c r="N109" s="233"/>
      <c r="O109" s="233"/>
      <c r="P109" s="233"/>
    </row>
    <row r="110" spans="1:16" x14ac:dyDescent="0.25">
      <c r="A110" s="235"/>
      <c r="B110" s="234"/>
      <c r="C110" s="240"/>
      <c r="D110" s="236"/>
      <c r="E110" s="237"/>
      <c r="F110" s="234"/>
      <c r="G110" s="236"/>
      <c r="H110" s="239"/>
      <c r="I110" s="239"/>
      <c r="J110" s="236"/>
      <c r="K110" s="233"/>
      <c r="L110" s="233"/>
      <c r="M110" s="233"/>
      <c r="N110" s="233"/>
      <c r="O110" s="233"/>
      <c r="P110" s="233"/>
    </row>
    <row r="111" spans="1:16" x14ac:dyDescent="0.25">
      <c r="A111" s="235"/>
      <c r="B111" s="223" t="s">
        <v>11</v>
      </c>
      <c r="C111" s="232">
        <f>SUM(C8:C110)</f>
        <v>855</v>
      </c>
      <c r="D111" s="224"/>
      <c r="E111" s="223" t="s">
        <v>11</v>
      </c>
      <c r="F111" s="223">
        <f>SUM(F8:F110)</f>
        <v>36</v>
      </c>
      <c r="G111" s="224">
        <f>SUM(G8:G110)</f>
        <v>4068414</v>
      </c>
      <c r="H111" s="239"/>
      <c r="I111" s="239"/>
      <c r="J111" s="236"/>
      <c r="K111" s="233"/>
      <c r="L111" s="233"/>
      <c r="M111" s="233"/>
      <c r="N111" s="233"/>
      <c r="O111" s="233"/>
      <c r="P111" s="233"/>
    </row>
    <row r="112" spans="1:16" x14ac:dyDescent="0.25">
      <c r="A112" s="235"/>
      <c r="B112" s="223"/>
      <c r="C112" s="232"/>
      <c r="D112" s="224"/>
      <c r="E112" s="237"/>
      <c r="F112" s="234"/>
      <c r="G112" s="236"/>
      <c r="H112" s="239"/>
      <c r="I112" s="239"/>
      <c r="J112" s="236"/>
      <c r="K112" s="233"/>
      <c r="L112" s="233"/>
      <c r="M112" s="233"/>
      <c r="N112" s="233"/>
      <c r="O112" s="233"/>
      <c r="P112" s="233"/>
    </row>
    <row r="113" spans="1:16" x14ac:dyDescent="0.25">
      <c r="A113" s="225"/>
      <c r="B113" s="226"/>
      <c r="C113" s="240"/>
      <c r="D113" s="236"/>
      <c r="E113" s="223"/>
      <c r="F113" s="234"/>
      <c r="G113" s="419" t="s">
        <v>12</v>
      </c>
      <c r="H113" s="419"/>
      <c r="I113" s="239"/>
      <c r="J113" s="227">
        <f>SUM(D8:D110)</f>
        <v>91239275</v>
      </c>
      <c r="K113" s="233"/>
      <c r="L113" s="233"/>
      <c r="M113" s="233"/>
      <c r="N113" s="233"/>
      <c r="O113" s="233"/>
      <c r="P113" s="233"/>
    </row>
    <row r="114" spans="1:16" x14ac:dyDescent="0.25">
      <c r="A114" s="235"/>
      <c r="B114" s="234"/>
      <c r="C114" s="240"/>
      <c r="D114" s="236"/>
      <c r="E114" s="223"/>
      <c r="F114" s="234"/>
      <c r="G114" s="419" t="s">
        <v>13</v>
      </c>
      <c r="H114" s="419"/>
      <c r="I114" s="239"/>
      <c r="J114" s="227">
        <f>SUM(G8:G110)</f>
        <v>4068414</v>
      </c>
    </row>
    <row r="115" spans="1:16" x14ac:dyDescent="0.25">
      <c r="A115" s="228"/>
      <c r="B115" s="237"/>
      <c r="C115" s="240"/>
      <c r="D115" s="236"/>
      <c r="E115" s="237"/>
      <c r="F115" s="234"/>
      <c r="G115" s="419" t="s">
        <v>14</v>
      </c>
      <c r="H115" s="419"/>
      <c r="I115" s="41"/>
      <c r="J115" s="229">
        <f>J113-J114</f>
        <v>87170861</v>
      </c>
    </row>
    <row r="116" spans="1:16" x14ac:dyDescent="0.25">
      <c r="A116" s="235"/>
      <c r="B116" s="230"/>
      <c r="C116" s="240"/>
      <c r="D116" s="231"/>
      <c r="E116" s="237"/>
      <c r="F116" s="223"/>
      <c r="G116" s="419" t="s">
        <v>15</v>
      </c>
      <c r="H116" s="419"/>
      <c r="I116" s="239"/>
      <c r="J116" s="227">
        <f>SUM(H8:H112)</f>
        <v>0</v>
      </c>
    </row>
    <row r="117" spans="1:16" x14ac:dyDescent="0.25">
      <c r="A117" s="235"/>
      <c r="B117" s="230"/>
      <c r="C117" s="240"/>
      <c r="D117" s="231"/>
      <c r="E117" s="237"/>
      <c r="F117" s="223"/>
      <c r="G117" s="419" t="s">
        <v>16</v>
      </c>
      <c r="H117" s="419"/>
      <c r="I117" s="239"/>
      <c r="J117" s="227">
        <f>J115+J116</f>
        <v>87170861</v>
      </c>
    </row>
    <row r="118" spans="1:16" x14ac:dyDescent="0.25">
      <c r="A118" s="235"/>
      <c r="B118" s="230"/>
      <c r="C118" s="240"/>
      <c r="D118" s="231"/>
      <c r="E118" s="237"/>
      <c r="F118" s="234"/>
      <c r="G118" s="419" t="s">
        <v>5</v>
      </c>
      <c r="H118" s="419"/>
      <c r="I118" s="239"/>
      <c r="J118" s="227">
        <f>SUM(I8:I112)</f>
        <v>71842397</v>
      </c>
    </row>
    <row r="119" spans="1:16" x14ac:dyDescent="0.25">
      <c r="A119" s="235"/>
      <c r="B119" s="230"/>
      <c r="C119" s="240"/>
      <c r="D119" s="231"/>
      <c r="E119" s="237"/>
      <c r="F119" s="234"/>
      <c r="G119" s="419" t="s">
        <v>31</v>
      </c>
      <c r="H119" s="419"/>
      <c r="I119" s="240" t="str">
        <f>IF(J119&gt;0,"SALDO",IF(J119&lt;0,"PIUTANG",IF(J119=0,"LUNAS")))</f>
        <v>PIUTANG</v>
      </c>
      <c r="J119" s="227">
        <f>J118-J117</f>
        <v>-15328464</v>
      </c>
    </row>
    <row r="120" spans="1:16" x14ac:dyDescent="0.25">
      <c r="F120" s="219"/>
      <c r="G120" s="219"/>
      <c r="J120" s="219"/>
    </row>
    <row r="121" spans="1:16" x14ac:dyDescent="0.25">
      <c r="C121" s="219"/>
      <c r="D121" s="219"/>
      <c r="F121" s="219"/>
      <c r="G121" s="219"/>
      <c r="J121" s="219"/>
      <c r="L121" s="233"/>
      <c r="M121" s="233"/>
      <c r="N121" s="233"/>
      <c r="O121" s="233"/>
      <c r="P121" s="233"/>
    </row>
    <row r="122" spans="1:16" x14ac:dyDescent="0.25">
      <c r="C122" s="219"/>
      <c r="D122" s="219"/>
      <c r="F122" s="219"/>
      <c r="G122" s="219"/>
      <c r="J122" s="219"/>
      <c r="L122" s="233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3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3"/>
      <c r="M124" s="233"/>
      <c r="N124" s="233"/>
      <c r="O124" s="233"/>
      <c r="P124" s="233"/>
    </row>
    <row r="125" spans="1:16" x14ac:dyDescent="0.25">
      <c r="C125" s="219"/>
      <c r="D125" s="219"/>
      <c r="L125" s="233"/>
      <c r="M125" s="233"/>
      <c r="N125" s="233"/>
      <c r="O125" s="233"/>
      <c r="P12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9:H119"/>
    <mergeCell ref="G113:H113"/>
    <mergeCell ref="G114:H114"/>
    <mergeCell ref="G115:H115"/>
    <mergeCell ref="G116:H116"/>
    <mergeCell ref="G117:H117"/>
    <mergeCell ref="G118:H11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62" activePane="bottomLeft" state="frozen"/>
      <selection pane="bottomLeft" activeCell="G64" sqref="G6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SUM(D50:D60)</f>
        <v>758625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860520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758625</v>
      </c>
      <c r="M3" s="219">
        <v>53505</v>
      </c>
      <c r="N3" s="238">
        <f>L3+M3</f>
        <v>812130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0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0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0" x14ac:dyDescent="0.25">
      <c r="A61" s="98">
        <v>43498</v>
      </c>
      <c r="B61" s="99">
        <v>19000130</v>
      </c>
      <c r="C61" s="100">
        <v>5</v>
      </c>
      <c r="D61" s="34">
        <v>235755</v>
      </c>
      <c r="E61" s="101"/>
      <c r="F61" s="99"/>
      <c r="G61" s="34"/>
      <c r="H61" s="102"/>
      <c r="I61" s="102"/>
      <c r="J61" s="34"/>
    </row>
    <row r="62" spans="1:10" x14ac:dyDescent="0.25">
      <c r="A62" s="98">
        <v>43500</v>
      </c>
      <c r="B62" s="99">
        <v>19000134</v>
      </c>
      <c r="C62" s="100">
        <v>1</v>
      </c>
      <c r="D62" s="34">
        <v>37140</v>
      </c>
      <c r="E62" s="101"/>
      <c r="F62" s="99"/>
      <c r="G62" s="34"/>
      <c r="H62" s="102"/>
      <c r="I62" s="102"/>
      <c r="J62" s="34"/>
    </row>
    <row r="63" spans="1:10" x14ac:dyDescent="0.25">
      <c r="A63" s="98">
        <v>43501</v>
      </c>
      <c r="B63" s="99">
        <v>19000139</v>
      </c>
      <c r="C63" s="100">
        <v>1</v>
      </c>
      <c r="D63" s="34">
        <v>34545</v>
      </c>
      <c r="E63" s="101"/>
      <c r="F63" s="99"/>
      <c r="G63" s="34"/>
      <c r="H63" s="102"/>
      <c r="I63" s="102"/>
      <c r="J63" s="34"/>
    </row>
    <row r="64" spans="1:10" x14ac:dyDescent="0.25">
      <c r="A64" s="98">
        <v>43502</v>
      </c>
      <c r="B64" s="99">
        <v>19000142</v>
      </c>
      <c r="C64" s="100">
        <v>6</v>
      </c>
      <c r="D64" s="34">
        <v>241560</v>
      </c>
      <c r="E64" s="101" t="s">
        <v>237</v>
      </c>
      <c r="F64" s="99">
        <v>1</v>
      </c>
      <c r="G64" s="34">
        <v>72000</v>
      </c>
      <c r="H64" s="102"/>
      <c r="I64" s="102"/>
      <c r="J64" s="34"/>
    </row>
    <row r="65" spans="1:10" x14ac:dyDescent="0.25">
      <c r="A65" s="98">
        <v>43502</v>
      </c>
      <c r="B65" s="99">
        <v>19000143</v>
      </c>
      <c r="C65" s="100">
        <v>1</v>
      </c>
      <c r="D65" s="34">
        <v>18870</v>
      </c>
      <c r="E65" s="101"/>
      <c r="F65" s="99"/>
      <c r="G65" s="34"/>
      <c r="H65" s="102"/>
      <c r="I65" s="102"/>
      <c r="J65" s="34"/>
    </row>
    <row r="66" spans="1:10" x14ac:dyDescent="0.25">
      <c r="A66" s="98">
        <v>43502</v>
      </c>
      <c r="B66" s="99">
        <v>19000146</v>
      </c>
      <c r="C66" s="100">
        <v>1</v>
      </c>
      <c r="D66" s="34">
        <v>94665</v>
      </c>
      <c r="E66" s="101"/>
      <c r="F66" s="99"/>
      <c r="G66" s="34"/>
      <c r="H66" s="102"/>
      <c r="I66" s="102"/>
      <c r="J66" s="34"/>
    </row>
    <row r="67" spans="1:10" x14ac:dyDescent="0.25">
      <c r="A67" s="98">
        <v>43502</v>
      </c>
      <c r="B67" s="99">
        <v>19000148</v>
      </c>
      <c r="C67" s="100">
        <v>1</v>
      </c>
      <c r="D67" s="34">
        <v>35445</v>
      </c>
      <c r="E67" s="101"/>
      <c r="F67" s="99"/>
      <c r="G67" s="34"/>
      <c r="H67" s="102"/>
      <c r="I67" s="102"/>
      <c r="J67" s="34"/>
    </row>
    <row r="68" spans="1:10" x14ac:dyDescent="0.25">
      <c r="A68" s="98">
        <v>43503</v>
      </c>
      <c r="B68" s="99">
        <v>19000155</v>
      </c>
      <c r="C68" s="100">
        <v>1</v>
      </c>
      <c r="D68" s="34">
        <v>45705</v>
      </c>
      <c r="E68" s="101"/>
      <c r="F68" s="99"/>
      <c r="G68" s="34"/>
      <c r="H68" s="102"/>
      <c r="I68" s="102"/>
      <c r="J68" s="34"/>
    </row>
    <row r="69" spans="1:10" x14ac:dyDescent="0.25">
      <c r="A69" s="98">
        <v>43503</v>
      </c>
      <c r="B69" s="99">
        <v>19000157</v>
      </c>
      <c r="C69" s="100">
        <v>1</v>
      </c>
      <c r="D69" s="34">
        <v>50940</v>
      </c>
      <c r="E69" s="101"/>
      <c r="F69" s="99"/>
      <c r="G69" s="34"/>
      <c r="H69" s="102"/>
      <c r="I69" s="102"/>
      <c r="J69" s="34"/>
    </row>
    <row r="70" spans="1:10" x14ac:dyDescent="0.25">
      <c r="A70" s="98">
        <v>43504</v>
      </c>
      <c r="B70" s="99">
        <v>19000159</v>
      </c>
      <c r="C70" s="100">
        <v>1</v>
      </c>
      <c r="D70" s="34">
        <v>23775</v>
      </c>
      <c r="E70" s="101"/>
      <c r="F70" s="99"/>
      <c r="G70" s="34"/>
      <c r="H70" s="102"/>
      <c r="I70" s="102"/>
      <c r="J70" s="34"/>
    </row>
    <row r="71" spans="1:10" x14ac:dyDescent="0.25">
      <c r="A71" s="98">
        <v>43504</v>
      </c>
      <c r="B71" s="99">
        <v>19000162</v>
      </c>
      <c r="C71" s="100">
        <v>2</v>
      </c>
      <c r="D71" s="34">
        <v>50310</v>
      </c>
      <c r="E71" s="101"/>
      <c r="F71" s="99"/>
      <c r="G71" s="34"/>
      <c r="H71" s="102"/>
      <c r="I71" s="102"/>
      <c r="J71" s="34"/>
    </row>
    <row r="72" spans="1:10" x14ac:dyDescent="0.25">
      <c r="A72" s="98">
        <v>43504</v>
      </c>
      <c r="B72" s="99">
        <v>19000163</v>
      </c>
      <c r="C72" s="100">
        <v>1</v>
      </c>
      <c r="D72" s="34">
        <v>63810</v>
      </c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142</v>
      </c>
      <c r="D84" s="224"/>
      <c r="E84" s="223" t="s">
        <v>11</v>
      </c>
      <c r="F84" s="223">
        <f>SUM(F8:F83)</f>
        <v>6</v>
      </c>
      <c r="G84" s="224">
        <f>SUM(G8:G83)</f>
        <v>339030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6675315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339030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6336285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6336285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5475765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-860520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7"/>
  <sheetViews>
    <sheetView workbookViewId="0">
      <pane ySplit="7" topLeftCell="A22" activePane="bottomLeft" state="frozen"/>
      <selection pane="bottomLeft" activeCell="J31" sqref="J3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SUM(D20:D24)</f>
        <v>3597308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J37*-1</f>
        <v>1682018</v>
      </c>
      <c r="J2" s="218"/>
      <c r="L2" s="238">
        <f>SUM(G20:G23)</f>
        <v>537950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3059358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98">
        <v>43502</v>
      </c>
      <c r="B25" s="99">
        <v>19000413</v>
      </c>
      <c r="C25" s="253">
        <v>13</v>
      </c>
      <c r="D25" s="34">
        <v>1497743</v>
      </c>
      <c r="E25" s="101"/>
      <c r="F25" s="99"/>
      <c r="G25" s="34"/>
      <c r="H25" s="101"/>
      <c r="I25" s="102"/>
      <c r="J25" s="34"/>
      <c r="L25" s="238"/>
    </row>
    <row r="26" spans="1:12" x14ac:dyDescent="0.25">
      <c r="A26" s="98">
        <v>43503</v>
      </c>
      <c r="B26" s="99">
        <v>19000448</v>
      </c>
      <c r="C26" s="253">
        <v>1</v>
      </c>
      <c r="D26" s="34">
        <v>92575</v>
      </c>
      <c r="E26" s="101"/>
      <c r="F26" s="99"/>
      <c r="G26" s="34"/>
      <c r="H26" s="101"/>
      <c r="I26" s="102"/>
      <c r="J26" s="34"/>
      <c r="L26" s="238"/>
    </row>
    <row r="27" spans="1:12" x14ac:dyDescent="0.25">
      <c r="A27" s="98">
        <v>43504</v>
      </c>
      <c r="B27" s="99">
        <v>19000476</v>
      </c>
      <c r="C27" s="253">
        <v>1</v>
      </c>
      <c r="D27" s="34">
        <v>91700</v>
      </c>
      <c r="E27" s="101"/>
      <c r="F27" s="99"/>
      <c r="G27" s="34"/>
      <c r="H27" s="101"/>
      <c r="I27" s="102"/>
      <c r="J27" s="34"/>
      <c r="L27" s="238"/>
    </row>
    <row r="28" spans="1:12" x14ac:dyDescent="0.25">
      <c r="A28" s="235"/>
      <c r="B28" s="234"/>
      <c r="C28" s="26"/>
      <c r="D28" s="236"/>
      <c r="E28" s="237"/>
      <c r="F28" s="234"/>
      <c r="G28" s="236"/>
      <c r="H28" s="237"/>
      <c r="I28" s="239"/>
      <c r="J28" s="236"/>
    </row>
    <row r="29" spans="1:12" x14ac:dyDescent="0.25">
      <c r="A29" s="235"/>
      <c r="B29" s="223" t="s">
        <v>11</v>
      </c>
      <c r="C29" s="27">
        <f>SUM(C8:C28)</f>
        <v>127</v>
      </c>
      <c r="D29" s="224"/>
      <c r="E29" s="223" t="s">
        <v>11</v>
      </c>
      <c r="F29" s="223">
        <f>SUM(F8:F28)</f>
        <v>8</v>
      </c>
      <c r="G29" s="5"/>
      <c r="H29" s="234"/>
      <c r="I29" s="240"/>
      <c r="J29" s="5"/>
    </row>
    <row r="30" spans="1:12" x14ac:dyDescent="0.25">
      <c r="A30" s="235"/>
      <c r="B30" s="223"/>
      <c r="C30" s="27"/>
      <c r="D30" s="224"/>
      <c r="E30" s="223"/>
      <c r="F30" s="223"/>
      <c r="G30" s="32"/>
      <c r="H30" s="33"/>
      <c r="I30" s="240"/>
      <c r="J30" s="5"/>
    </row>
    <row r="31" spans="1:12" x14ac:dyDescent="0.25">
      <c r="A31" s="225"/>
      <c r="B31" s="226"/>
      <c r="C31" s="26"/>
      <c r="D31" s="236"/>
      <c r="E31" s="223"/>
      <c r="F31" s="234"/>
      <c r="G31" s="419" t="s">
        <v>12</v>
      </c>
      <c r="H31" s="419"/>
      <c r="I31" s="239"/>
      <c r="J31" s="227">
        <f>SUM(D8:D28)</f>
        <v>14306616</v>
      </c>
    </row>
    <row r="32" spans="1:12" x14ac:dyDescent="0.25">
      <c r="A32" s="235"/>
      <c r="B32" s="234"/>
      <c r="C32" s="26"/>
      <c r="D32" s="236"/>
      <c r="E32" s="237"/>
      <c r="F32" s="234"/>
      <c r="G32" s="419" t="s">
        <v>13</v>
      </c>
      <c r="H32" s="419"/>
      <c r="I32" s="239"/>
      <c r="J32" s="227">
        <f>SUM(G8:G28)</f>
        <v>537950</v>
      </c>
    </row>
    <row r="33" spans="1:10" x14ac:dyDescent="0.25">
      <c r="A33" s="228"/>
      <c r="B33" s="237"/>
      <c r="C33" s="26"/>
      <c r="D33" s="236"/>
      <c r="E33" s="237"/>
      <c r="F33" s="234"/>
      <c r="G33" s="419" t="s">
        <v>14</v>
      </c>
      <c r="H33" s="419"/>
      <c r="I33" s="41"/>
      <c r="J33" s="229">
        <f>J31-J32</f>
        <v>13768666</v>
      </c>
    </row>
    <row r="34" spans="1:10" x14ac:dyDescent="0.25">
      <c r="A34" s="235"/>
      <c r="B34" s="230"/>
      <c r="C34" s="26"/>
      <c r="D34" s="231"/>
      <c r="E34" s="237"/>
      <c r="F34" s="234"/>
      <c r="G34" s="419" t="s">
        <v>15</v>
      </c>
      <c r="H34" s="419"/>
      <c r="I34" s="239"/>
      <c r="J34" s="227">
        <f>SUM(H8:H29)</f>
        <v>0</v>
      </c>
    </row>
    <row r="35" spans="1:10" x14ac:dyDescent="0.25">
      <c r="A35" s="235"/>
      <c r="B35" s="230"/>
      <c r="C35" s="26"/>
      <c r="D35" s="231"/>
      <c r="E35" s="237"/>
      <c r="F35" s="234"/>
      <c r="G35" s="419" t="s">
        <v>16</v>
      </c>
      <c r="H35" s="419"/>
      <c r="I35" s="239"/>
      <c r="J35" s="227">
        <f>J33+J34</f>
        <v>13768666</v>
      </c>
    </row>
    <row r="36" spans="1:10" x14ac:dyDescent="0.25">
      <c r="A36" s="235"/>
      <c r="B36" s="230"/>
      <c r="C36" s="26"/>
      <c r="D36" s="231"/>
      <c r="E36" s="237"/>
      <c r="F36" s="234"/>
      <c r="G36" s="419" t="s">
        <v>5</v>
      </c>
      <c r="H36" s="419"/>
      <c r="I36" s="239"/>
      <c r="J36" s="227">
        <f>SUM(I8:I29)</f>
        <v>12086648</v>
      </c>
    </row>
    <row r="37" spans="1:10" x14ac:dyDescent="0.25">
      <c r="A37" s="235"/>
      <c r="B37" s="230"/>
      <c r="C37" s="26"/>
      <c r="D37" s="231"/>
      <c r="E37" s="237"/>
      <c r="F37" s="234"/>
      <c r="G37" s="419" t="s">
        <v>31</v>
      </c>
      <c r="H37" s="419"/>
      <c r="I37" s="240" t="str">
        <f>IF(J37&gt;0,"SALDO",IF(J37&lt;0,"PIUTANG",IF(J37=0,"LUNAS")))</f>
        <v>PIUTANG</v>
      </c>
      <c r="J37" s="227">
        <f>J36-J35</f>
        <v>-1682018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E36" sqref="E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576938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76005000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-576938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B87" sqref="B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J100*-1</f>
        <v>1613467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239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1501</v>
      </c>
      <c r="D92" s="224"/>
      <c r="E92" s="223" t="s">
        <v>11</v>
      </c>
      <c r="F92" s="223">
        <f>SUM(F8:F91)</f>
        <v>250</v>
      </c>
      <c r="G92" s="224">
        <f>SUM(G8:G91)</f>
        <v>26304958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9" t="s">
        <v>12</v>
      </c>
      <c r="H94" s="419"/>
      <c r="I94" s="239"/>
      <c r="J94" s="227">
        <f>SUM(D8:D91)</f>
        <v>156775601</v>
      </c>
    </row>
    <row r="95" spans="1:10" x14ac:dyDescent="0.25">
      <c r="A95" s="235"/>
      <c r="B95" s="234"/>
      <c r="C95" s="240"/>
      <c r="D95" s="236"/>
      <c r="E95" s="223"/>
      <c r="F95" s="234"/>
      <c r="G95" s="419" t="s">
        <v>13</v>
      </c>
      <c r="H95" s="419"/>
      <c r="I95" s="239"/>
      <c r="J95" s="227">
        <f>SUM(G8:G91)</f>
        <v>26304958</v>
      </c>
    </row>
    <row r="96" spans="1:10" x14ac:dyDescent="0.25">
      <c r="A96" s="228"/>
      <c r="B96" s="237"/>
      <c r="C96" s="240"/>
      <c r="D96" s="236"/>
      <c r="E96" s="237"/>
      <c r="F96" s="234"/>
      <c r="G96" s="419" t="s">
        <v>14</v>
      </c>
      <c r="H96" s="419"/>
      <c r="I96" s="41"/>
      <c r="J96" s="229">
        <f>J94-J95</f>
        <v>130470643</v>
      </c>
    </row>
    <row r="97" spans="1:16" x14ac:dyDescent="0.25">
      <c r="A97" s="235"/>
      <c r="B97" s="230"/>
      <c r="C97" s="240"/>
      <c r="D97" s="231"/>
      <c r="E97" s="237"/>
      <c r="F97" s="223"/>
      <c r="G97" s="419" t="s">
        <v>15</v>
      </c>
      <c r="H97" s="419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9" t="s">
        <v>16</v>
      </c>
      <c r="H98" s="419"/>
      <c r="I98" s="239"/>
      <c r="J98" s="227">
        <f>J96+J97</f>
        <v>130470643</v>
      </c>
    </row>
    <row r="99" spans="1:16" x14ac:dyDescent="0.25">
      <c r="A99" s="235"/>
      <c r="B99" s="230"/>
      <c r="C99" s="240"/>
      <c r="D99" s="231"/>
      <c r="E99" s="237"/>
      <c r="F99" s="234"/>
      <c r="G99" s="419" t="s">
        <v>5</v>
      </c>
      <c r="H99" s="419"/>
      <c r="I99" s="239"/>
      <c r="J99" s="227">
        <f>SUM(I8:I93)</f>
        <v>128857176</v>
      </c>
    </row>
    <row r="100" spans="1:16" x14ac:dyDescent="0.25">
      <c r="A100" s="235"/>
      <c r="B100" s="230"/>
      <c r="C100" s="240"/>
      <c r="D100" s="231"/>
      <c r="E100" s="237"/>
      <c r="F100" s="234"/>
      <c r="G100" s="419" t="s">
        <v>31</v>
      </c>
      <c r="H100" s="419"/>
      <c r="I100" s="240" t="str">
        <f>IF(J100&gt;0,"SALDO",IF(J100&lt;0,"PIUTANG",IF(J100=0,"LUNAS")))</f>
        <v>PIUTANG</v>
      </c>
      <c r="J100" s="227">
        <f>J99-J98</f>
        <v>-1613467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G100:H100"/>
    <mergeCell ref="G94:H94"/>
    <mergeCell ref="G95:H95"/>
    <mergeCell ref="G96:H96"/>
    <mergeCell ref="G97:H97"/>
    <mergeCell ref="G98:H98"/>
    <mergeCell ref="G99:H9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22" activePane="bottomLeft" state="frozen"/>
      <selection pane="bottomLeft" activeCell="J27" sqref="J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-912432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1221132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>
        <v>711838</v>
      </c>
      <c r="J27" s="34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36657695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37061695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-1221132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6" activePane="bottomLeft" state="frozen"/>
      <selection pane="bottomLeft" activeCell="J26" sqref="J2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1099707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245">
        <v>100000</v>
      </c>
      <c r="I27" s="245">
        <v>1519000</v>
      </c>
      <c r="J27" s="246" t="s">
        <v>17</v>
      </c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91</v>
      </c>
      <c r="D32" s="9">
        <f>SUM(D7:D31)</f>
        <v>9164121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1067000</v>
      </c>
      <c r="I32" s="77">
        <f>SUM(I7:I31)</f>
        <v>6594000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9164121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6626707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1067000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7693707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6594000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-1099707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ST'!A65</f>
        <v>43500</v>
      </c>
      <c r="C5" s="281">
        <f>'Taufik ST'!I2</f>
        <v>3496599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Fashion'!A14</f>
        <v>43493</v>
      </c>
      <c r="C6" s="281">
        <f>'Indra Fashion'!I2</f>
        <v>206500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Bandros!$A$141</f>
        <v>43502</v>
      </c>
      <c r="C8" s="281">
        <f>Bandros!I2</f>
        <v>5766461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1613467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Azalea!A27</f>
        <v>43486</v>
      </c>
      <c r="C10" s="281">
        <f>Azalea!I2</f>
        <v>1221132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ESP!A94</f>
        <v>43498</v>
      </c>
      <c r="C11" s="281">
        <f>ESP!I2</f>
        <v>15328464</v>
      </c>
      <c r="E11" s="289"/>
    </row>
    <row r="12" spans="1:5" s="267" customFormat="1" ht="18.75" customHeight="1" x14ac:dyDescent="0.25">
      <c r="A12" s="185" t="s">
        <v>200</v>
      </c>
      <c r="B12" s="184">
        <f>Yuan!A25</f>
        <v>43502</v>
      </c>
      <c r="C12" s="281">
        <f>Yuan!I2</f>
        <v>1682018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576938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1099707</v>
      </c>
      <c r="E20" s="288"/>
    </row>
    <row r="21" spans="1:5" s="267" customFormat="1" ht="18.75" customHeight="1" x14ac:dyDescent="0.25">
      <c r="A21" s="185" t="s">
        <v>211</v>
      </c>
      <c r="B21" s="184">
        <f>'Sale ESP'!A61</f>
        <v>43498</v>
      </c>
      <c r="C21" s="281">
        <f>'Sale ESP'!I2</f>
        <v>860520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31851958.5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2019-02-08T11:02:24Z</dcterms:modified>
</cp:coreProperties>
</file>