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7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ST'!$A$5:$J$97</definedName>
    <definedName name="_xlnm.Print_Area" localSheetId="28">Widya!$A$1:$J$25</definedName>
    <definedName name="_xlnm.Print_Area" localSheetId="7">Yuan!$N$8:$N$34</definedName>
  </definedNames>
  <calcPr calcId="144525"/>
</workbook>
</file>

<file path=xl/calcChain.xml><?xml version="1.0" encoding="utf-8"?>
<calcChain xmlns="http://schemas.openxmlformats.org/spreadsheetml/2006/main">
  <c r="B20" i="15" l="1"/>
  <c r="B13" i="15"/>
  <c r="B12" i="15"/>
  <c r="B11" i="15"/>
  <c r="B10" i="15"/>
  <c r="B9" i="15"/>
  <c r="B8" i="15"/>
  <c r="B6" i="15"/>
  <c r="B5" i="15"/>
  <c r="L2" i="54" l="1"/>
  <c r="L1" i="54"/>
  <c r="M115" i="57" l="1"/>
  <c r="M114" i="57"/>
  <c r="M113" i="57"/>
  <c r="O93" i="57"/>
  <c r="M95" i="57" l="1"/>
  <c r="M94" i="57"/>
  <c r="M93" i="57"/>
  <c r="L2" i="64" l="1"/>
  <c r="L1" i="64"/>
  <c r="M2" i="57"/>
  <c r="M1" i="57"/>
  <c r="L2" i="58" l="1"/>
  <c r="L1" i="58"/>
  <c r="L2" i="61" l="1"/>
  <c r="L1" i="61"/>
  <c r="M2" i="54" l="1"/>
  <c r="L63" i="64" l="1"/>
  <c r="L62" i="64"/>
  <c r="B18" i="15" l="1"/>
  <c r="L1" i="2" l="1"/>
  <c r="L3" i="2"/>
  <c r="L25" i="56" l="1"/>
  <c r="M114" i="58" l="1"/>
  <c r="M113" i="58"/>
  <c r="L2" i="12" l="1"/>
  <c r="L1" i="12"/>
  <c r="L2" i="2"/>
  <c r="I36" i="5" l="1"/>
  <c r="L3" i="64" l="1"/>
  <c r="J96" i="64"/>
  <c r="J95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00" i="64"/>
  <c r="J98" i="64"/>
  <c r="G93" i="64"/>
  <c r="F93" i="64"/>
  <c r="C93" i="64"/>
  <c r="J97" i="64" l="1"/>
  <c r="J99" i="64" s="1"/>
  <c r="J101" i="64" s="1"/>
  <c r="I2" i="64" s="1"/>
  <c r="L679" i="63"/>
  <c r="C21" i="15" l="1"/>
  <c r="N3" i="64"/>
  <c r="I101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40" i="61" l="1"/>
  <c r="J38" i="61"/>
  <c r="J36" i="61"/>
  <c r="J35" i="61"/>
  <c r="F33" i="61"/>
  <c r="C33" i="61"/>
  <c r="J37" i="61" l="1"/>
  <c r="J39" i="61" s="1"/>
  <c r="J41" i="61" s="1"/>
  <c r="I41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05" i="58" l="1"/>
  <c r="J203" i="58"/>
  <c r="J201" i="58"/>
  <c r="J200" i="58"/>
  <c r="I198" i="58"/>
  <c r="H198" i="58"/>
  <c r="G198" i="58"/>
  <c r="F198" i="58"/>
  <c r="D198" i="58"/>
  <c r="C198" i="58"/>
  <c r="M3" i="58"/>
  <c r="N3" i="58" l="1"/>
  <c r="J202" i="58"/>
  <c r="J204" i="58" s="1"/>
  <c r="J206" i="58" s="1"/>
  <c r="I206" i="58" l="1"/>
  <c r="I2" i="58"/>
  <c r="C8" i="15" s="1"/>
  <c r="J139" i="57" l="1"/>
  <c r="J137" i="57"/>
  <c r="J135" i="57"/>
  <c r="J134" i="57"/>
  <c r="G132" i="57"/>
  <c r="F132" i="57"/>
  <c r="C132" i="57"/>
  <c r="J136" i="57" l="1"/>
  <c r="J138" i="57" s="1"/>
  <c r="J140" i="57" s="1"/>
  <c r="I140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96" i="54" l="1"/>
  <c r="J94" i="54"/>
  <c r="J92" i="54"/>
  <c r="J91" i="54"/>
  <c r="I89" i="54"/>
  <c r="H89" i="54"/>
  <c r="G89" i="54"/>
  <c r="F89" i="54"/>
  <c r="D89" i="54"/>
  <c r="C89" i="54"/>
  <c r="J93" i="54" l="1"/>
  <c r="J95" i="54" s="1"/>
  <c r="J97" i="54" s="1"/>
  <c r="I2" i="54" s="1"/>
  <c r="C5" i="15" s="1"/>
  <c r="L3" i="54"/>
  <c r="N3" i="54" s="1"/>
  <c r="I97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<sst xmlns="http://schemas.openxmlformats.org/spreadsheetml/2006/main" count="2181" uniqueCount="255">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</sst>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97"/>
  <sheetViews>
    <sheetView zoomScaleNormal="100" workbookViewId="0">
      <pane ySplit="7" topLeftCell="A69" activePane="bottomLeft" state="frozen"/>
      <selection pane="bottomLeft" activeCell="E86" sqref="E8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SUM(D75:D87)</f>
        <v>5058479</v>
      </c>
      <c r="M1" s="238">
        <v>5230592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J97*-1</f>
        <v>4323827</v>
      </c>
      <c r="J2" s="218"/>
      <c r="L2" s="276">
        <f>SUM(G75:G87)</f>
        <v>734652</v>
      </c>
      <c r="M2" s="238">
        <f>SUM(G65:G74)</f>
        <v>86013</v>
      </c>
      <c r="N2" s="238">
        <f>L2-M2</f>
        <v>648639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4323827</v>
      </c>
      <c r="M3" s="238">
        <f>M1-M2</f>
        <v>5144579</v>
      </c>
      <c r="N3" s="238">
        <f>L3-M3</f>
        <v>-820752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98">
        <v>43507</v>
      </c>
      <c r="B75" s="99">
        <v>19000655</v>
      </c>
      <c r="C75" s="412">
        <v>12</v>
      </c>
      <c r="D75" s="34">
        <v>1084041</v>
      </c>
      <c r="E75" s="101"/>
      <c r="F75" s="100"/>
      <c r="G75" s="34"/>
      <c r="H75" s="101"/>
      <c r="I75" s="102"/>
      <c r="J75" s="34"/>
    </row>
    <row r="76" spans="1:10" ht="15.75" customHeight="1" x14ac:dyDescent="0.25">
      <c r="A76" s="98">
        <v>43507</v>
      </c>
      <c r="B76" s="99">
        <v>19000672</v>
      </c>
      <c r="C76" s="412">
        <v>1</v>
      </c>
      <c r="D76" s="34">
        <v>113575</v>
      </c>
      <c r="E76" s="101" t="s">
        <v>243</v>
      </c>
      <c r="F76" s="100">
        <v>1</v>
      </c>
      <c r="G76" s="34">
        <v>86013</v>
      </c>
      <c r="H76" s="101"/>
      <c r="I76" s="102"/>
      <c r="J76" s="34"/>
    </row>
    <row r="77" spans="1:10" ht="15.75" customHeight="1" x14ac:dyDescent="0.25">
      <c r="A77" s="98">
        <v>43507</v>
      </c>
      <c r="B77" s="99">
        <v>19000677</v>
      </c>
      <c r="C77" s="412">
        <v>2</v>
      </c>
      <c r="D77" s="34">
        <v>190488</v>
      </c>
      <c r="E77" s="101"/>
      <c r="F77" s="100"/>
      <c r="G77" s="34"/>
      <c r="H77" s="101"/>
      <c r="I77" s="102"/>
      <c r="J77" s="34"/>
    </row>
    <row r="78" spans="1:10" ht="15.75" customHeight="1" x14ac:dyDescent="0.25">
      <c r="A78" s="98">
        <v>43508</v>
      </c>
      <c r="B78" s="99">
        <v>19000714</v>
      </c>
      <c r="C78" s="412">
        <v>2</v>
      </c>
      <c r="D78" s="34">
        <v>176138</v>
      </c>
      <c r="E78" s="101"/>
      <c r="F78" s="100"/>
      <c r="G78" s="34"/>
      <c r="H78" s="101"/>
      <c r="I78" s="102"/>
      <c r="J78" s="34"/>
    </row>
    <row r="79" spans="1:10" ht="15.75" customHeight="1" x14ac:dyDescent="0.25">
      <c r="A79" s="98">
        <v>43508</v>
      </c>
      <c r="B79" s="99">
        <v>19000734</v>
      </c>
      <c r="C79" s="412">
        <v>10</v>
      </c>
      <c r="D79" s="34">
        <v>884541</v>
      </c>
      <c r="E79" s="101"/>
      <c r="F79" s="100"/>
      <c r="G79" s="34"/>
      <c r="H79" s="101"/>
      <c r="I79" s="102"/>
      <c r="J79" s="34"/>
    </row>
    <row r="80" spans="1:10" ht="15.75" customHeight="1" x14ac:dyDescent="0.25">
      <c r="A80" s="98">
        <v>43509</v>
      </c>
      <c r="B80" s="99">
        <v>19000768</v>
      </c>
      <c r="C80" s="412">
        <v>7</v>
      </c>
      <c r="D80" s="34">
        <v>676114</v>
      </c>
      <c r="E80" s="101" t="s">
        <v>246</v>
      </c>
      <c r="F80" s="100">
        <v>4</v>
      </c>
      <c r="G80" s="34">
        <v>375726</v>
      </c>
      <c r="H80" s="101"/>
      <c r="I80" s="102"/>
      <c r="J80" s="34"/>
    </row>
    <row r="81" spans="1:10" ht="15.75" customHeight="1" x14ac:dyDescent="0.25">
      <c r="A81" s="98">
        <v>43509</v>
      </c>
      <c r="B81" s="99">
        <v>19000786</v>
      </c>
      <c r="C81" s="412">
        <v>1</v>
      </c>
      <c r="D81" s="34">
        <v>92050</v>
      </c>
      <c r="E81" s="101"/>
      <c r="F81" s="100"/>
      <c r="G81" s="34"/>
      <c r="H81" s="101"/>
      <c r="I81" s="102"/>
      <c r="J81" s="34"/>
    </row>
    <row r="82" spans="1:10" ht="15.75" customHeight="1" x14ac:dyDescent="0.25">
      <c r="A82" s="98">
        <v>43510</v>
      </c>
      <c r="B82" s="99">
        <v>19000827</v>
      </c>
      <c r="C82" s="412">
        <v>6</v>
      </c>
      <c r="D82" s="34">
        <v>588352</v>
      </c>
      <c r="E82" s="101"/>
      <c r="F82" s="100"/>
      <c r="G82" s="34"/>
      <c r="H82" s="101"/>
      <c r="I82" s="102"/>
      <c r="J82" s="34"/>
    </row>
    <row r="83" spans="1:10" ht="15.75" customHeight="1" x14ac:dyDescent="0.25">
      <c r="A83" s="98">
        <v>43510</v>
      </c>
      <c r="B83" s="99">
        <v>19000843</v>
      </c>
      <c r="C83" s="412">
        <v>1</v>
      </c>
      <c r="D83" s="34">
        <v>75513</v>
      </c>
      <c r="E83" s="101"/>
      <c r="F83" s="100"/>
      <c r="G83" s="34"/>
      <c r="H83" s="101"/>
      <c r="I83" s="102"/>
      <c r="J83" s="34"/>
    </row>
    <row r="84" spans="1:10" ht="15.75" customHeight="1" x14ac:dyDescent="0.25">
      <c r="A84" s="98">
        <v>43511</v>
      </c>
      <c r="B84" s="99">
        <v>19000877</v>
      </c>
      <c r="C84" s="412">
        <v>8</v>
      </c>
      <c r="D84" s="34">
        <v>734040</v>
      </c>
      <c r="E84" s="101"/>
      <c r="F84" s="100"/>
      <c r="G84" s="34"/>
      <c r="H84" s="101"/>
      <c r="I84" s="102"/>
      <c r="J84" s="34"/>
    </row>
    <row r="85" spans="1:10" ht="15.75" customHeight="1" x14ac:dyDescent="0.25">
      <c r="A85" s="98">
        <v>43511</v>
      </c>
      <c r="B85" s="99">
        <v>19000892</v>
      </c>
      <c r="C85" s="412">
        <v>1</v>
      </c>
      <c r="D85" s="34">
        <v>86013</v>
      </c>
      <c r="E85" s="101"/>
      <c r="F85" s="100"/>
      <c r="G85" s="34"/>
      <c r="H85" s="101"/>
      <c r="I85" s="102"/>
      <c r="J85" s="34"/>
    </row>
    <row r="86" spans="1:10" ht="15.75" customHeight="1" x14ac:dyDescent="0.25">
      <c r="A86" s="98">
        <v>43512</v>
      </c>
      <c r="B86" s="99">
        <v>19000946</v>
      </c>
      <c r="C86" s="412">
        <v>2</v>
      </c>
      <c r="D86" s="34">
        <v>161526</v>
      </c>
      <c r="E86" s="101" t="s">
        <v>253</v>
      </c>
      <c r="F86" s="100">
        <v>3</v>
      </c>
      <c r="G86" s="34">
        <v>272913</v>
      </c>
      <c r="H86" s="101"/>
      <c r="I86" s="102"/>
      <c r="J86" s="34"/>
    </row>
    <row r="87" spans="1:10" ht="15.75" customHeight="1" x14ac:dyDescent="0.25">
      <c r="A87" s="98">
        <v>43512</v>
      </c>
      <c r="B87" s="99">
        <v>19000964</v>
      </c>
      <c r="C87" s="412">
        <v>2</v>
      </c>
      <c r="D87" s="34">
        <v>196088</v>
      </c>
      <c r="E87" s="101"/>
      <c r="F87" s="100"/>
      <c r="G87" s="34"/>
      <c r="H87" s="101"/>
      <c r="I87" s="102"/>
      <c r="J87" s="34"/>
    </row>
    <row r="88" spans="1:10" x14ac:dyDescent="0.25">
      <c r="A88" s="235"/>
      <c r="B88" s="234"/>
      <c r="C88" s="12"/>
      <c r="D88" s="236"/>
      <c r="E88" s="237"/>
      <c r="F88" s="240"/>
      <c r="G88" s="236"/>
      <c r="H88" s="237"/>
      <c r="I88" s="239"/>
      <c r="J88" s="236"/>
    </row>
    <row r="89" spans="1:10" x14ac:dyDescent="0.25">
      <c r="A89" s="235"/>
      <c r="B89" s="223" t="s">
        <v>11</v>
      </c>
      <c r="C89" s="229">
        <f>SUM(C8:C88)</f>
        <v>479</v>
      </c>
      <c r="D89" s="224">
        <f>SUM(D8:D88)</f>
        <v>43374507</v>
      </c>
      <c r="E89" s="223" t="s">
        <v>11</v>
      </c>
      <c r="F89" s="232">
        <f>SUM(F8:F88)</f>
        <v>40</v>
      </c>
      <c r="G89" s="224">
        <f>SUM(G8:G88)</f>
        <v>3818942</v>
      </c>
      <c r="H89" s="232">
        <f>SUM(H8:H88)</f>
        <v>0</v>
      </c>
      <c r="I89" s="232">
        <f>SUM(I8:I88)</f>
        <v>35231738</v>
      </c>
      <c r="J89" s="5"/>
    </row>
    <row r="90" spans="1:10" x14ac:dyDescent="0.25">
      <c r="A90" s="235"/>
      <c r="B90" s="223"/>
      <c r="C90" s="229"/>
      <c r="D90" s="224"/>
      <c r="E90" s="223"/>
      <c r="F90" s="232"/>
      <c r="G90" s="224"/>
      <c r="H90" s="232"/>
      <c r="I90" s="232"/>
      <c r="J90" s="5"/>
    </row>
    <row r="91" spans="1:10" x14ac:dyDescent="0.25">
      <c r="A91" s="225"/>
      <c r="B91" s="226"/>
      <c r="C91" s="12"/>
      <c r="D91" s="236"/>
      <c r="E91" s="223"/>
      <c r="F91" s="240"/>
      <c r="G91" s="413" t="s">
        <v>12</v>
      </c>
      <c r="H91" s="413"/>
      <c r="I91" s="239"/>
      <c r="J91" s="227">
        <f>SUM(D8:D88)</f>
        <v>43374507</v>
      </c>
    </row>
    <row r="92" spans="1:10" x14ac:dyDescent="0.25">
      <c r="A92" s="235"/>
      <c r="B92" s="234"/>
      <c r="C92" s="12"/>
      <c r="D92" s="236"/>
      <c r="E92" s="237"/>
      <c r="F92" s="240"/>
      <c r="G92" s="413" t="s">
        <v>13</v>
      </c>
      <c r="H92" s="413"/>
      <c r="I92" s="239"/>
      <c r="J92" s="227">
        <f>SUM(G8:G88)</f>
        <v>3818942</v>
      </c>
    </row>
    <row r="93" spans="1:10" x14ac:dyDescent="0.25">
      <c r="A93" s="228"/>
      <c r="B93" s="237"/>
      <c r="C93" s="12"/>
      <c r="D93" s="236"/>
      <c r="E93" s="237"/>
      <c r="F93" s="240"/>
      <c r="G93" s="413" t="s">
        <v>14</v>
      </c>
      <c r="H93" s="413"/>
      <c r="I93" s="41"/>
      <c r="J93" s="229">
        <f>J91-J92</f>
        <v>39555565</v>
      </c>
    </row>
    <row r="94" spans="1:10" x14ac:dyDescent="0.25">
      <c r="A94" s="235"/>
      <c r="B94" s="230"/>
      <c r="C94" s="12"/>
      <c r="D94" s="231"/>
      <c r="E94" s="237"/>
      <c r="F94" s="240"/>
      <c r="G94" s="413" t="s">
        <v>15</v>
      </c>
      <c r="H94" s="413"/>
      <c r="I94" s="239"/>
      <c r="J94" s="227">
        <f>SUM(H8:H88)</f>
        <v>0</v>
      </c>
    </row>
    <row r="95" spans="1:10" x14ac:dyDescent="0.25">
      <c r="A95" s="235"/>
      <c r="B95" s="230"/>
      <c r="C95" s="12"/>
      <c r="D95" s="231"/>
      <c r="E95" s="237"/>
      <c r="F95" s="240"/>
      <c r="G95" s="413" t="s">
        <v>16</v>
      </c>
      <c r="H95" s="413"/>
      <c r="I95" s="239"/>
      <c r="J95" s="227">
        <f>J93+J94</f>
        <v>39555565</v>
      </c>
    </row>
    <row r="96" spans="1:10" x14ac:dyDescent="0.25">
      <c r="A96" s="235"/>
      <c r="B96" s="230"/>
      <c r="C96" s="12"/>
      <c r="D96" s="231"/>
      <c r="E96" s="237"/>
      <c r="F96" s="240"/>
      <c r="G96" s="413" t="s">
        <v>5</v>
      </c>
      <c r="H96" s="413"/>
      <c r="I96" s="239"/>
      <c r="J96" s="227">
        <f>SUM(I8:I88)</f>
        <v>35231738</v>
      </c>
    </row>
    <row r="97" spans="1:10" x14ac:dyDescent="0.25">
      <c r="A97" s="235"/>
      <c r="B97" s="230"/>
      <c r="C97" s="12"/>
      <c r="D97" s="231"/>
      <c r="E97" s="237"/>
      <c r="F97" s="240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-4323827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J36" sqref="J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-10062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>
        <v>587000</v>
      </c>
      <c r="J36" s="34" t="s">
        <v>17</v>
      </c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10062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2" activePane="bottomLeft" state="frozen"/>
      <selection pane="bottomLeft" activeCell="J88" sqref="J8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613467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>
        <v>1000000</v>
      </c>
      <c r="J88" s="34" t="s">
        <v>17</v>
      </c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1501</v>
      </c>
      <c r="D92" s="224"/>
      <c r="E92" s="223" t="s">
        <v>11</v>
      </c>
      <c r="F92" s="223">
        <f>SUM(F8:F91)</f>
        <v>250</v>
      </c>
      <c r="G92" s="224">
        <f>SUM(G8:G91)</f>
        <v>26304958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13" t="s">
        <v>12</v>
      </c>
      <c r="H94" s="413"/>
      <c r="I94" s="239"/>
      <c r="J94" s="227">
        <f>SUM(D8:D91)</f>
        <v>156775601</v>
      </c>
    </row>
    <row r="95" spans="1:10" x14ac:dyDescent="0.25">
      <c r="A95" s="235"/>
      <c r="B95" s="234"/>
      <c r="C95" s="240"/>
      <c r="D95" s="236"/>
      <c r="E95" s="223"/>
      <c r="F95" s="234"/>
      <c r="G95" s="413" t="s">
        <v>13</v>
      </c>
      <c r="H95" s="413"/>
      <c r="I95" s="239"/>
      <c r="J95" s="227">
        <f>SUM(G8:G91)</f>
        <v>26304958</v>
      </c>
    </row>
    <row r="96" spans="1:10" x14ac:dyDescent="0.25">
      <c r="A96" s="228"/>
      <c r="B96" s="237"/>
      <c r="C96" s="240"/>
      <c r="D96" s="236"/>
      <c r="E96" s="237"/>
      <c r="F96" s="234"/>
      <c r="G96" s="413" t="s">
        <v>14</v>
      </c>
      <c r="H96" s="413"/>
      <c r="I96" s="41"/>
      <c r="J96" s="229">
        <f>J94-J95</f>
        <v>130470643</v>
      </c>
    </row>
    <row r="97" spans="1:16" x14ac:dyDescent="0.25">
      <c r="A97" s="235"/>
      <c r="B97" s="230"/>
      <c r="C97" s="240"/>
      <c r="D97" s="231"/>
      <c r="E97" s="237"/>
      <c r="F97" s="223"/>
      <c r="G97" s="413" t="s">
        <v>15</v>
      </c>
      <c r="H97" s="413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13" t="s">
        <v>16</v>
      </c>
      <c r="H98" s="413"/>
      <c r="I98" s="239"/>
      <c r="J98" s="227">
        <f>J96+J97</f>
        <v>130470643</v>
      </c>
    </row>
    <row r="99" spans="1:16" x14ac:dyDescent="0.25">
      <c r="A99" s="235"/>
      <c r="B99" s="230"/>
      <c r="C99" s="240"/>
      <c r="D99" s="231"/>
      <c r="E99" s="237"/>
      <c r="F99" s="234"/>
      <c r="G99" s="413" t="s">
        <v>5</v>
      </c>
      <c r="H99" s="413"/>
      <c r="I99" s="239"/>
      <c r="J99" s="227">
        <f>SUM(I8:I93)</f>
        <v>129857176</v>
      </c>
    </row>
    <row r="100" spans="1:16" x14ac:dyDescent="0.25">
      <c r="A100" s="235"/>
      <c r="B100" s="230"/>
      <c r="C100" s="240"/>
      <c r="D100" s="231"/>
      <c r="E100" s="237"/>
      <c r="F100" s="234"/>
      <c r="G100" s="413" t="s">
        <v>31</v>
      </c>
      <c r="H100" s="413"/>
      <c r="I100" s="240" t="str">
        <f>IF(J100&gt;0,"SALDO",IF(J100&lt;0,"PIUTANG",IF(J100=0,"LUNAS")))</f>
        <v>PIUTANG</v>
      </c>
      <c r="J100" s="227">
        <f>J99-J98</f>
        <v>-613467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0:H100"/>
    <mergeCell ref="G94:H94"/>
    <mergeCell ref="G95:H95"/>
    <mergeCell ref="G96:H96"/>
    <mergeCell ref="G97:H97"/>
    <mergeCell ref="G98:H98"/>
    <mergeCell ref="G99:H9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L29" sqref="L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-912432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1221132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452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45525822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36657695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404000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37061695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35840563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-1221132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2" activePane="bottomLeft" state="frozen"/>
      <selection pane="bottomLeft" activeCell="J25" sqref="J25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J44*-1</f>
        <v>773316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245">
        <v>2000000</v>
      </c>
      <c r="J29" s="246" t="s">
        <v>17</v>
      </c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245">
        <v>800000</v>
      </c>
      <c r="J30" s="246" t="s">
        <v>17</v>
      </c>
    </row>
    <row r="31" spans="1:10" s="233" customFormat="1" x14ac:dyDescent="0.25">
      <c r="A31" s="235"/>
      <c r="B31" s="234"/>
      <c r="C31" s="240"/>
      <c r="D31" s="236"/>
      <c r="E31" s="237"/>
      <c r="F31" s="240"/>
      <c r="G31" s="236"/>
      <c r="H31" s="239"/>
      <c r="I31" s="239"/>
      <c r="J31" s="236"/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/>
      <c r="J32" s="236"/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117</v>
      </c>
      <c r="D36" s="9">
        <f>SUM(D7:D35)</f>
        <v>11906506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1147000</v>
      </c>
      <c r="I36" s="77">
        <f>SUM(I7:I35)</f>
        <v>9394000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3" t="s">
        <v>12</v>
      </c>
      <c r="H38" s="413"/>
      <c r="I38" s="6"/>
      <c r="J38" s="13">
        <f>SUM(D7:D35)</f>
        <v>11906506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3" t="s">
        <v>13</v>
      </c>
      <c r="H39" s="413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3" t="s">
        <v>14</v>
      </c>
      <c r="H40" s="413"/>
      <c r="I40" s="15"/>
      <c r="J40" s="15">
        <f>J38-J39</f>
        <v>9020316</v>
      </c>
    </row>
    <row r="41" spans="1:17" x14ac:dyDescent="0.25">
      <c r="A41" s="4"/>
      <c r="B41" s="16"/>
      <c r="C41" s="40"/>
      <c r="D41" s="17"/>
      <c r="E41" s="7"/>
      <c r="F41" s="40"/>
      <c r="G41" s="413" t="s">
        <v>15</v>
      </c>
      <c r="H41" s="413"/>
      <c r="I41" s="7"/>
      <c r="J41" s="13">
        <f>SUM(H7:H35)</f>
        <v>1147000</v>
      </c>
    </row>
    <row r="42" spans="1:17" x14ac:dyDescent="0.25">
      <c r="A42" s="4"/>
      <c r="B42" s="16"/>
      <c r="C42" s="40"/>
      <c r="D42" s="17"/>
      <c r="E42" s="7"/>
      <c r="F42" s="40"/>
      <c r="G42" s="413" t="s">
        <v>16</v>
      </c>
      <c r="H42" s="413"/>
      <c r="I42" s="7"/>
      <c r="J42" s="13">
        <f>J40+J41</f>
        <v>10167316</v>
      </c>
    </row>
    <row r="43" spans="1:17" x14ac:dyDescent="0.25">
      <c r="A43" s="4"/>
      <c r="B43" s="16"/>
      <c r="C43" s="40"/>
      <c r="D43" s="17"/>
      <c r="E43" s="7"/>
      <c r="F43" s="40"/>
      <c r="G43" s="413" t="s">
        <v>5</v>
      </c>
      <c r="H43" s="413"/>
      <c r="I43" s="7"/>
      <c r="J43" s="13">
        <f>SUM(I7:I35)</f>
        <v>9394000</v>
      </c>
    </row>
    <row r="44" spans="1:17" x14ac:dyDescent="0.25">
      <c r="A44" s="4"/>
      <c r="B44" s="16"/>
      <c r="C44" s="40"/>
      <c r="D44" s="17"/>
      <c r="E44" s="7"/>
      <c r="F44" s="40"/>
      <c r="G44" s="413" t="s">
        <v>31</v>
      </c>
      <c r="H44" s="413"/>
      <c r="I44" s="3" t="str">
        <f>IF(J44&gt;0,"SALDO",IF(J44&lt;0,"PIUTANG",IF(J44=0,"LUNAS")))</f>
        <v>PIUTANG</v>
      </c>
      <c r="J44" s="13">
        <f>J43-J42</f>
        <v>-773316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ST'!A75</f>
        <v>43507</v>
      </c>
      <c r="C5" s="281">
        <f>'Taufik ST'!I2</f>
        <v>4323827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Fashion'!A14</f>
        <v>43493</v>
      </c>
      <c r="C6" s="281">
        <f>'Indra Fashion'!I2</f>
        <v>667538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Bandros!A187</f>
        <v>43512</v>
      </c>
      <c r="C8" s="281">
        <f>Bandros!I2</f>
        <v>2656952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Bentang!$A$85</f>
        <v>43492</v>
      </c>
      <c r="C9" s="281">
        <f>Bentang!I2</f>
        <v>613467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Azalea!A28</f>
        <v>43503</v>
      </c>
      <c r="C10" s="281">
        <f>Azalea!I2</f>
        <v>1221132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ESP!A126</f>
        <v>43512</v>
      </c>
      <c r="C11" s="281">
        <f>ESP!I2</f>
        <v>1985453</v>
      </c>
      <c r="E11" s="289"/>
    </row>
    <row r="12" spans="1:5" s="267" customFormat="1" ht="18.75" customHeight="1" x14ac:dyDescent="0.25">
      <c r="A12" s="185" t="s">
        <v>200</v>
      </c>
      <c r="B12" s="184">
        <f>Yuan!A29</f>
        <v>43509</v>
      </c>
      <c r="C12" s="281">
        <f>Yuan!I2</f>
        <v>1267004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165155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-10062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Febri!A29</f>
        <v>43508</v>
      </c>
      <c r="C20" s="281">
        <f>Febri!I2</f>
        <v>773316</v>
      </c>
      <c r="E20" s="288"/>
    </row>
    <row r="21" spans="1:5" s="267" customFormat="1" ht="18.75" customHeight="1" x14ac:dyDescent="0.25">
      <c r="A21" s="185" t="s">
        <v>211</v>
      </c>
      <c r="B21" s="184">
        <v>43512</v>
      </c>
      <c r="C21" s="281">
        <f>'Sale ESP'!I2</f>
        <v>839940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14503874.5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8" activePane="bottomLeft" state="frozen"/>
      <selection pane="bottomLeft" activeCell="D16" sqref="D1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667538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>
        <v>43498</v>
      </c>
      <c r="B15" s="234">
        <v>19000205</v>
      </c>
      <c r="C15" s="240">
        <v>1</v>
      </c>
      <c r="D15" s="236">
        <v>120050</v>
      </c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14</v>
      </c>
      <c r="D23" s="9">
        <f>SUM(D8:D22)</f>
        <v>1647714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980176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1647714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1647714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1647714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980176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-667538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06"/>
  <sheetViews>
    <sheetView workbookViewId="0">
      <pane ySplit="7" topLeftCell="A178" activePane="bottomLeft" state="frozen"/>
      <selection pane="bottomLeft" activeCell="B191" sqref="B19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SUM(D177:D180)</f>
        <v>3048208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J206*-1</f>
        <v>2656952</v>
      </c>
      <c r="J2" s="218"/>
      <c r="L2" s="219">
        <f>SUM(G177:G180)</f>
        <v>690289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2357919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98">
        <v>43512</v>
      </c>
      <c r="B187" s="99">
        <v>19000924</v>
      </c>
      <c r="C187" s="412">
        <v>15</v>
      </c>
      <c r="D187" s="34">
        <v>1504448</v>
      </c>
      <c r="E187" s="99" t="s">
        <v>254</v>
      </c>
      <c r="F187" s="100">
        <v>3</v>
      </c>
      <c r="G187" s="34">
        <v>358450</v>
      </c>
      <c r="H187" s="102"/>
      <c r="I187" s="102"/>
      <c r="J187" s="34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98">
        <v>43512</v>
      </c>
      <c r="B188" s="99">
        <v>19000930</v>
      </c>
      <c r="C188" s="412">
        <v>2</v>
      </c>
      <c r="D188" s="34">
        <v>183575</v>
      </c>
      <c r="E188" s="99"/>
      <c r="F188" s="100"/>
      <c r="G188" s="34"/>
      <c r="H188" s="102"/>
      <c r="I188" s="102"/>
      <c r="J188" s="34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98">
        <v>43512</v>
      </c>
      <c r="B189" s="99">
        <v>19000941</v>
      </c>
      <c r="C189" s="412">
        <v>3</v>
      </c>
      <c r="D189" s="34">
        <v>279301</v>
      </c>
      <c r="E189" s="99"/>
      <c r="F189" s="100"/>
      <c r="G189" s="34"/>
      <c r="H189" s="102"/>
      <c r="I189" s="102"/>
      <c r="J189" s="34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98">
        <v>43512</v>
      </c>
      <c r="B190" s="99">
        <v>19000958</v>
      </c>
      <c r="C190" s="412">
        <v>4</v>
      </c>
      <c r="D190" s="34">
        <v>402764</v>
      </c>
      <c r="E190" s="99"/>
      <c r="F190" s="100"/>
      <c r="G190" s="34"/>
      <c r="H190" s="102"/>
      <c r="I190" s="102"/>
      <c r="J190" s="34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98">
        <v>43512</v>
      </c>
      <c r="B191" s="99">
        <v>19000962</v>
      </c>
      <c r="C191" s="412">
        <v>5</v>
      </c>
      <c r="D191" s="34">
        <v>645314</v>
      </c>
      <c r="E191" s="99"/>
      <c r="F191" s="100"/>
      <c r="G191" s="34"/>
      <c r="H191" s="102"/>
      <c r="I191" s="102"/>
      <c r="J191" s="34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98"/>
      <c r="B192" s="99"/>
      <c r="C192" s="412"/>
      <c r="D192" s="34"/>
      <c r="E192" s="99"/>
      <c r="F192" s="100"/>
      <c r="G192" s="34"/>
      <c r="H192" s="102"/>
      <c r="I192" s="102"/>
      <c r="J192" s="34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98"/>
      <c r="B193" s="99"/>
      <c r="C193" s="412"/>
      <c r="D193" s="34"/>
      <c r="E193" s="99"/>
      <c r="F193" s="100"/>
      <c r="G193" s="34"/>
      <c r="H193" s="102"/>
      <c r="I193" s="102"/>
      <c r="J193" s="34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98"/>
      <c r="B194" s="99"/>
      <c r="C194" s="412"/>
      <c r="D194" s="34"/>
      <c r="E194" s="99"/>
      <c r="F194" s="100"/>
      <c r="G194" s="34"/>
      <c r="H194" s="102"/>
      <c r="I194" s="102"/>
      <c r="J194" s="34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98"/>
      <c r="B195" s="99"/>
      <c r="C195" s="412"/>
      <c r="D195" s="34"/>
      <c r="E195" s="99"/>
      <c r="F195" s="100"/>
      <c r="G195" s="34"/>
      <c r="H195" s="102"/>
      <c r="I195" s="102"/>
      <c r="J195" s="34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98"/>
      <c r="B196" s="99"/>
      <c r="C196" s="412"/>
      <c r="D196" s="34"/>
      <c r="E196" s="99"/>
      <c r="F196" s="100"/>
      <c r="G196" s="34"/>
      <c r="H196" s="102"/>
      <c r="I196" s="102"/>
      <c r="J196" s="34"/>
      <c r="K196" s="138"/>
      <c r="L196" s="138"/>
      <c r="M196" s="138"/>
      <c r="N196" s="138"/>
      <c r="O196" s="138"/>
      <c r="P196" s="138"/>
      <c r="Q196" s="138"/>
      <c r="R196" s="138"/>
    </row>
    <row r="197" spans="1:18" x14ac:dyDescent="0.25">
      <c r="A197" s="235"/>
      <c r="B197" s="234"/>
      <c r="C197" s="240"/>
      <c r="D197" s="236"/>
      <c r="E197" s="234"/>
      <c r="F197" s="240"/>
      <c r="G197" s="236"/>
      <c r="H197" s="239"/>
      <c r="I197" s="239"/>
      <c r="J197" s="236"/>
    </row>
    <row r="198" spans="1:18" s="218" customFormat="1" x14ac:dyDescent="0.25">
      <c r="A198" s="226"/>
      <c r="B198" s="223" t="s">
        <v>11</v>
      </c>
      <c r="C198" s="232">
        <f>SUM(C8:C197)</f>
        <v>2245</v>
      </c>
      <c r="D198" s="224">
        <f>SUM(D8:D197)</f>
        <v>241277646</v>
      </c>
      <c r="E198" s="223" t="s">
        <v>11</v>
      </c>
      <c r="F198" s="232">
        <f>SUM(F8:F197)</f>
        <v>193</v>
      </c>
      <c r="G198" s="224">
        <f>SUM(G8:G197)</f>
        <v>20814750</v>
      </c>
      <c r="H198" s="232">
        <f>SUM(H8:H197)</f>
        <v>0</v>
      </c>
      <c r="I198" s="232">
        <f>SUM(I8:I197)</f>
        <v>217805944</v>
      </c>
      <c r="J198" s="224"/>
      <c r="K198" s="220"/>
      <c r="L198" s="220"/>
      <c r="M198" s="220"/>
      <c r="N198" s="220"/>
      <c r="O198" s="220"/>
      <c r="P198" s="220"/>
      <c r="Q198" s="220"/>
      <c r="R198" s="220"/>
    </row>
    <row r="199" spans="1:18" s="218" customFormat="1" x14ac:dyDescent="0.25">
      <c r="A199" s="226"/>
      <c r="B199" s="223"/>
      <c r="C199" s="232"/>
      <c r="D199" s="224"/>
      <c r="E199" s="223"/>
      <c r="F199" s="232"/>
      <c r="G199" s="224"/>
      <c r="H199" s="232"/>
      <c r="I199" s="232"/>
      <c r="J199" s="224"/>
      <c r="K199" s="220"/>
      <c r="M199" s="220"/>
      <c r="N199" s="220"/>
      <c r="O199" s="220"/>
      <c r="P199" s="220"/>
      <c r="Q199" s="220"/>
      <c r="R199" s="220"/>
    </row>
    <row r="200" spans="1:18" x14ac:dyDescent="0.25">
      <c r="A200" s="225"/>
      <c r="B200" s="226"/>
      <c r="C200" s="240"/>
      <c r="D200" s="236"/>
      <c r="E200" s="223"/>
      <c r="F200" s="240"/>
      <c r="G200" s="428" t="s">
        <v>12</v>
      </c>
      <c r="H200" s="429"/>
      <c r="I200" s="236"/>
      <c r="J200" s="227">
        <f>SUM(D8:D197)</f>
        <v>241277646</v>
      </c>
      <c r="P200" s="220"/>
      <c r="Q200" s="220"/>
      <c r="R200" s="233"/>
    </row>
    <row r="201" spans="1:18" x14ac:dyDescent="0.25">
      <c r="A201" s="235"/>
      <c r="B201" s="234"/>
      <c r="C201" s="240"/>
      <c r="D201" s="236"/>
      <c r="E201" s="234"/>
      <c r="F201" s="240"/>
      <c r="G201" s="428" t="s">
        <v>13</v>
      </c>
      <c r="H201" s="429"/>
      <c r="I201" s="237"/>
      <c r="J201" s="227">
        <f>SUM(G8:G197)</f>
        <v>20814750</v>
      </c>
      <c r="R201" s="233"/>
    </row>
    <row r="202" spans="1:18" x14ac:dyDescent="0.25">
      <c r="A202" s="228"/>
      <c r="B202" s="237"/>
      <c r="C202" s="240"/>
      <c r="D202" s="236"/>
      <c r="E202" s="234"/>
      <c r="F202" s="240"/>
      <c r="G202" s="428" t="s">
        <v>14</v>
      </c>
      <c r="H202" s="429"/>
      <c r="I202" s="229"/>
      <c r="J202" s="229">
        <f>J200-J201</f>
        <v>220462896</v>
      </c>
      <c r="L202" s="220"/>
      <c r="R202" s="233"/>
    </row>
    <row r="203" spans="1:18" x14ac:dyDescent="0.25">
      <c r="A203" s="235"/>
      <c r="B203" s="230"/>
      <c r="C203" s="240"/>
      <c r="D203" s="231"/>
      <c r="E203" s="234"/>
      <c r="F203" s="240"/>
      <c r="G203" s="428" t="s">
        <v>15</v>
      </c>
      <c r="H203" s="429"/>
      <c r="I203" s="237"/>
      <c r="J203" s="227">
        <f>SUM(H8:H197)</f>
        <v>0</v>
      </c>
      <c r="R203" s="233"/>
    </row>
    <row r="204" spans="1:18" x14ac:dyDescent="0.25">
      <c r="A204" s="235"/>
      <c r="B204" s="230"/>
      <c r="C204" s="240"/>
      <c r="D204" s="231"/>
      <c r="E204" s="234"/>
      <c r="F204" s="240"/>
      <c r="G204" s="428" t="s">
        <v>16</v>
      </c>
      <c r="H204" s="429"/>
      <c r="I204" s="237"/>
      <c r="J204" s="227">
        <f>J202+J203</f>
        <v>220462896</v>
      </c>
      <c r="R204" s="233"/>
    </row>
    <row r="205" spans="1:18" x14ac:dyDescent="0.25">
      <c r="A205" s="235"/>
      <c r="B205" s="230"/>
      <c r="C205" s="240"/>
      <c r="D205" s="231"/>
      <c r="E205" s="234"/>
      <c r="F205" s="240"/>
      <c r="G205" s="428" t="s">
        <v>5</v>
      </c>
      <c r="H205" s="429"/>
      <c r="I205" s="237"/>
      <c r="J205" s="227">
        <f>SUM(I8:I197)</f>
        <v>217805944</v>
      </c>
      <c r="R205" s="233"/>
    </row>
    <row r="206" spans="1:18" x14ac:dyDescent="0.25">
      <c r="A206" s="235"/>
      <c r="B206" s="230"/>
      <c r="C206" s="240"/>
      <c r="D206" s="231"/>
      <c r="E206" s="234"/>
      <c r="F206" s="240"/>
      <c r="G206" s="428" t="s">
        <v>31</v>
      </c>
      <c r="H206" s="429"/>
      <c r="I206" s="234" t="str">
        <f>IF(J206&gt;0,"SALDO",IF(J206&lt;0,"PIUTANG",IF(J206=0,"LUNAS")))</f>
        <v>PIUTANG</v>
      </c>
      <c r="J206" s="227">
        <f>J205-J204</f>
        <v>-2656952</v>
      </c>
      <c r="R206" s="233"/>
    </row>
  </sheetData>
  <mergeCells count="13">
    <mergeCell ref="G206:H206"/>
    <mergeCell ref="G200:H200"/>
    <mergeCell ref="G201:H201"/>
    <mergeCell ref="G202:H202"/>
    <mergeCell ref="G203:H203"/>
    <mergeCell ref="G204:H204"/>
    <mergeCell ref="G205:H205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46"/>
  <sheetViews>
    <sheetView zoomScale="85" zoomScaleNormal="85" workbookViewId="0">
      <pane ySplit="7" topLeftCell="A114" activePane="bottomLeft" state="frozen"/>
      <selection pane="bottomLeft" activeCell="B127" sqref="B1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SUM(D110:D125)</f>
        <v>14440209</v>
      </c>
      <c r="N1" s="219">
        <v>14330133</v>
      </c>
      <c r="O1" s="219">
        <f>N1-M1</f>
        <v>-110076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J140*-1</f>
        <v>1985453</v>
      </c>
      <c r="J2" s="218"/>
      <c r="M2" s="219">
        <f>SUM(G110:G125)</f>
        <v>204663</v>
      </c>
      <c r="N2" s="219">
        <v>106050</v>
      </c>
      <c r="O2" s="219">
        <f>N2-M2</f>
        <v>-98613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14235546</v>
      </c>
      <c r="N3" s="219">
        <f>N1-N2</f>
        <v>14224083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98">
        <v>43505</v>
      </c>
      <c r="B110" s="99">
        <v>19000529</v>
      </c>
      <c r="C110" s="100">
        <v>1</v>
      </c>
      <c r="D110" s="34">
        <v>110075</v>
      </c>
      <c r="E110" s="101"/>
      <c r="F110" s="99"/>
      <c r="G110" s="34"/>
      <c r="H110" s="102"/>
      <c r="I110" s="102"/>
      <c r="J110" s="34"/>
      <c r="K110" s="233"/>
      <c r="L110" s="233"/>
      <c r="M110" s="233"/>
      <c r="N110" s="233"/>
      <c r="O110" s="233"/>
      <c r="P110" s="233"/>
    </row>
    <row r="111" spans="1:16" x14ac:dyDescent="0.25">
      <c r="A111" s="98">
        <v>43505</v>
      </c>
      <c r="B111" s="99">
        <v>19000540</v>
      </c>
      <c r="C111" s="100">
        <v>10</v>
      </c>
      <c r="D111" s="34">
        <v>1085847</v>
      </c>
      <c r="E111" s="101"/>
      <c r="F111" s="99"/>
      <c r="G111" s="34"/>
      <c r="H111" s="102"/>
      <c r="I111" s="102"/>
      <c r="J111" s="34"/>
      <c r="K111" s="233"/>
      <c r="L111" s="233"/>
      <c r="M111" s="233"/>
      <c r="N111" s="233"/>
      <c r="O111" s="233"/>
      <c r="P111" s="233"/>
    </row>
    <row r="112" spans="1:16" x14ac:dyDescent="0.25">
      <c r="A112" s="98">
        <v>43505</v>
      </c>
      <c r="B112" s="99">
        <v>19000549</v>
      </c>
      <c r="C112" s="100">
        <v>1</v>
      </c>
      <c r="D112" s="34">
        <v>95025</v>
      </c>
      <c r="E112" s="101"/>
      <c r="F112" s="99"/>
      <c r="G112" s="34"/>
      <c r="H112" s="102"/>
      <c r="I112" s="102"/>
      <c r="J112" s="34"/>
      <c r="K112" s="233"/>
      <c r="L112" s="233"/>
      <c r="M112" s="233"/>
      <c r="N112" s="233"/>
      <c r="O112" s="233"/>
      <c r="P112" s="233"/>
    </row>
    <row r="113" spans="1:16" x14ac:dyDescent="0.25">
      <c r="A113" s="98">
        <v>43505</v>
      </c>
      <c r="B113" s="99">
        <v>19000573</v>
      </c>
      <c r="C113" s="100">
        <v>9</v>
      </c>
      <c r="D113" s="34">
        <v>1014514</v>
      </c>
      <c r="E113" s="101"/>
      <c r="F113" s="99"/>
      <c r="G113" s="34"/>
      <c r="H113" s="102"/>
      <c r="I113" s="102"/>
      <c r="J113" s="34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98">
        <v>43507</v>
      </c>
      <c r="B114" s="99">
        <v>19000648</v>
      </c>
      <c r="C114" s="100">
        <v>8</v>
      </c>
      <c r="D114" s="34">
        <v>849579</v>
      </c>
      <c r="E114" s="101"/>
      <c r="F114" s="99"/>
      <c r="G114" s="34"/>
      <c r="H114" s="102"/>
      <c r="I114" s="102"/>
      <c r="J114" s="34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98">
        <v>43507</v>
      </c>
      <c r="B115" s="99">
        <v>19000675</v>
      </c>
      <c r="C115" s="100">
        <v>14</v>
      </c>
      <c r="D115" s="34">
        <v>1481378</v>
      </c>
      <c r="E115" s="101"/>
      <c r="F115" s="99"/>
      <c r="G115" s="34"/>
      <c r="H115" s="102"/>
      <c r="I115" s="102"/>
      <c r="J115" s="34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98">
        <v>43508</v>
      </c>
      <c r="B116" s="99">
        <v>19000705</v>
      </c>
      <c r="C116" s="100">
        <v>12</v>
      </c>
      <c r="D116" s="34">
        <v>1173958</v>
      </c>
      <c r="E116" s="101"/>
      <c r="F116" s="99"/>
      <c r="G116" s="34"/>
      <c r="H116" s="102"/>
      <c r="I116" s="102"/>
      <c r="J116" s="34"/>
      <c r="K116" s="233"/>
      <c r="L116" s="233"/>
      <c r="M116" s="233"/>
      <c r="N116" s="233"/>
      <c r="O116" s="233"/>
      <c r="P116" s="233"/>
    </row>
    <row r="117" spans="1:16" x14ac:dyDescent="0.25">
      <c r="A117" s="98">
        <v>43508</v>
      </c>
      <c r="B117" s="99">
        <v>19000736</v>
      </c>
      <c r="C117" s="100">
        <v>12</v>
      </c>
      <c r="D117" s="34">
        <v>1325640</v>
      </c>
      <c r="E117" s="101"/>
      <c r="F117" s="99"/>
      <c r="G117" s="34"/>
      <c r="H117" s="102"/>
      <c r="I117" s="102"/>
      <c r="J117" s="34"/>
      <c r="K117" s="233"/>
      <c r="L117" s="233"/>
      <c r="M117" s="233"/>
      <c r="N117" s="233"/>
      <c r="O117" s="233"/>
      <c r="P117" s="233"/>
    </row>
    <row r="118" spans="1:16" x14ac:dyDescent="0.25">
      <c r="A118" s="98">
        <v>43509</v>
      </c>
      <c r="B118" s="99">
        <v>19000760</v>
      </c>
      <c r="C118" s="100">
        <v>1</v>
      </c>
      <c r="D118" s="34">
        <v>110163</v>
      </c>
      <c r="E118" s="101"/>
      <c r="F118" s="99"/>
      <c r="G118" s="34"/>
      <c r="H118" s="102"/>
      <c r="I118" s="102"/>
      <c r="J118" s="34"/>
      <c r="K118" s="233"/>
      <c r="L118" s="233"/>
      <c r="M118" s="233"/>
      <c r="N118" s="233"/>
      <c r="O118" s="233"/>
      <c r="P118" s="233"/>
    </row>
    <row r="119" spans="1:16" x14ac:dyDescent="0.25">
      <c r="A119" s="98">
        <v>43509</v>
      </c>
      <c r="B119" s="99">
        <v>19000766</v>
      </c>
      <c r="C119" s="100">
        <v>13</v>
      </c>
      <c r="D119" s="34">
        <v>1244034</v>
      </c>
      <c r="E119" s="101"/>
      <c r="F119" s="99"/>
      <c r="G119" s="34"/>
      <c r="H119" s="102"/>
      <c r="I119" s="102"/>
      <c r="J119" s="34"/>
      <c r="K119" s="233"/>
      <c r="L119" s="233"/>
      <c r="M119" s="238"/>
      <c r="N119" s="233"/>
      <c r="O119" s="233"/>
      <c r="P119" s="233"/>
    </row>
    <row r="120" spans="1:16" x14ac:dyDescent="0.25">
      <c r="A120" s="98">
        <v>43509</v>
      </c>
      <c r="B120" s="99">
        <v>19000794</v>
      </c>
      <c r="C120" s="100">
        <v>18</v>
      </c>
      <c r="D120" s="34">
        <v>1926461</v>
      </c>
      <c r="E120" s="101"/>
      <c r="F120" s="99"/>
      <c r="G120" s="34"/>
      <c r="H120" s="102"/>
      <c r="I120" s="102"/>
      <c r="J120" s="34"/>
      <c r="K120" s="233"/>
      <c r="L120" s="233"/>
      <c r="M120" s="238"/>
      <c r="N120" s="233"/>
      <c r="O120" s="233"/>
      <c r="P120" s="233"/>
    </row>
    <row r="121" spans="1:16" x14ac:dyDescent="0.25">
      <c r="A121" s="98">
        <v>43510</v>
      </c>
      <c r="B121" s="99">
        <v>19000804</v>
      </c>
      <c r="C121" s="100">
        <v>2</v>
      </c>
      <c r="D121" s="34">
        <v>225576</v>
      </c>
      <c r="E121" s="101"/>
      <c r="F121" s="99"/>
      <c r="G121" s="34"/>
      <c r="H121" s="102"/>
      <c r="I121" s="102"/>
      <c r="J121" s="34"/>
      <c r="K121" s="233"/>
      <c r="L121" s="233"/>
      <c r="M121" s="233"/>
      <c r="N121" s="233"/>
      <c r="O121" s="233"/>
      <c r="P121" s="233"/>
    </row>
    <row r="122" spans="1:16" x14ac:dyDescent="0.25">
      <c r="A122" s="98">
        <v>43510</v>
      </c>
      <c r="B122" s="99">
        <v>19000822</v>
      </c>
      <c r="C122" s="100">
        <v>10</v>
      </c>
      <c r="D122" s="34">
        <v>902972</v>
      </c>
      <c r="E122" s="101"/>
      <c r="F122" s="99"/>
      <c r="G122" s="34"/>
      <c r="H122" s="102"/>
      <c r="I122" s="102"/>
      <c r="J122" s="34"/>
      <c r="K122" s="233"/>
      <c r="L122" s="233"/>
      <c r="M122" s="233"/>
      <c r="N122" s="233"/>
      <c r="O122" s="233"/>
      <c r="P122" s="233"/>
    </row>
    <row r="123" spans="1:16" x14ac:dyDescent="0.25">
      <c r="A123" s="98">
        <v>43510</v>
      </c>
      <c r="B123" s="99">
        <v>19000844</v>
      </c>
      <c r="C123" s="100">
        <v>9</v>
      </c>
      <c r="D123" s="34">
        <v>794272</v>
      </c>
      <c r="E123" s="101"/>
      <c r="F123" s="99"/>
      <c r="G123" s="34"/>
      <c r="H123" s="102"/>
      <c r="I123" s="102"/>
      <c r="J123" s="34"/>
      <c r="K123" s="233"/>
      <c r="L123" s="233"/>
      <c r="M123" s="233"/>
      <c r="N123" s="233"/>
      <c r="O123" s="233"/>
      <c r="P123" s="233"/>
    </row>
    <row r="124" spans="1:16" x14ac:dyDescent="0.25">
      <c r="A124" s="98">
        <v>43511</v>
      </c>
      <c r="B124" s="99">
        <v>19000871</v>
      </c>
      <c r="C124" s="100">
        <v>9</v>
      </c>
      <c r="D124" s="34">
        <v>940262</v>
      </c>
      <c r="E124" s="101" t="s">
        <v>249</v>
      </c>
      <c r="F124" s="99">
        <v>2</v>
      </c>
      <c r="G124" s="34">
        <v>204663</v>
      </c>
      <c r="H124" s="102"/>
      <c r="I124" s="102"/>
      <c r="J124" s="34"/>
      <c r="K124" s="233"/>
      <c r="L124" s="233"/>
      <c r="M124" s="233"/>
      <c r="N124" s="233"/>
      <c r="O124" s="233"/>
      <c r="P124" s="233"/>
    </row>
    <row r="125" spans="1:16" x14ac:dyDescent="0.25">
      <c r="A125" s="98">
        <v>43511</v>
      </c>
      <c r="B125" s="99">
        <v>19000900</v>
      </c>
      <c r="C125" s="100">
        <v>16</v>
      </c>
      <c r="D125" s="34">
        <v>1160453</v>
      </c>
      <c r="E125" s="101"/>
      <c r="F125" s="99"/>
      <c r="G125" s="34"/>
      <c r="H125" s="102"/>
      <c r="I125" s="102">
        <v>14125470</v>
      </c>
      <c r="J125" s="34" t="s">
        <v>17</v>
      </c>
      <c r="K125" s="233"/>
      <c r="L125" s="233"/>
      <c r="M125" s="233"/>
      <c r="N125" s="233"/>
      <c r="O125" s="233"/>
      <c r="P125" s="233"/>
    </row>
    <row r="126" spans="1:16" x14ac:dyDescent="0.25">
      <c r="A126" s="98">
        <v>43512</v>
      </c>
      <c r="B126" s="99">
        <v>19000943</v>
      </c>
      <c r="C126" s="100">
        <v>4</v>
      </c>
      <c r="D126" s="34">
        <v>402326</v>
      </c>
      <c r="E126" s="101"/>
      <c r="F126" s="99"/>
      <c r="G126" s="34"/>
      <c r="H126" s="102"/>
      <c r="I126" s="102"/>
      <c r="J126" s="34"/>
      <c r="K126" s="233"/>
      <c r="L126" s="233"/>
      <c r="M126" s="233"/>
      <c r="N126" s="233"/>
      <c r="O126" s="233"/>
      <c r="P126" s="233"/>
    </row>
    <row r="127" spans="1:16" x14ac:dyDescent="0.25">
      <c r="A127" s="98">
        <v>43512</v>
      </c>
      <c r="B127" s="99">
        <v>19000979</v>
      </c>
      <c r="C127" s="100">
        <v>13</v>
      </c>
      <c r="D127" s="34">
        <v>1472965</v>
      </c>
      <c r="E127" s="101"/>
      <c r="F127" s="99"/>
      <c r="G127" s="34"/>
      <c r="H127" s="102"/>
      <c r="I127" s="102"/>
      <c r="J127" s="34"/>
      <c r="K127" s="233"/>
      <c r="L127" s="233"/>
      <c r="M127" s="233"/>
      <c r="N127" s="233"/>
      <c r="O127" s="233"/>
      <c r="P127" s="233"/>
    </row>
    <row r="128" spans="1:16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  <c r="K128" s="233"/>
      <c r="L128" s="233"/>
      <c r="M128" s="233"/>
      <c r="N128" s="233"/>
      <c r="O128" s="233"/>
      <c r="P128" s="233"/>
    </row>
    <row r="129" spans="1:16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  <c r="K129" s="233"/>
      <c r="L129" s="233"/>
      <c r="M129" s="233"/>
      <c r="N129" s="233"/>
      <c r="O129" s="233"/>
      <c r="P129" s="233"/>
    </row>
    <row r="130" spans="1:16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  <c r="K130" s="233"/>
      <c r="L130" s="233"/>
      <c r="M130" s="233"/>
      <c r="N130" s="233"/>
      <c r="O130" s="233"/>
      <c r="P130" s="233"/>
    </row>
    <row r="131" spans="1:16" x14ac:dyDescent="0.25">
      <c r="A131" s="235"/>
      <c r="B131" s="234"/>
      <c r="C131" s="240"/>
      <c r="D131" s="236"/>
      <c r="E131" s="237"/>
      <c r="F131" s="234"/>
      <c r="G131" s="236"/>
      <c r="H131" s="239"/>
      <c r="I131" s="239"/>
      <c r="J131" s="236"/>
      <c r="K131" s="233"/>
      <c r="L131" s="233"/>
      <c r="M131" s="233"/>
      <c r="N131" s="233"/>
      <c r="O131" s="233"/>
      <c r="P131" s="233"/>
    </row>
    <row r="132" spans="1:16" x14ac:dyDescent="0.25">
      <c r="A132" s="235"/>
      <c r="B132" s="223" t="s">
        <v>11</v>
      </c>
      <c r="C132" s="232">
        <f>SUM(C8:C131)</f>
        <v>1017</v>
      </c>
      <c r="D132" s="224"/>
      <c r="E132" s="223" t="s">
        <v>11</v>
      </c>
      <c r="F132" s="223">
        <f>SUM(F8:F131)</f>
        <v>39</v>
      </c>
      <c r="G132" s="224">
        <f>SUM(G8:G131)</f>
        <v>4381140</v>
      </c>
      <c r="H132" s="239"/>
      <c r="I132" s="239"/>
      <c r="J132" s="236"/>
      <c r="K132" s="233"/>
      <c r="L132" s="233"/>
      <c r="M132" s="233"/>
      <c r="N132" s="233"/>
      <c r="O132" s="233"/>
      <c r="P132" s="233"/>
    </row>
    <row r="133" spans="1:16" x14ac:dyDescent="0.25">
      <c r="A133" s="235"/>
      <c r="B133" s="223"/>
      <c r="C133" s="232"/>
      <c r="D133" s="224"/>
      <c r="E133" s="237"/>
      <c r="F133" s="234"/>
      <c r="G133" s="236"/>
      <c r="H133" s="239"/>
      <c r="I133" s="239"/>
      <c r="J133" s="236"/>
      <c r="K133" s="233"/>
      <c r="L133" s="233"/>
      <c r="M133" s="233"/>
      <c r="N133" s="233"/>
      <c r="O133" s="233"/>
      <c r="P133" s="233"/>
    </row>
    <row r="134" spans="1:16" x14ac:dyDescent="0.25">
      <c r="A134" s="225"/>
      <c r="B134" s="226"/>
      <c r="C134" s="240"/>
      <c r="D134" s="236"/>
      <c r="E134" s="223"/>
      <c r="F134" s="234"/>
      <c r="G134" s="413" t="s">
        <v>12</v>
      </c>
      <c r="H134" s="413"/>
      <c r="I134" s="239"/>
      <c r="J134" s="227">
        <f>SUM(D8:D131)</f>
        <v>107554775</v>
      </c>
      <c r="K134" s="233"/>
      <c r="L134" s="233"/>
      <c r="M134" s="233"/>
      <c r="N134" s="233"/>
      <c r="O134" s="233"/>
      <c r="P134" s="233"/>
    </row>
    <row r="135" spans="1:16" x14ac:dyDescent="0.25">
      <c r="A135" s="235"/>
      <c r="B135" s="234"/>
      <c r="C135" s="240"/>
      <c r="D135" s="236"/>
      <c r="E135" s="223"/>
      <c r="F135" s="234"/>
      <c r="G135" s="413" t="s">
        <v>13</v>
      </c>
      <c r="H135" s="413"/>
      <c r="I135" s="239"/>
      <c r="J135" s="227">
        <f>SUM(G8:G131)</f>
        <v>4381140</v>
      </c>
    </row>
    <row r="136" spans="1:16" x14ac:dyDescent="0.25">
      <c r="A136" s="228"/>
      <c r="B136" s="237"/>
      <c r="C136" s="240"/>
      <c r="D136" s="236"/>
      <c r="E136" s="237"/>
      <c r="F136" s="234"/>
      <c r="G136" s="413" t="s">
        <v>14</v>
      </c>
      <c r="H136" s="413"/>
      <c r="I136" s="41"/>
      <c r="J136" s="229">
        <f>J134-J135</f>
        <v>103173635</v>
      </c>
    </row>
    <row r="137" spans="1:16" x14ac:dyDescent="0.25">
      <c r="A137" s="235"/>
      <c r="B137" s="230"/>
      <c r="C137" s="240"/>
      <c r="D137" s="231"/>
      <c r="E137" s="237"/>
      <c r="F137" s="223"/>
      <c r="G137" s="413" t="s">
        <v>15</v>
      </c>
      <c r="H137" s="413"/>
      <c r="I137" s="239"/>
      <c r="J137" s="227">
        <f>SUM(H8:H133)</f>
        <v>0</v>
      </c>
    </row>
    <row r="138" spans="1:16" x14ac:dyDescent="0.25">
      <c r="A138" s="235"/>
      <c r="B138" s="230"/>
      <c r="C138" s="240"/>
      <c r="D138" s="231"/>
      <c r="E138" s="237"/>
      <c r="F138" s="223"/>
      <c r="G138" s="413" t="s">
        <v>16</v>
      </c>
      <c r="H138" s="413"/>
      <c r="I138" s="239"/>
      <c r="J138" s="227">
        <f>J136+J137</f>
        <v>103173635</v>
      </c>
    </row>
    <row r="139" spans="1:16" x14ac:dyDescent="0.25">
      <c r="A139" s="235"/>
      <c r="B139" s="230"/>
      <c r="C139" s="240"/>
      <c r="D139" s="231"/>
      <c r="E139" s="237"/>
      <c r="F139" s="234"/>
      <c r="G139" s="413" t="s">
        <v>5</v>
      </c>
      <c r="H139" s="413"/>
      <c r="I139" s="239"/>
      <c r="J139" s="227">
        <f>SUM(I8:I133)</f>
        <v>101188182</v>
      </c>
    </row>
    <row r="140" spans="1:16" x14ac:dyDescent="0.25">
      <c r="A140" s="235"/>
      <c r="B140" s="230"/>
      <c r="C140" s="240"/>
      <c r="D140" s="231"/>
      <c r="E140" s="237"/>
      <c r="F140" s="234"/>
      <c r="G140" s="413" t="s">
        <v>31</v>
      </c>
      <c r="H140" s="413"/>
      <c r="I140" s="240" t="str">
        <f>IF(J140&gt;0,"SALDO",IF(J140&lt;0,"PIUTANG",IF(J140=0,"LUNAS")))</f>
        <v>PIUTANG</v>
      </c>
      <c r="J140" s="227">
        <f>J139-J138</f>
        <v>-1985453</v>
      </c>
    </row>
    <row r="141" spans="1:16" x14ac:dyDescent="0.25">
      <c r="F141" s="219"/>
      <c r="G141" s="219"/>
      <c r="J141" s="219"/>
    </row>
    <row r="142" spans="1:16" x14ac:dyDescent="0.25">
      <c r="C142" s="219"/>
      <c r="D142" s="219"/>
      <c r="F142" s="219"/>
      <c r="G142" s="219"/>
      <c r="J142" s="219"/>
      <c r="L142" s="233"/>
      <c r="M142" s="233"/>
      <c r="N142" s="233"/>
      <c r="O142" s="233"/>
      <c r="P142" s="233"/>
    </row>
    <row r="143" spans="1:16" x14ac:dyDescent="0.25">
      <c r="C143" s="219"/>
      <c r="D143" s="219"/>
      <c r="F143" s="219"/>
      <c r="G143" s="219"/>
      <c r="J143" s="219"/>
      <c r="L143" s="233"/>
      <c r="M143" s="233"/>
      <c r="N143" s="233"/>
      <c r="O143" s="233"/>
      <c r="P143" s="233"/>
    </row>
    <row r="144" spans="1:16" x14ac:dyDescent="0.25">
      <c r="C144" s="219"/>
      <c r="D144" s="219"/>
      <c r="F144" s="219"/>
      <c r="G144" s="219"/>
      <c r="J144" s="219"/>
      <c r="L144" s="233"/>
      <c r="M144" s="233"/>
      <c r="N144" s="233"/>
      <c r="O144" s="233"/>
      <c r="P144" s="233"/>
    </row>
    <row r="145" spans="3:16" x14ac:dyDescent="0.25">
      <c r="C145" s="219"/>
      <c r="D145" s="219"/>
      <c r="F145" s="219"/>
      <c r="G145" s="219"/>
      <c r="J145" s="219"/>
      <c r="L145" s="233"/>
      <c r="M145" s="233"/>
      <c r="N145" s="233"/>
      <c r="O145" s="233"/>
      <c r="P145" s="233"/>
    </row>
    <row r="146" spans="3:16" x14ac:dyDescent="0.25">
      <c r="C146" s="219"/>
      <c r="D146" s="219"/>
      <c r="L146" s="233"/>
      <c r="M146" s="233"/>
      <c r="N146" s="233"/>
      <c r="O146" s="233"/>
      <c r="P146" s="233"/>
    </row>
  </sheetData>
  <mergeCells count="15">
    <mergeCell ref="G140:H140"/>
    <mergeCell ref="G134:H134"/>
    <mergeCell ref="G135:H135"/>
    <mergeCell ref="G136:H136"/>
    <mergeCell ref="G137:H137"/>
    <mergeCell ref="G138:H138"/>
    <mergeCell ref="G139:H13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07"/>
  <sheetViews>
    <sheetView workbookViewId="0">
      <pane ySplit="7" topLeftCell="A81" activePane="bottomLeft" state="frozen"/>
      <selection pane="bottomLeft" activeCell="I86" sqref="I8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SUM(D74:D87)</f>
        <v>2083650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J101*-1</f>
        <v>839940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2083650</v>
      </c>
      <c r="M3" s="219">
        <v>53505</v>
      </c>
      <c r="N3" s="238">
        <f>L3+M3</f>
        <v>2137155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98">
        <v>43505</v>
      </c>
      <c r="B74" s="99">
        <v>19000166</v>
      </c>
      <c r="C74" s="100">
        <v>1</v>
      </c>
      <c r="D74" s="34">
        <v>36330</v>
      </c>
      <c r="E74" s="101"/>
      <c r="F74" s="99"/>
      <c r="G74" s="34"/>
      <c r="H74" s="102"/>
      <c r="I74" s="102"/>
      <c r="J74" s="34"/>
    </row>
    <row r="75" spans="1:10" x14ac:dyDescent="0.25">
      <c r="A75" s="98">
        <v>43505</v>
      </c>
      <c r="B75" s="99">
        <v>19000167</v>
      </c>
      <c r="C75" s="100">
        <v>1</v>
      </c>
      <c r="D75" s="34">
        <v>36750</v>
      </c>
      <c r="E75" s="101"/>
      <c r="F75" s="99"/>
      <c r="G75" s="34"/>
      <c r="H75" s="102"/>
      <c r="I75" s="102"/>
      <c r="J75" s="34"/>
    </row>
    <row r="76" spans="1:10" x14ac:dyDescent="0.25">
      <c r="A76" s="98">
        <v>43507</v>
      </c>
      <c r="B76" s="99">
        <v>19000182</v>
      </c>
      <c r="C76" s="100">
        <v>2</v>
      </c>
      <c r="D76" s="34">
        <v>72195</v>
      </c>
      <c r="E76" s="101"/>
      <c r="F76" s="99"/>
      <c r="G76" s="34"/>
      <c r="H76" s="102"/>
      <c r="I76" s="102"/>
      <c r="J76" s="34"/>
    </row>
    <row r="77" spans="1:10" x14ac:dyDescent="0.25">
      <c r="A77" s="98">
        <v>43507</v>
      </c>
      <c r="B77" s="99">
        <v>19000183</v>
      </c>
      <c r="C77" s="100">
        <v>1</v>
      </c>
      <c r="D77" s="34">
        <v>24375</v>
      </c>
      <c r="E77" s="101"/>
      <c r="F77" s="99"/>
      <c r="G77" s="34"/>
      <c r="H77" s="102"/>
      <c r="I77" s="102"/>
      <c r="J77" s="34"/>
    </row>
    <row r="78" spans="1:10" x14ac:dyDescent="0.25">
      <c r="A78" s="98">
        <v>43508</v>
      </c>
      <c r="B78" s="99">
        <v>19000190</v>
      </c>
      <c r="C78" s="100">
        <v>2</v>
      </c>
      <c r="D78" s="34">
        <v>101160</v>
      </c>
      <c r="E78" s="101"/>
      <c r="F78" s="99"/>
      <c r="G78" s="34"/>
      <c r="H78" s="102"/>
      <c r="I78" s="102"/>
      <c r="J78" s="34"/>
    </row>
    <row r="79" spans="1:10" x14ac:dyDescent="0.25">
      <c r="A79" s="98">
        <v>43509</v>
      </c>
      <c r="B79" s="99">
        <v>19000192</v>
      </c>
      <c r="C79" s="100">
        <v>4</v>
      </c>
      <c r="D79" s="34">
        <v>155085</v>
      </c>
      <c r="E79" s="101"/>
      <c r="F79" s="99"/>
      <c r="G79" s="34"/>
      <c r="H79" s="102"/>
      <c r="I79" s="102"/>
      <c r="J79" s="34"/>
    </row>
    <row r="80" spans="1:10" x14ac:dyDescent="0.25">
      <c r="A80" s="98">
        <v>43509</v>
      </c>
      <c r="B80" s="99">
        <v>19000194</v>
      </c>
      <c r="C80" s="100">
        <v>4</v>
      </c>
      <c r="D80" s="34">
        <v>160380</v>
      </c>
      <c r="E80" s="101"/>
      <c r="F80" s="99"/>
      <c r="G80" s="34"/>
      <c r="H80" s="102"/>
      <c r="I80" s="102"/>
      <c r="J80" s="34"/>
    </row>
    <row r="81" spans="1:10" x14ac:dyDescent="0.25">
      <c r="A81" s="98">
        <v>43509</v>
      </c>
      <c r="B81" s="99">
        <v>19000195</v>
      </c>
      <c r="C81" s="100">
        <v>3</v>
      </c>
      <c r="D81" s="34">
        <v>118305</v>
      </c>
      <c r="E81" s="101"/>
      <c r="F81" s="99"/>
      <c r="G81" s="34"/>
      <c r="H81" s="102"/>
      <c r="I81" s="102"/>
      <c r="J81" s="34"/>
    </row>
    <row r="82" spans="1:10" x14ac:dyDescent="0.25">
      <c r="A82" s="98">
        <v>43510</v>
      </c>
      <c r="B82" s="99">
        <v>19000197</v>
      </c>
      <c r="C82" s="100">
        <v>1</v>
      </c>
      <c r="D82" s="34">
        <v>42090</v>
      </c>
      <c r="E82" s="101"/>
      <c r="F82" s="99"/>
      <c r="G82" s="34"/>
      <c r="H82" s="102"/>
      <c r="I82" s="102"/>
      <c r="J82" s="34"/>
    </row>
    <row r="83" spans="1:10" x14ac:dyDescent="0.25">
      <c r="A83" s="98">
        <v>43510</v>
      </c>
      <c r="B83" s="99">
        <v>19000201</v>
      </c>
      <c r="C83" s="100">
        <v>1</v>
      </c>
      <c r="D83" s="34">
        <v>38385</v>
      </c>
      <c r="E83" s="101"/>
      <c r="F83" s="99"/>
      <c r="G83" s="34"/>
      <c r="H83" s="102"/>
      <c r="I83" s="102"/>
      <c r="J83" s="34"/>
    </row>
    <row r="84" spans="1:10" x14ac:dyDescent="0.25">
      <c r="A84" s="98">
        <v>43510</v>
      </c>
      <c r="B84" s="99">
        <v>19000202</v>
      </c>
      <c r="C84" s="100">
        <v>1</v>
      </c>
      <c r="D84" s="34">
        <v>45480</v>
      </c>
      <c r="E84" s="101"/>
      <c r="F84" s="99"/>
      <c r="G84" s="34"/>
      <c r="H84" s="102"/>
      <c r="I84" s="102"/>
      <c r="J84" s="34"/>
    </row>
    <row r="85" spans="1:10" x14ac:dyDescent="0.25">
      <c r="A85" s="98">
        <v>43511</v>
      </c>
      <c r="B85" s="99">
        <v>19000203</v>
      </c>
      <c r="C85" s="100">
        <v>2</v>
      </c>
      <c r="D85" s="34">
        <v>83865</v>
      </c>
      <c r="E85" s="101"/>
      <c r="F85" s="99"/>
      <c r="G85" s="34"/>
      <c r="H85" s="102"/>
      <c r="I85" s="102"/>
      <c r="J85" s="34"/>
    </row>
    <row r="86" spans="1:10" x14ac:dyDescent="0.25">
      <c r="A86" s="98">
        <v>43512</v>
      </c>
      <c r="B86" s="99">
        <v>19000209</v>
      </c>
      <c r="C86" s="100">
        <v>10</v>
      </c>
      <c r="D86" s="34">
        <v>340755</v>
      </c>
      <c r="E86" s="101"/>
      <c r="F86" s="99"/>
      <c r="G86" s="34"/>
      <c r="H86" s="102"/>
      <c r="I86" s="102"/>
      <c r="J86" s="34"/>
    </row>
    <row r="87" spans="1:10" x14ac:dyDescent="0.25">
      <c r="A87" s="98">
        <v>43512</v>
      </c>
      <c r="B87" s="99">
        <v>19000210</v>
      </c>
      <c r="C87" s="100">
        <v>19</v>
      </c>
      <c r="D87" s="34">
        <v>828495</v>
      </c>
      <c r="E87" s="101"/>
      <c r="F87" s="99"/>
      <c r="G87" s="34"/>
      <c r="H87" s="102"/>
      <c r="I87" s="102">
        <v>2083650</v>
      </c>
      <c r="J87" s="34" t="s">
        <v>17</v>
      </c>
    </row>
    <row r="88" spans="1:10" x14ac:dyDescent="0.25">
      <c r="A88" s="98">
        <v>43512</v>
      </c>
      <c r="B88" s="99">
        <v>19000217</v>
      </c>
      <c r="C88" s="100">
        <v>13</v>
      </c>
      <c r="D88" s="34">
        <v>490350</v>
      </c>
      <c r="E88" s="101"/>
      <c r="F88" s="99"/>
      <c r="G88" s="34"/>
      <c r="H88" s="102"/>
      <c r="I88" s="102"/>
      <c r="J88" s="34"/>
    </row>
    <row r="89" spans="1:10" x14ac:dyDescent="0.25">
      <c r="A89" s="98">
        <v>43512</v>
      </c>
      <c r="B89" s="99">
        <v>19000218</v>
      </c>
      <c r="C89" s="100">
        <v>10</v>
      </c>
      <c r="D89" s="34">
        <v>317475</v>
      </c>
      <c r="E89" s="101"/>
      <c r="F89" s="99"/>
      <c r="G89" s="34"/>
      <c r="H89" s="102"/>
      <c r="I89" s="102"/>
      <c r="J89" s="34"/>
    </row>
    <row r="90" spans="1:10" x14ac:dyDescent="0.25">
      <c r="A90" s="98">
        <v>43512</v>
      </c>
      <c r="B90" s="99">
        <v>19000220</v>
      </c>
      <c r="C90" s="100">
        <v>1</v>
      </c>
      <c r="D90" s="34">
        <v>32115</v>
      </c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235"/>
      <c r="B92" s="234"/>
      <c r="C92" s="240"/>
      <c r="D92" s="236"/>
      <c r="E92" s="237"/>
      <c r="F92" s="234"/>
      <c r="G92" s="236"/>
      <c r="H92" s="239"/>
      <c r="I92" s="239"/>
      <c r="J92" s="236"/>
    </row>
    <row r="93" spans="1:10" x14ac:dyDescent="0.25">
      <c r="A93" s="235"/>
      <c r="B93" s="223" t="s">
        <v>11</v>
      </c>
      <c r="C93" s="232">
        <f>SUM(C8:C92)</f>
        <v>222</v>
      </c>
      <c r="D93" s="224"/>
      <c r="E93" s="223" t="s">
        <v>11</v>
      </c>
      <c r="F93" s="223">
        <f>SUM(F8:F92)</f>
        <v>6</v>
      </c>
      <c r="G93" s="224">
        <f>SUM(G8:G92)</f>
        <v>339030</v>
      </c>
      <c r="H93" s="239"/>
      <c r="I93" s="239"/>
      <c r="J93" s="236"/>
    </row>
    <row r="94" spans="1:10" x14ac:dyDescent="0.25">
      <c r="A94" s="235"/>
      <c r="B94" s="223"/>
      <c r="C94" s="232"/>
      <c r="D94" s="224"/>
      <c r="E94" s="237"/>
      <c r="F94" s="234"/>
      <c r="G94" s="236"/>
      <c r="H94" s="239"/>
      <c r="I94" s="239"/>
      <c r="J94" s="236"/>
    </row>
    <row r="95" spans="1:10" x14ac:dyDescent="0.25">
      <c r="A95" s="225"/>
      <c r="B95" s="226"/>
      <c r="C95" s="240"/>
      <c r="D95" s="236"/>
      <c r="E95" s="223"/>
      <c r="F95" s="234"/>
      <c r="G95" s="413" t="s">
        <v>12</v>
      </c>
      <c r="H95" s="413"/>
      <c r="I95" s="239"/>
      <c r="J95" s="227">
        <f>SUM(D8:D92)</f>
        <v>9762090</v>
      </c>
    </row>
    <row r="96" spans="1:10" x14ac:dyDescent="0.25">
      <c r="A96" s="235"/>
      <c r="B96" s="234"/>
      <c r="C96" s="240"/>
      <c r="D96" s="236"/>
      <c r="E96" s="223"/>
      <c r="F96" s="234"/>
      <c r="G96" s="413" t="s">
        <v>13</v>
      </c>
      <c r="H96" s="413"/>
      <c r="I96" s="239"/>
      <c r="J96" s="227">
        <f>SUM(G8:G92)</f>
        <v>339030</v>
      </c>
    </row>
    <row r="97" spans="1:10" x14ac:dyDescent="0.25">
      <c r="A97" s="228"/>
      <c r="B97" s="237"/>
      <c r="C97" s="240"/>
      <c r="D97" s="236"/>
      <c r="E97" s="237"/>
      <c r="F97" s="234"/>
      <c r="G97" s="413" t="s">
        <v>14</v>
      </c>
      <c r="H97" s="413"/>
      <c r="I97" s="41"/>
      <c r="J97" s="229">
        <f>J95-J96</f>
        <v>9423060</v>
      </c>
    </row>
    <row r="98" spans="1:10" x14ac:dyDescent="0.25">
      <c r="A98" s="235"/>
      <c r="B98" s="230"/>
      <c r="C98" s="240"/>
      <c r="D98" s="231"/>
      <c r="E98" s="237"/>
      <c r="F98" s="223"/>
      <c r="G98" s="413" t="s">
        <v>15</v>
      </c>
      <c r="H98" s="413"/>
      <c r="I98" s="239"/>
      <c r="J98" s="227">
        <f>SUM(H8:H94)</f>
        <v>0</v>
      </c>
    </row>
    <row r="99" spans="1:10" x14ac:dyDescent="0.25">
      <c r="A99" s="235"/>
      <c r="B99" s="230"/>
      <c r="C99" s="240"/>
      <c r="D99" s="231"/>
      <c r="E99" s="237"/>
      <c r="F99" s="223"/>
      <c r="G99" s="413" t="s">
        <v>16</v>
      </c>
      <c r="H99" s="413"/>
      <c r="I99" s="239"/>
      <c r="J99" s="227">
        <f>J97+J98</f>
        <v>9423060</v>
      </c>
    </row>
    <row r="100" spans="1:10" x14ac:dyDescent="0.25">
      <c r="A100" s="235"/>
      <c r="B100" s="230"/>
      <c r="C100" s="240"/>
      <c r="D100" s="231"/>
      <c r="E100" s="237"/>
      <c r="F100" s="234"/>
      <c r="G100" s="413" t="s">
        <v>5</v>
      </c>
      <c r="H100" s="413"/>
      <c r="I100" s="239"/>
      <c r="J100" s="227">
        <f>SUM(I8:I94)</f>
        <v>8583120</v>
      </c>
    </row>
    <row r="101" spans="1:10" x14ac:dyDescent="0.25">
      <c r="A101" s="235"/>
      <c r="B101" s="230"/>
      <c r="C101" s="240"/>
      <c r="D101" s="231"/>
      <c r="E101" s="237"/>
      <c r="F101" s="234"/>
      <c r="G101" s="413" t="s">
        <v>31</v>
      </c>
      <c r="H101" s="413"/>
      <c r="I101" s="240" t="str">
        <f>IF(J101&gt;0,"SALDO",IF(J101&lt;0,"PIUTANG",IF(J101=0,"LUNAS")))</f>
        <v>PIUTANG</v>
      </c>
      <c r="J101" s="227">
        <f>J100-J99</f>
        <v>-839940</v>
      </c>
    </row>
    <row r="102" spans="1:10" x14ac:dyDescent="0.25">
      <c r="F102" s="219"/>
      <c r="G102" s="219"/>
      <c r="J102" s="219"/>
    </row>
    <row r="103" spans="1:10" x14ac:dyDescent="0.25">
      <c r="C103" s="219"/>
      <c r="D103" s="219"/>
      <c r="F103" s="219"/>
      <c r="G103" s="219"/>
      <c r="J103" s="219"/>
    </row>
    <row r="104" spans="1:10" x14ac:dyDescent="0.25">
      <c r="C104" s="219"/>
      <c r="D104" s="219"/>
      <c r="F104" s="219"/>
      <c r="G104" s="219"/>
      <c r="J104" s="219"/>
    </row>
    <row r="105" spans="1:10" x14ac:dyDescent="0.25">
      <c r="C105" s="219"/>
      <c r="D105" s="219"/>
      <c r="F105" s="219"/>
      <c r="G105" s="219"/>
      <c r="J105" s="219"/>
    </row>
    <row r="106" spans="1:10" x14ac:dyDescent="0.25">
      <c r="C106" s="219"/>
      <c r="D106" s="219"/>
      <c r="F106" s="219"/>
      <c r="G106" s="219"/>
      <c r="J106" s="219"/>
    </row>
    <row r="107" spans="1:10" x14ac:dyDescent="0.25">
      <c r="C107" s="219"/>
      <c r="D107" s="219"/>
    </row>
  </sheetData>
  <mergeCells count="15">
    <mergeCell ref="G101:H101"/>
    <mergeCell ref="G95:H95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41"/>
  <sheetViews>
    <sheetView workbookViewId="0">
      <pane ySplit="7" topLeftCell="A25" activePane="bottomLeft" state="frozen"/>
      <selection pane="bottomLeft" activeCell="B31" sqref="B3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SUM(D25:D28)</f>
        <v>2730797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J41*-1</f>
        <v>1267004</v>
      </c>
      <c r="J2" s="218"/>
      <c r="L2" s="238">
        <f>SUM(G25:G28)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2730797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98">
        <v>43509</v>
      </c>
      <c r="B29" s="99">
        <v>19000781</v>
      </c>
      <c r="C29" s="253">
        <v>5</v>
      </c>
      <c r="D29" s="34">
        <v>566302</v>
      </c>
      <c r="E29" s="101"/>
      <c r="F29" s="99"/>
      <c r="G29" s="34"/>
      <c r="H29" s="101"/>
      <c r="I29" s="102"/>
      <c r="J29" s="34"/>
      <c r="L29" s="238"/>
    </row>
    <row r="30" spans="1:12" x14ac:dyDescent="0.25">
      <c r="A30" s="98">
        <v>43509</v>
      </c>
      <c r="B30" s="99">
        <v>19000798</v>
      </c>
      <c r="C30" s="253">
        <v>3</v>
      </c>
      <c r="D30" s="34">
        <v>482126</v>
      </c>
      <c r="E30" s="101"/>
      <c r="F30" s="99"/>
      <c r="G30" s="34"/>
      <c r="H30" s="101"/>
      <c r="I30" s="102"/>
      <c r="J30" s="34"/>
      <c r="L30" s="238"/>
    </row>
    <row r="31" spans="1:12" x14ac:dyDescent="0.25">
      <c r="A31" s="98">
        <v>43512</v>
      </c>
      <c r="B31" s="99">
        <v>19000947</v>
      </c>
      <c r="C31" s="253">
        <v>2</v>
      </c>
      <c r="D31" s="34">
        <v>218576</v>
      </c>
      <c r="E31" s="101"/>
      <c r="F31" s="99"/>
      <c r="G31" s="34"/>
      <c r="H31" s="101"/>
      <c r="I31" s="102"/>
      <c r="J31" s="34"/>
      <c r="L31" s="238"/>
    </row>
    <row r="32" spans="1:12" x14ac:dyDescent="0.25">
      <c r="A32" s="235"/>
      <c r="B32" s="234"/>
      <c r="C32" s="26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7">
        <f>SUM(C8:C32)</f>
        <v>147</v>
      </c>
      <c r="D33" s="224"/>
      <c r="E33" s="223" t="s">
        <v>11</v>
      </c>
      <c r="F33" s="223">
        <f>SUM(F8:F32)</f>
        <v>8</v>
      </c>
      <c r="G33" s="5"/>
      <c r="H33" s="234"/>
      <c r="I33" s="240"/>
      <c r="J33" s="5"/>
    </row>
    <row r="34" spans="1:10" x14ac:dyDescent="0.25">
      <c r="A34" s="235"/>
      <c r="B34" s="223"/>
      <c r="C34" s="27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6"/>
      <c r="D35" s="236"/>
      <c r="E35" s="223"/>
      <c r="F35" s="234"/>
      <c r="G35" s="413" t="s">
        <v>12</v>
      </c>
      <c r="H35" s="413"/>
      <c r="I35" s="239"/>
      <c r="J35" s="227">
        <f>SUM(D8:D32)</f>
        <v>16622399</v>
      </c>
    </row>
    <row r="36" spans="1:10" x14ac:dyDescent="0.25">
      <c r="A36" s="235"/>
      <c r="B36" s="234"/>
      <c r="C36" s="26"/>
      <c r="D36" s="236"/>
      <c r="E36" s="237"/>
      <c r="F36" s="234"/>
      <c r="G36" s="413" t="s">
        <v>13</v>
      </c>
      <c r="H36" s="413"/>
      <c r="I36" s="239"/>
      <c r="J36" s="227">
        <f>SUM(G8:G32)</f>
        <v>537950</v>
      </c>
    </row>
    <row r="37" spans="1:10" x14ac:dyDescent="0.25">
      <c r="A37" s="228"/>
      <c r="B37" s="237"/>
      <c r="C37" s="26"/>
      <c r="D37" s="236"/>
      <c r="E37" s="237"/>
      <c r="F37" s="234"/>
      <c r="G37" s="413" t="s">
        <v>14</v>
      </c>
      <c r="H37" s="413"/>
      <c r="I37" s="41"/>
      <c r="J37" s="229">
        <f>J35-J36</f>
        <v>16084449</v>
      </c>
    </row>
    <row r="38" spans="1:10" x14ac:dyDescent="0.25">
      <c r="A38" s="235"/>
      <c r="B38" s="230"/>
      <c r="C38" s="26"/>
      <c r="D38" s="231"/>
      <c r="E38" s="237"/>
      <c r="F38" s="234"/>
      <c r="G38" s="413" t="s">
        <v>15</v>
      </c>
      <c r="H38" s="413"/>
      <c r="I38" s="239"/>
      <c r="J38" s="227">
        <f>SUM(H8:H33)</f>
        <v>0</v>
      </c>
    </row>
    <row r="39" spans="1:10" x14ac:dyDescent="0.25">
      <c r="A39" s="235"/>
      <c r="B39" s="230"/>
      <c r="C39" s="26"/>
      <c r="D39" s="231"/>
      <c r="E39" s="237"/>
      <c r="F39" s="234"/>
      <c r="G39" s="413" t="s">
        <v>16</v>
      </c>
      <c r="H39" s="413"/>
      <c r="I39" s="239"/>
      <c r="J39" s="227">
        <f>J37+J38</f>
        <v>16084449</v>
      </c>
    </row>
    <row r="40" spans="1:10" x14ac:dyDescent="0.25">
      <c r="A40" s="235"/>
      <c r="B40" s="230"/>
      <c r="C40" s="26"/>
      <c r="D40" s="231"/>
      <c r="E40" s="237"/>
      <c r="F40" s="234"/>
      <c r="G40" s="413" t="s">
        <v>5</v>
      </c>
      <c r="H40" s="413"/>
      <c r="I40" s="239"/>
      <c r="J40" s="227">
        <f>SUM(I8:I33)</f>
        <v>14817445</v>
      </c>
    </row>
    <row r="41" spans="1:10" x14ac:dyDescent="0.25">
      <c r="A41" s="235"/>
      <c r="B41" s="230"/>
      <c r="C41" s="26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PIUTANG</v>
      </c>
      <c r="J41" s="227">
        <f>J40-J39</f>
        <v>-1267004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D83" sqref="D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165155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418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46706596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32292023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32292023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-165155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2019-02-16T10:44:11Z</dcterms:modified>
</cp:coreProperties>
</file>