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ST'!$A$5:$J$108</definedName>
    <definedName name="_xlnm.Print_Area" localSheetId="28">Widya!$A$1:$J$25</definedName>
    <definedName name="_xlnm.Print_Area" localSheetId="7">Yuan!$N$8:$N$40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L29" i="56" l="1"/>
  <c r="L2" i="61" l="1"/>
  <c r="L1" i="61"/>
  <c r="B20" i="15" l="1"/>
  <c r="B13" i="15"/>
  <c r="B12" i="15"/>
  <c r="B11" i="15"/>
  <c r="B10" i="15"/>
  <c r="B9" i="15"/>
  <c r="L2" i="54" l="1"/>
  <c r="L1" i="54"/>
  <c r="M115" i="57" l="1"/>
  <c r="M114" i="57"/>
  <c r="M113" i="57"/>
  <c r="O93" i="57"/>
  <c r="M95" i="57" l="1"/>
  <c r="M94" i="57"/>
  <c r="M93" i="57"/>
  <c r="L2" i="64" l="1"/>
  <c r="L1" i="64"/>
  <c r="M2" i="57"/>
  <c r="M1" i="57"/>
  <c r="M2" i="54" l="1"/>
  <c r="L63" i="64" l="1"/>
  <c r="L62" i="64"/>
  <c r="B18" i="15" l="1"/>
  <c r="L1" i="2" l="1"/>
  <c r="L3" i="2"/>
  <c r="L25" i="56" l="1"/>
  <c r="M114" i="58" l="1"/>
  <c r="M113" i="58"/>
  <c r="L2" i="12" l="1"/>
  <c r="L1" i="12"/>
  <c r="L2" i="2"/>
  <c r="I36" i="5" l="1"/>
  <c r="L3" i="64" l="1"/>
  <c r="J107" i="64"/>
  <c r="J106" i="64"/>
  <c r="N2" i="16" l="1"/>
  <c r="L23" i="56" l="1"/>
  <c r="M2" i="58" l="1"/>
  <c r="M1" i="58"/>
  <c r="L2" i="35" l="1"/>
  <c r="L1" i="35"/>
  <c r="M2" i="2" l="1"/>
  <c r="M1" i="2"/>
  <c r="N1" i="54" l="1"/>
  <c r="N2" i="54"/>
  <c r="L3" i="58" l="1"/>
  <c r="L66" i="62" l="1"/>
  <c r="L678" i="63" l="1"/>
  <c r="L677" i="63"/>
  <c r="J111" i="64"/>
  <c r="J109" i="64"/>
  <c r="G104" i="64"/>
  <c r="F104" i="64"/>
  <c r="C104" i="64"/>
  <c r="J108" i="64" l="1"/>
  <c r="J110" i="64" s="1"/>
  <c r="J112" i="64" s="1"/>
  <c r="I2" i="64" s="1"/>
  <c r="L679" i="63"/>
  <c r="C21" i="15" l="1"/>
  <c r="N3" i="64"/>
  <c r="I11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46" i="61" l="1"/>
  <c r="J44" i="61"/>
  <c r="J42" i="61"/>
  <c r="J41" i="61"/>
  <c r="F39" i="61"/>
  <c r="C39" i="61"/>
  <c r="J43" i="61" l="1"/>
  <c r="J45" i="61" s="1"/>
  <c r="J47" i="61" s="1"/>
  <c r="I4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24" i="58" l="1"/>
  <c r="J222" i="58"/>
  <c r="J220" i="58"/>
  <c r="J219" i="58"/>
  <c r="I217" i="58"/>
  <c r="H217" i="58"/>
  <c r="G217" i="58"/>
  <c r="F217" i="58"/>
  <c r="D217" i="58"/>
  <c r="C217" i="58"/>
  <c r="M3" i="58"/>
  <c r="N3" i="58" l="1"/>
  <c r="J221" i="58"/>
  <c r="J223" i="58" s="1"/>
  <c r="J225" i="58" s="1"/>
  <c r="I225" i="58" l="1"/>
  <c r="I2" i="58"/>
  <c r="C8" i="15" s="1"/>
  <c r="J148" i="57" l="1"/>
  <c r="J146" i="57"/>
  <c r="J144" i="57"/>
  <c r="J143" i="57"/>
  <c r="G141" i="57"/>
  <c r="F141" i="57"/>
  <c r="C141" i="57"/>
  <c r="J145" i="57" l="1"/>
  <c r="J147" i="57" s="1"/>
  <c r="J149" i="57" s="1"/>
  <c r="I149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107" i="54" l="1"/>
  <c r="J105" i="54"/>
  <c r="J103" i="54"/>
  <c r="J102" i="54"/>
  <c r="I100" i="54"/>
  <c r="H100" i="54"/>
  <c r="G100" i="54"/>
  <c r="F100" i="54"/>
  <c r="D100" i="54"/>
  <c r="C100" i="54"/>
  <c r="J104" i="54" l="1"/>
  <c r="J106" i="54" s="1"/>
  <c r="J108" i="54" s="1"/>
  <c r="I2" i="54" s="1"/>
  <c r="C5" i="15" s="1"/>
  <c r="L3" i="54"/>
  <c r="N3" i="54" s="1"/>
  <c r="I108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<sst xmlns="http://schemas.openxmlformats.org/spreadsheetml/2006/main" count="2202" uniqueCount="265">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</sst>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08"/>
  <sheetViews>
    <sheetView zoomScaleNormal="100" workbookViewId="0">
      <pane ySplit="7" topLeftCell="A89" activePane="bottomLeft" state="frozen"/>
      <selection pane="bottomLeft" activeCell="E96" sqref="E9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SUM(D75:D87)</f>
        <v>5058479</v>
      </c>
      <c r="M1" s="238">
        <v>5230592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J108*-1</f>
        <v>4581485</v>
      </c>
      <c r="J2" s="218"/>
      <c r="L2" s="276">
        <f>SUM(G75:G87)</f>
        <v>734652</v>
      </c>
      <c r="M2" s="238">
        <f>SUM(G65:G74)</f>
        <v>86013</v>
      </c>
      <c r="N2" s="238">
        <f>L2-M2</f>
        <v>648639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4323827</v>
      </c>
      <c r="M3" s="238">
        <f>M1-M2</f>
        <v>5144579</v>
      </c>
      <c r="N3" s="238">
        <f>L3-M3</f>
        <v>-820752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98">
        <v>43514</v>
      </c>
      <c r="B88" s="99">
        <v>19001070</v>
      </c>
      <c r="C88" s="412">
        <v>10</v>
      </c>
      <c r="D88" s="34">
        <v>949110</v>
      </c>
      <c r="E88" s="101"/>
      <c r="F88" s="100"/>
      <c r="G88" s="34"/>
      <c r="H88" s="101"/>
      <c r="I88" s="102"/>
      <c r="J88" s="34"/>
    </row>
    <row r="89" spans="1:10" ht="15.75" customHeight="1" x14ac:dyDescent="0.25">
      <c r="A89" s="98">
        <v>43514</v>
      </c>
      <c r="B89" s="99">
        <v>19001092</v>
      </c>
      <c r="C89" s="412">
        <v>1</v>
      </c>
      <c r="D89" s="34">
        <v>82025</v>
      </c>
      <c r="E89" s="101"/>
      <c r="F89" s="100"/>
      <c r="G89" s="34"/>
      <c r="H89" s="101"/>
      <c r="I89" s="102"/>
      <c r="J89" s="34"/>
    </row>
    <row r="90" spans="1:10" ht="15.75" customHeight="1" x14ac:dyDescent="0.25">
      <c r="A90" s="98">
        <v>43515</v>
      </c>
      <c r="B90" s="99">
        <v>19001132</v>
      </c>
      <c r="C90" s="412">
        <v>7</v>
      </c>
      <c r="D90" s="34">
        <v>718590</v>
      </c>
      <c r="E90" s="101"/>
      <c r="F90" s="100"/>
      <c r="G90" s="34"/>
      <c r="H90" s="101"/>
      <c r="I90" s="102"/>
      <c r="J90" s="34"/>
    </row>
    <row r="91" spans="1:10" ht="15.75" customHeight="1" x14ac:dyDescent="0.25">
      <c r="A91" s="98">
        <v>43515</v>
      </c>
      <c r="B91" s="99">
        <v>19001148</v>
      </c>
      <c r="C91" s="412">
        <v>3</v>
      </c>
      <c r="D91" s="34">
        <v>364990</v>
      </c>
      <c r="E91" s="101"/>
      <c r="F91" s="233"/>
      <c r="G91" s="34"/>
      <c r="H91" s="101"/>
      <c r="I91" s="102"/>
      <c r="J91" s="34"/>
    </row>
    <row r="92" spans="1:10" ht="15.75" customHeight="1" x14ac:dyDescent="0.25">
      <c r="A92" s="98">
        <v>43516</v>
      </c>
      <c r="B92" s="99">
        <v>19001199</v>
      </c>
      <c r="C92" s="412">
        <v>9</v>
      </c>
      <c r="D92" s="34">
        <v>920875</v>
      </c>
      <c r="E92" s="100" t="s">
        <v>257</v>
      </c>
      <c r="F92" s="100">
        <v>3</v>
      </c>
      <c r="G92" s="34">
        <v>287130</v>
      </c>
      <c r="H92" s="101"/>
      <c r="I92" s="102"/>
      <c r="J92" s="34"/>
    </row>
    <row r="93" spans="1:10" ht="15.75" customHeight="1" x14ac:dyDescent="0.25">
      <c r="A93" s="98">
        <v>43516</v>
      </c>
      <c r="B93" s="99">
        <v>19001210</v>
      </c>
      <c r="C93" s="412">
        <v>4</v>
      </c>
      <c r="D93" s="34">
        <v>431545</v>
      </c>
      <c r="E93" s="101"/>
      <c r="F93" s="100"/>
      <c r="G93" s="34"/>
      <c r="H93" s="101"/>
      <c r="I93" s="102"/>
      <c r="J93" s="34"/>
    </row>
    <row r="94" spans="1:10" ht="15.75" customHeight="1" x14ac:dyDescent="0.25">
      <c r="A94" s="98">
        <v>43517</v>
      </c>
      <c r="B94" s="99">
        <v>19001248</v>
      </c>
      <c r="C94" s="412">
        <v>6</v>
      </c>
      <c r="D94" s="34">
        <v>563465</v>
      </c>
      <c r="E94" s="101"/>
      <c r="F94" s="100"/>
      <c r="G94" s="34"/>
      <c r="H94" s="101"/>
      <c r="I94" s="102"/>
      <c r="J94" s="34"/>
    </row>
    <row r="95" spans="1:10" ht="15.75" customHeight="1" x14ac:dyDescent="0.25">
      <c r="A95" s="98">
        <v>43517</v>
      </c>
      <c r="B95" s="99">
        <v>19001267</v>
      </c>
      <c r="C95" s="412">
        <v>2</v>
      </c>
      <c r="D95" s="34">
        <v>214370</v>
      </c>
      <c r="E95" s="101"/>
      <c r="F95" s="100"/>
      <c r="G95" s="34"/>
      <c r="H95" s="101"/>
      <c r="I95" s="102"/>
      <c r="J95" s="34"/>
    </row>
    <row r="96" spans="1:10" ht="15.75" customHeight="1" x14ac:dyDescent="0.25">
      <c r="A96" s="98">
        <v>43518</v>
      </c>
      <c r="B96" s="99">
        <v>19001301</v>
      </c>
      <c r="C96" s="412">
        <v>7</v>
      </c>
      <c r="D96" s="34">
        <v>663935</v>
      </c>
      <c r="E96" s="101" t="s">
        <v>264</v>
      </c>
      <c r="F96" s="100">
        <v>4</v>
      </c>
      <c r="G96" s="34">
        <v>454070</v>
      </c>
      <c r="H96" s="101"/>
      <c r="I96" s="102"/>
      <c r="J96" s="34"/>
    </row>
    <row r="97" spans="1:10" ht="15.75" customHeight="1" x14ac:dyDescent="0.25">
      <c r="A97" s="98">
        <v>43518</v>
      </c>
      <c r="B97" s="99">
        <v>19001313</v>
      </c>
      <c r="C97" s="412">
        <v>4</v>
      </c>
      <c r="D97" s="34">
        <v>413780</v>
      </c>
      <c r="E97" s="101"/>
      <c r="F97" s="100"/>
      <c r="G97" s="34"/>
      <c r="H97" s="101"/>
      <c r="I97" s="102"/>
      <c r="J97" s="34"/>
    </row>
    <row r="98" spans="1:10" ht="15.75" customHeight="1" x14ac:dyDescent="0.25">
      <c r="A98" s="98"/>
      <c r="B98" s="99"/>
      <c r="C98" s="412"/>
      <c r="D98" s="34"/>
      <c r="E98" s="101"/>
      <c r="F98" s="100"/>
      <c r="G98" s="34"/>
      <c r="H98" s="101"/>
      <c r="I98" s="102"/>
      <c r="J98" s="34"/>
    </row>
    <row r="99" spans="1:10" x14ac:dyDescent="0.25">
      <c r="A99" s="235"/>
      <c r="B99" s="234"/>
      <c r="C99" s="12"/>
      <c r="D99" s="236"/>
      <c r="E99" s="237"/>
      <c r="F99" s="240"/>
      <c r="G99" s="236"/>
      <c r="H99" s="237"/>
      <c r="I99" s="239"/>
      <c r="J99" s="236"/>
    </row>
    <row r="100" spans="1:10" x14ac:dyDescent="0.25">
      <c r="A100" s="235"/>
      <c r="B100" s="223" t="s">
        <v>11</v>
      </c>
      <c r="C100" s="229">
        <f>SUM(C8:C99)</f>
        <v>532</v>
      </c>
      <c r="D100" s="224">
        <f>SUM(D8:D99)</f>
        <v>48697192</v>
      </c>
      <c r="E100" s="223" t="s">
        <v>11</v>
      </c>
      <c r="F100" s="232">
        <f>SUM(F8:F99)</f>
        <v>47</v>
      </c>
      <c r="G100" s="224">
        <f>SUM(G8:G99)</f>
        <v>4560142</v>
      </c>
      <c r="H100" s="232">
        <f>SUM(H8:H99)</f>
        <v>0</v>
      </c>
      <c r="I100" s="232">
        <f>SUM(I8:I99)</f>
        <v>39555565</v>
      </c>
      <c r="J100" s="5"/>
    </row>
    <row r="101" spans="1:10" x14ac:dyDescent="0.25">
      <c r="A101" s="235"/>
      <c r="B101" s="223"/>
      <c r="C101" s="229"/>
      <c r="D101" s="224"/>
      <c r="E101" s="223"/>
      <c r="F101" s="232"/>
      <c r="G101" s="224"/>
      <c r="H101" s="232"/>
      <c r="I101" s="232"/>
      <c r="J101" s="5"/>
    </row>
    <row r="102" spans="1:10" x14ac:dyDescent="0.25">
      <c r="A102" s="225"/>
      <c r="B102" s="226"/>
      <c r="C102" s="12"/>
      <c r="D102" s="236"/>
      <c r="E102" s="223"/>
      <c r="F102" s="240"/>
      <c r="G102" s="413" t="s">
        <v>12</v>
      </c>
      <c r="H102" s="413"/>
      <c r="I102" s="239"/>
      <c r="J102" s="227">
        <f>SUM(D8:D99)</f>
        <v>48697192</v>
      </c>
    </row>
    <row r="103" spans="1:10" x14ac:dyDescent="0.25">
      <c r="A103" s="235"/>
      <c r="B103" s="234"/>
      <c r="C103" s="12"/>
      <c r="D103" s="236"/>
      <c r="E103" s="237"/>
      <c r="F103" s="240"/>
      <c r="G103" s="413" t="s">
        <v>13</v>
      </c>
      <c r="H103" s="413"/>
      <c r="I103" s="239"/>
      <c r="J103" s="227">
        <f>SUM(G8:G99)</f>
        <v>4560142</v>
      </c>
    </row>
    <row r="104" spans="1:10" x14ac:dyDescent="0.25">
      <c r="A104" s="228"/>
      <c r="B104" s="237"/>
      <c r="C104" s="12"/>
      <c r="D104" s="236"/>
      <c r="E104" s="237"/>
      <c r="F104" s="240"/>
      <c r="G104" s="413" t="s">
        <v>14</v>
      </c>
      <c r="H104" s="413"/>
      <c r="I104" s="41"/>
      <c r="J104" s="229">
        <f>J102-J103</f>
        <v>44137050</v>
      </c>
    </row>
    <row r="105" spans="1:10" x14ac:dyDescent="0.25">
      <c r="A105" s="235"/>
      <c r="B105" s="230"/>
      <c r="C105" s="12"/>
      <c r="D105" s="231"/>
      <c r="E105" s="237"/>
      <c r="F105" s="240"/>
      <c r="G105" s="413" t="s">
        <v>15</v>
      </c>
      <c r="H105" s="413"/>
      <c r="I105" s="239"/>
      <c r="J105" s="227">
        <f>SUM(H8:H99)</f>
        <v>0</v>
      </c>
    </row>
    <row r="106" spans="1:10" x14ac:dyDescent="0.25">
      <c r="A106" s="235"/>
      <c r="B106" s="230"/>
      <c r="C106" s="12"/>
      <c r="D106" s="231"/>
      <c r="E106" s="237"/>
      <c r="F106" s="240"/>
      <c r="G106" s="413" t="s">
        <v>16</v>
      </c>
      <c r="H106" s="413"/>
      <c r="I106" s="239"/>
      <c r="J106" s="227">
        <f>J104+J105</f>
        <v>44137050</v>
      </c>
    </row>
    <row r="107" spans="1:10" x14ac:dyDescent="0.25">
      <c r="A107" s="235"/>
      <c r="B107" s="230"/>
      <c r="C107" s="12"/>
      <c r="D107" s="231"/>
      <c r="E107" s="237"/>
      <c r="F107" s="240"/>
      <c r="G107" s="413" t="s">
        <v>5</v>
      </c>
      <c r="H107" s="413"/>
      <c r="I107" s="239"/>
      <c r="J107" s="227">
        <f>SUM(I8:I99)</f>
        <v>39555565</v>
      </c>
    </row>
    <row r="108" spans="1:10" x14ac:dyDescent="0.25">
      <c r="A108" s="235"/>
      <c r="B108" s="230"/>
      <c r="C108" s="12"/>
      <c r="D108" s="231"/>
      <c r="E108" s="237"/>
      <c r="F108" s="240"/>
      <c r="G108" s="413" t="s">
        <v>31</v>
      </c>
      <c r="H108" s="413"/>
      <c r="I108" s="240" t="str">
        <f>IF(J108&gt;0,"SALDO",IF(J108&lt;0,"PIUTANG",IF(J108=0,"LUNAS")))</f>
        <v>PIUTANG</v>
      </c>
      <c r="J108" s="227">
        <f>J107-J106</f>
        <v>-4581485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8:H108"/>
    <mergeCell ref="G102:H102"/>
    <mergeCell ref="G103:H103"/>
    <mergeCell ref="G104:H104"/>
    <mergeCell ref="G105:H105"/>
    <mergeCell ref="G106:H106"/>
    <mergeCell ref="G107:H107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7" sqref="B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1381096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98">
        <v>43518</v>
      </c>
      <c r="B37" s="99">
        <v>19001278</v>
      </c>
      <c r="C37" s="253">
        <v>13</v>
      </c>
      <c r="D37" s="34">
        <v>1391158</v>
      </c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883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92524078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77973096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77973096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-1381096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2" activePane="bottomLeft" state="frozen"/>
      <selection pane="bottomLeft" activeCell="K100" sqref="K10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J100*-1</f>
        <v>20636029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1694</v>
      </c>
      <c r="D92" s="224"/>
      <c r="E92" s="223" t="s">
        <v>11</v>
      </c>
      <c r="F92" s="223">
        <f>SUM(F8:F91)</f>
        <v>253</v>
      </c>
      <c r="G92" s="224">
        <f>SUM(G8:G91)</f>
        <v>26573608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13" t="s">
        <v>12</v>
      </c>
      <c r="H94" s="413"/>
      <c r="I94" s="239"/>
      <c r="J94" s="227">
        <f>SUM(D8:D91)</f>
        <v>177066813</v>
      </c>
    </row>
    <row r="95" spans="1:10" x14ac:dyDescent="0.25">
      <c r="A95" s="235"/>
      <c r="B95" s="234"/>
      <c r="C95" s="240"/>
      <c r="D95" s="236"/>
      <c r="E95" s="223"/>
      <c r="F95" s="234"/>
      <c r="G95" s="413" t="s">
        <v>13</v>
      </c>
      <c r="H95" s="413"/>
      <c r="I95" s="239"/>
      <c r="J95" s="227">
        <f>SUM(G8:G91)</f>
        <v>26573608</v>
      </c>
    </row>
    <row r="96" spans="1:10" x14ac:dyDescent="0.25">
      <c r="A96" s="228"/>
      <c r="B96" s="237"/>
      <c r="C96" s="240"/>
      <c r="D96" s="236"/>
      <c r="E96" s="237"/>
      <c r="F96" s="234"/>
      <c r="G96" s="413" t="s">
        <v>14</v>
      </c>
      <c r="H96" s="413"/>
      <c r="I96" s="41"/>
      <c r="J96" s="229">
        <f>J94-J95</f>
        <v>150493205</v>
      </c>
    </row>
    <row r="97" spans="1:16" x14ac:dyDescent="0.25">
      <c r="A97" s="235"/>
      <c r="B97" s="230"/>
      <c r="C97" s="240"/>
      <c r="D97" s="231"/>
      <c r="E97" s="237"/>
      <c r="F97" s="223"/>
      <c r="G97" s="413" t="s">
        <v>15</v>
      </c>
      <c r="H97" s="413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13" t="s">
        <v>16</v>
      </c>
      <c r="H98" s="413"/>
      <c r="I98" s="239"/>
      <c r="J98" s="227">
        <f>J96+J97</f>
        <v>150493205</v>
      </c>
    </row>
    <row r="99" spans="1:16" x14ac:dyDescent="0.25">
      <c r="A99" s="235"/>
      <c r="B99" s="230"/>
      <c r="C99" s="240"/>
      <c r="D99" s="231"/>
      <c r="E99" s="237"/>
      <c r="F99" s="234"/>
      <c r="G99" s="413" t="s">
        <v>5</v>
      </c>
      <c r="H99" s="413"/>
      <c r="I99" s="239"/>
      <c r="J99" s="227">
        <f>SUM(I8:I93)</f>
        <v>129857176</v>
      </c>
    </row>
    <row r="100" spans="1:16" x14ac:dyDescent="0.25">
      <c r="A100" s="235"/>
      <c r="B100" s="230"/>
      <c r="C100" s="240"/>
      <c r="D100" s="231"/>
      <c r="E100" s="237"/>
      <c r="F100" s="234"/>
      <c r="G100" s="413" t="s">
        <v>31</v>
      </c>
      <c r="H100" s="413"/>
      <c r="I100" s="240" t="str">
        <f>IF(J100&gt;0,"SALDO",IF(J100&lt;0,"PIUTANG",IF(J100=0,"LUNAS")))</f>
        <v>PIUTANG</v>
      </c>
      <c r="J100" s="227">
        <f>J99-J98</f>
        <v>-20636029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0:H100"/>
    <mergeCell ref="G94:H94"/>
    <mergeCell ref="G95:H95"/>
    <mergeCell ref="G96:H96"/>
    <mergeCell ref="G97:H97"/>
    <mergeCell ref="G98:H98"/>
    <mergeCell ref="G99:H9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23" activePane="bottomLeft" state="frozen"/>
      <selection pane="bottomLeft" activeCell="I36" sqref="I3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309672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-972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/>
      <c r="B29" s="99"/>
      <c r="C29" s="100"/>
      <c r="D29" s="34"/>
      <c r="E29" s="101" t="s">
        <v>258</v>
      </c>
      <c r="F29" s="99">
        <v>7</v>
      </c>
      <c r="G29" s="34">
        <v>728780</v>
      </c>
      <c r="H29" s="102"/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452</v>
      </c>
      <c r="D31" s="224"/>
      <c r="E31" s="223" t="s">
        <v>11</v>
      </c>
      <c r="F31" s="223">
        <f>SUM(F8:F30)</f>
        <v>92</v>
      </c>
      <c r="G31" s="224">
        <f>SUM(G8:G30)</f>
        <v>9596907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45525822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9596907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35928915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404000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36332915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36333887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SALDO</v>
      </c>
      <c r="J39" s="227">
        <f>J38-J37</f>
        <v>972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2" activePane="bottomLeft" state="frozen"/>
      <selection pane="bottomLeft" activeCell="H30" sqref="H30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J44*-1</f>
        <v>532236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138</v>
      </c>
      <c r="D36" s="9">
        <f>SUM(D7:D35)</f>
        <v>14095426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1217000</v>
      </c>
      <c r="I36" s="77">
        <f>SUM(I7:I35)</f>
        <v>11894000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13" t="s">
        <v>12</v>
      </c>
      <c r="H38" s="413"/>
      <c r="I38" s="6"/>
      <c r="J38" s="13">
        <f>SUM(D7:D35)</f>
        <v>14095426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13" t="s">
        <v>13</v>
      </c>
      <c r="H39" s="413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13" t="s">
        <v>14</v>
      </c>
      <c r="H40" s="413"/>
      <c r="I40" s="15"/>
      <c r="J40" s="15">
        <f>J38-J39</f>
        <v>11209236</v>
      </c>
    </row>
    <row r="41" spans="1:17" x14ac:dyDescent="0.25">
      <c r="A41" s="4"/>
      <c r="B41" s="16"/>
      <c r="C41" s="40"/>
      <c r="D41" s="17"/>
      <c r="E41" s="7"/>
      <c r="F41" s="40"/>
      <c r="G41" s="413" t="s">
        <v>15</v>
      </c>
      <c r="H41" s="413"/>
      <c r="I41" s="7"/>
      <c r="J41" s="13">
        <f>SUM(H7:H35)</f>
        <v>1217000</v>
      </c>
    </row>
    <row r="42" spans="1:17" x14ac:dyDescent="0.25">
      <c r="A42" s="4"/>
      <c r="B42" s="16"/>
      <c r="C42" s="40"/>
      <c r="D42" s="17"/>
      <c r="E42" s="7"/>
      <c r="F42" s="40"/>
      <c r="G42" s="413" t="s">
        <v>16</v>
      </c>
      <c r="H42" s="413"/>
      <c r="I42" s="7"/>
      <c r="J42" s="13">
        <f>J40+J41</f>
        <v>12426236</v>
      </c>
    </row>
    <row r="43" spans="1:17" x14ac:dyDescent="0.25">
      <c r="A43" s="4"/>
      <c r="B43" s="16"/>
      <c r="C43" s="40"/>
      <c r="D43" s="17"/>
      <c r="E43" s="7"/>
      <c r="F43" s="40"/>
      <c r="G43" s="413" t="s">
        <v>5</v>
      </c>
      <c r="H43" s="413"/>
      <c r="I43" s="7"/>
      <c r="J43" s="13">
        <f>SUM(I7:I35)</f>
        <v>11894000</v>
      </c>
    </row>
    <row r="44" spans="1:17" x14ac:dyDescent="0.25">
      <c r="A44" s="4"/>
      <c r="B44" s="16"/>
      <c r="C44" s="40"/>
      <c r="D44" s="17"/>
      <c r="E44" s="7"/>
      <c r="F44" s="40"/>
      <c r="G44" s="413" t="s">
        <v>31</v>
      </c>
      <c r="H44" s="413"/>
      <c r="I44" s="3" t="str">
        <f>IF(J44&gt;0,"SALDO",IF(J44&lt;0,"PIUTANG",IF(J44=0,"LUNAS")))</f>
        <v>PIUTANG</v>
      </c>
      <c r="J44" s="13">
        <f>J43-J42</f>
        <v>-532236</v>
      </c>
    </row>
  </sheetData>
  <mergeCells count="15">
    <mergeCell ref="G44:H44"/>
    <mergeCell ref="G38:H38"/>
    <mergeCell ref="G39:H39"/>
    <mergeCell ref="G40:H40"/>
    <mergeCell ref="G41:H41"/>
    <mergeCell ref="G42:H42"/>
    <mergeCell ref="G43:H43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C14" sqref="C1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43514</v>
      </c>
      <c r="C5" s="281">
        <f>'Taufik ST'!I2</f>
        <v>4581485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211405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43515</v>
      </c>
      <c r="C8" s="281">
        <f>Bandros!I2</f>
        <v>2512940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Bentang!$A$85</f>
        <v>43492</v>
      </c>
      <c r="C9" s="281">
        <f>Bentang!I2</f>
        <v>20636029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Azalea!A28</f>
        <v>43503</v>
      </c>
      <c r="C10" s="281">
        <f>Azalea!I2</f>
        <v>-972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ESP!A126</f>
        <v>43512</v>
      </c>
      <c r="C11" s="281">
        <f>ESP!I2</f>
        <v>13577287</v>
      </c>
      <c r="E11" s="289"/>
    </row>
    <row r="12" spans="1:5" s="267" customFormat="1" ht="18.75" customHeight="1" x14ac:dyDescent="0.25">
      <c r="A12" s="185" t="s">
        <v>200</v>
      </c>
      <c r="B12" s="184">
        <f>Yuan!A29</f>
        <v>43509</v>
      </c>
      <c r="C12" s="281">
        <f>Yuan!I2</f>
        <v>1606075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629255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Agus!A36</f>
        <v>43498</v>
      </c>
      <c r="C18" s="281">
        <f>Agus!I2</f>
        <v>1381096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Febri!A29</f>
        <v>43508</v>
      </c>
      <c r="C20" s="281">
        <f>Febri!I2</f>
        <v>532236</v>
      </c>
      <c r="E20" s="288"/>
    </row>
    <row r="21" spans="1:5" s="267" customFormat="1" ht="18.75" customHeight="1" x14ac:dyDescent="0.25">
      <c r="A21" s="185" t="s">
        <v>211</v>
      </c>
      <c r="B21" s="184">
        <v>43512</v>
      </c>
      <c r="C21" s="281">
        <f>'Sale ESP'!I2</f>
        <v>2591385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48258373.5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8" activePane="bottomLeft" state="frozen"/>
      <selection pane="bottomLeft" activeCell="B17" sqref="B1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211405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15</v>
      </c>
      <c r="D23" s="9">
        <f>SUM(D8:D22)</f>
        <v>1735564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3" t="s">
        <v>12</v>
      </c>
      <c r="H25" s="413"/>
      <c r="I25" s="39"/>
      <c r="J25" s="13">
        <f>SUM(D8:D22)</f>
        <v>1735564</v>
      </c>
    </row>
    <row r="26" spans="1:18" x14ac:dyDescent="0.25">
      <c r="A26" s="162"/>
      <c r="B26" s="3"/>
      <c r="C26" s="40"/>
      <c r="D26" s="6"/>
      <c r="E26" s="7"/>
      <c r="F26" s="40"/>
      <c r="G26" s="413" t="s">
        <v>13</v>
      </c>
      <c r="H26" s="413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13" t="s">
        <v>14</v>
      </c>
      <c r="H27" s="413"/>
      <c r="I27" s="41"/>
      <c r="J27" s="15">
        <f>J25-J26</f>
        <v>1398081</v>
      </c>
    </row>
    <row r="28" spans="1:18" x14ac:dyDescent="0.25">
      <c r="A28" s="162"/>
      <c r="B28" s="16"/>
      <c r="C28" s="40"/>
      <c r="D28" s="17"/>
      <c r="E28" s="7"/>
      <c r="F28" s="40"/>
      <c r="G28" s="413" t="s">
        <v>15</v>
      </c>
      <c r="H28" s="413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3" t="s">
        <v>16</v>
      </c>
      <c r="H29" s="413"/>
      <c r="I29" s="39"/>
      <c r="J29" s="13">
        <f>J27+J28</f>
        <v>1398081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3" t="s">
        <v>5</v>
      </c>
      <c r="H30" s="413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3" t="s">
        <v>31</v>
      </c>
      <c r="H31" s="413"/>
      <c r="I31" s="40" t="str">
        <f>IF(J31&gt;0,"SALDO",IF(J31&lt;0,"PIUTANG",IF(J31=0,"LUNAS")))</f>
        <v>PIUTANG</v>
      </c>
      <c r="J31" s="13">
        <f>J30-J29</f>
        <v>-211405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25"/>
  <sheetViews>
    <sheetView workbookViewId="0">
      <pane ySplit="7" topLeftCell="A205" activePane="bottomLeft" state="frozen"/>
      <selection pane="bottomLeft" activeCell="B213" sqref="B213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SUM(D204:D209)</f>
        <v>6456770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J225*-1</f>
        <v>2512940</v>
      </c>
      <c r="J2" s="218"/>
      <c r="L2" s="219">
        <f>SUM(G204:G209)</f>
        <v>2234140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4222630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98">
        <v>43518</v>
      </c>
      <c r="B210" s="99">
        <v>19001284</v>
      </c>
      <c r="C210" s="412">
        <v>12</v>
      </c>
      <c r="D210" s="34">
        <v>1212015</v>
      </c>
      <c r="E210" s="99" t="s">
        <v>262</v>
      </c>
      <c r="F210" s="100">
        <v>6</v>
      </c>
      <c r="G210" s="34">
        <v>674220</v>
      </c>
      <c r="H210" s="102"/>
      <c r="I210" s="102"/>
      <c r="J210" s="34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98">
        <v>43518</v>
      </c>
      <c r="B211" s="99">
        <v>19001291</v>
      </c>
      <c r="C211" s="412">
        <v>5</v>
      </c>
      <c r="D211" s="34">
        <v>527935</v>
      </c>
      <c r="E211" s="99"/>
      <c r="F211" s="100"/>
      <c r="G211" s="34"/>
      <c r="H211" s="102"/>
      <c r="I211" s="102"/>
      <c r="J211" s="34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98">
        <v>43518</v>
      </c>
      <c r="B212" s="99">
        <v>19001297</v>
      </c>
      <c r="C212" s="412">
        <v>8</v>
      </c>
      <c r="D212" s="34">
        <v>853230</v>
      </c>
      <c r="E212" s="99"/>
      <c r="F212" s="100"/>
      <c r="G212" s="34"/>
      <c r="H212" s="102"/>
      <c r="I212" s="102"/>
      <c r="J212" s="34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98">
        <v>43518</v>
      </c>
      <c r="B213" s="99">
        <v>19001308</v>
      </c>
      <c r="C213" s="412">
        <v>7</v>
      </c>
      <c r="D213" s="34">
        <v>593980</v>
      </c>
      <c r="E213" s="99"/>
      <c r="F213" s="100"/>
      <c r="G213" s="34"/>
      <c r="H213" s="102"/>
      <c r="I213" s="102"/>
      <c r="J213" s="34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98"/>
      <c r="B214" s="99"/>
      <c r="C214" s="412"/>
      <c r="D214" s="34"/>
      <c r="E214" s="99"/>
      <c r="F214" s="100"/>
      <c r="G214" s="34"/>
      <c r="H214" s="102"/>
      <c r="I214" s="102"/>
      <c r="J214" s="34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98"/>
      <c r="B215" s="99"/>
      <c r="C215" s="412"/>
      <c r="D215" s="34"/>
      <c r="E215" s="99"/>
      <c r="F215" s="100"/>
      <c r="G215" s="34"/>
      <c r="H215" s="102"/>
      <c r="I215" s="102"/>
      <c r="J215" s="34"/>
      <c r="K215" s="138"/>
      <c r="L215" s="138"/>
      <c r="M215" s="138"/>
      <c r="N215" s="138"/>
      <c r="O215" s="138"/>
      <c r="P215" s="138"/>
      <c r="Q215" s="138"/>
      <c r="R215" s="138"/>
    </row>
    <row r="216" spans="1:18" x14ac:dyDescent="0.25">
      <c r="A216" s="235"/>
      <c r="B216" s="234"/>
      <c r="C216" s="240"/>
      <c r="D216" s="236"/>
      <c r="E216" s="234"/>
      <c r="F216" s="240"/>
      <c r="G216" s="236"/>
      <c r="H216" s="239"/>
      <c r="I216" s="239"/>
      <c r="J216" s="236"/>
    </row>
    <row r="217" spans="1:18" s="218" customFormat="1" x14ac:dyDescent="0.25">
      <c r="A217" s="226"/>
      <c r="B217" s="223" t="s">
        <v>11</v>
      </c>
      <c r="C217" s="232">
        <f>SUM(C8:C216)</f>
        <v>2430</v>
      </c>
      <c r="D217" s="224">
        <f>SUM(D8:D216)</f>
        <v>261745646</v>
      </c>
      <c r="E217" s="223" t="s">
        <v>11</v>
      </c>
      <c r="F217" s="232">
        <f>SUM(F8:F216)</f>
        <v>220</v>
      </c>
      <c r="G217" s="224">
        <f>SUM(G8:G216)</f>
        <v>23844575</v>
      </c>
      <c r="H217" s="232">
        <f>SUM(H8:H216)</f>
        <v>0</v>
      </c>
      <c r="I217" s="232">
        <f>SUM(I8:I216)</f>
        <v>235388131</v>
      </c>
      <c r="J217" s="224"/>
      <c r="K217" s="220"/>
      <c r="L217" s="220"/>
      <c r="M217" s="220"/>
      <c r="N217" s="220"/>
      <c r="O217" s="220"/>
      <c r="P217" s="220"/>
      <c r="Q217" s="220"/>
      <c r="R217" s="220"/>
    </row>
    <row r="218" spans="1:18" s="218" customFormat="1" x14ac:dyDescent="0.25">
      <c r="A218" s="226"/>
      <c r="B218" s="223"/>
      <c r="C218" s="232"/>
      <c r="D218" s="224"/>
      <c r="E218" s="223"/>
      <c r="F218" s="232"/>
      <c r="G218" s="224"/>
      <c r="H218" s="232"/>
      <c r="I218" s="232"/>
      <c r="J218" s="224"/>
      <c r="K218" s="220"/>
      <c r="M218" s="220"/>
      <c r="N218" s="220"/>
      <c r="O218" s="220"/>
      <c r="P218" s="220"/>
      <c r="Q218" s="220"/>
      <c r="R218" s="220"/>
    </row>
    <row r="219" spans="1:18" x14ac:dyDescent="0.25">
      <c r="A219" s="225"/>
      <c r="B219" s="226"/>
      <c r="C219" s="240"/>
      <c r="D219" s="236"/>
      <c r="E219" s="223"/>
      <c r="F219" s="240"/>
      <c r="G219" s="428" t="s">
        <v>12</v>
      </c>
      <c r="H219" s="429"/>
      <c r="I219" s="236"/>
      <c r="J219" s="227">
        <f>SUM(D8:D216)</f>
        <v>261745646</v>
      </c>
      <c r="P219" s="220"/>
      <c r="Q219" s="220"/>
      <c r="R219" s="233"/>
    </row>
    <row r="220" spans="1:18" x14ac:dyDescent="0.25">
      <c r="A220" s="235"/>
      <c r="B220" s="234"/>
      <c r="C220" s="240"/>
      <c r="D220" s="236"/>
      <c r="E220" s="234"/>
      <c r="F220" s="240"/>
      <c r="G220" s="428" t="s">
        <v>13</v>
      </c>
      <c r="H220" s="429"/>
      <c r="I220" s="237"/>
      <c r="J220" s="227">
        <f>SUM(G8:G216)</f>
        <v>23844575</v>
      </c>
      <c r="R220" s="233"/>
    </row>
    <row r="221" spans="1:18" x14ac:dyDescent="0.25">
      <c r="A221" s="228"/>
      <c r="B221" s="237"/>
      <c r="C221" s="240"/>
      <c r="D221" s="236"/>
      <c r="E221" s="234"/>
      <c r="F221" s="240"/>
      <c r="G221" s="428" t="s">
        <v>14</v>
      </c>
      <c r="H221" s="429"/>
      <c r="I221" s="229"/>
      <c r="J221" s="229">
        <f>J219-J220</f>
        <v>237901071</v>
      </c>
      <c r="L221" s="220"/>
      <c r="R221" s="233"/>
    </row>
    <row r="222" spans="1:18" x14ac:dyDescent="0.25">
      <c r="A222" s="235"/>
      <c r="B222" s="230"/>
      <c r="C222" s="240"/>
      <c r="D222" s="231"/>
      <c r="E222" s="234"/>
      <c r="F222" s="240"/>
      <c r="G222" s="428" t="s">
        <v>15</v>
      </c>
      <c r="H222" s="429"/>
      <c r="I222" s="237"/>
      <c r="J222" s="227">
        <f>SUM(H8:H216)</f>
        <v>0</v>
      </c>
      <c r="R222" s="233"/>
    </row>
    <row r="223" spans="1:18" x14ac:dyDescent="0.25">
      <c r="A223" s="235"/>
      <c r="B223" s="230"/>
      <c r="C223" s="240"/>
      <c r="D223" s="231"/>
      <c r="E223" s="234"/>
      <c r="F223" s="240"/>
      <c r="G223" s="428" t="s">
        <v>16</v>
      </c>
      <c r="H223" s="429"/>
      <c r="I223" s="237"/>
      <c r="J223" s="227">
        <f>J221+J222</f>
        <v>237901071</v>
      </c>
      <c r="R223" s="233"/>
    </row>
    <row r="224" spans="1:18" x14ac:dyDescent="0.25">
      <c r="A224" s="235"/>
      <c r="B224" s="230"/>
      <c r="C224" s="240"/>
      <c r="D224" s="231"/>
      <c r="E224" s="234"/>
      <c r="F224" s="240"/>
      <c r="G224" s="428" t="s">
        <v>5</v>
      </c>
      <c r="H224" s="429"/>
      <c r="I224" s="237"/>
      <c r="J224" s="227">
        <f>SUM(I8:I216)</f>
        <v>235388131</v>
      </c>
      <c r="R224" s="233"/>
    </row>
    <row r="225" spans="1:18" x14ac:dyDescent="0.25">
      <c r="A225" s="235"/>
      <c r="B225" s="230"/>
      <c r="C225" s="240"/>
      <c r="D225" s="231"/>
      <c r="E225" s="234"/>
      <c r="F225" s="240"/>
      <c r="G225" s="428" t="s">
        <v>31</v>
      </c>
      <c r="H225" s="429"/>
      <c r="I225" s="234" t="str">
        <f>IF(J225&gt;0,"SALDO",IF(J225&lt;0,"PIUTANG",IF(J225=0,"LUNAS")))</f>
        <v>PIUTANG</v>
      </c>
      <c r="J225" s="227">
        <f>J224-J223</f>
        <v>-2512940</v>
      </c>
      <c r="R225" s="233"/>
    </row>
  </sheetData>
  <mergeCells count="13">
    <mergeCell ref="G225:H225"/>
    <mergeCell ref="G219:H219"/>
    <mergeCell ref="G220:H220"/>
    <mergeCell ref="G221:H221"/>
    <mergeCell ref="G222:H222"/>
    <mergeCell ref="G223:H223"/>
    <mergeCell ref="G224:H22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55"/>
  <sheetViews>
    <sheetView zoomScale="85" zoomScaleNormal="85" workbookViewId="0">
      <pane ySplit="7" topLeftCell="A125" activePane="bottomLeft" state="frozen"/>
      <selection pane="bottomLeft" activeCell="E137" sqref="E13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SUM(D110:D125)</f>
        <v>14440209</v>
      </c>
      <c r="N1" s="219">
        <v>14330133</v>
      </c>
      <c r="O1" s="219">
        <f>N1-M1</f>
        <v>-110076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J149*-1</f>
        <v>13577287</v>
      </c>
      <c r="J2" s="218"/>
      <c r="M2" s="219">
        <f>SUM(G110:G125)</f>
        <v>204663</v>
      </c>
      <c r="N2" s="219">
        <v>106050</v>
      </c>
      <c r="O2" s="219">
        <f>N2-M2</f>
        <v>-98613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14235546</v>
      </c>
      <c r="N3" s="219">
        <f>N1-N2</f>
        <v>14224083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3"/>
      <c r="N125" s="233"/>
      <c r="O125" s="233"/>
      <c r="P125" s="233"/>
    </row>
    <row r="126" spans="1:16" x14ac:dyDescent="0.25">
      <c r="A126" s="98">
        <v>43512</v>
      </c>
      <c r="B126" s="99">
        <v>19000943</v>
      </c>
      <c r="C126" s="100">
        <v>4</v>
      </c>
      <c r="D126" s="34">
        <v>402326</v>
      </c>
      <c r="E126" s="101"/>
      <c r="F126" s="99"/>
      <c r="G126" s="34"/>
      <c r="H126" s="102"/>
      <c r="I126" s="102"/>
      <c r="J126" s="34"/>
      <c r="K126" s="233"/>
      <c r="L126" s="233"/>
      <c r="M126" s="233"/>
      <c r="N126" s="233"/>
      <c r="O126" s="233"/>
      <c r="P126" s="233"/>
    </row>
    <row r="127" spans="1:16" x14ac:dyDescent="0.25">
      <c r="A127" s="98">
        <v>43512</v>
      </c>
      <c r="B127" s="99">
        <v>19000979</v>
      </c>
      <c r="C127" s="100">
        <v>13</v>
      </c>
      <c r="D127" s="34">
        <v>1472965</v>
      </c>
      <c r="E127" s="101"/>
      <c r="F127" s="99"/>
      <c r="G127" s="34"/>
      <c r="H127" s="102"/>
      <c r="I127" s="102"/>
      <c r="J127" s="34"/>
      <c r="K127" s="233"/>
      <c r="L127" s="233"/>
      <c r="M127" s="233"/>
      <c r="N127" s="233"/>
      <c r="O127" s="233"/>
      <c r="P127" s="233"/>
    </row>
    <row r="128" spans="1:16" x14ac:dyDescent="0.25">
      <c r="A128" s="98">
        <v>43514</v>
      </c>
      <c r="B128" s="99">
        <v>19001064</v>
      </c>
      <c r="C128" s="100">
        <v>9</v>
      </c>
      <c r="D128" s="34">
        <v>945880</v>
      </c>
      <c r="E128" s="101"/>
      <c r="F128" s="99"/>
      <c r="G128" s="34"/>
      <c r="H128" s="102"/>
      <c r="I128" s="102"/>
      <c r="J128" s="34"/>
      <c r="K128" s="233"/>
      <c r="L128" s="233"/>
      <c r="M128" s="233"/>
      <c r="N128" s="233"/>
      <c r="O128" s="233"/>
      <c r="P128" s="233"/>
    </row>
    <row r="129" spans="1:16" x14ac:dyDescent="0.25">
      <c r="A129" s="98">
        <v>43514</v>
      </c>
      <c r="B129" s="99">
        <v>19001068</v>
      </c>
      <c r="C129" s="100">
        <v>1</v>
      </c>
      <c r="D129" s="34">
        <v>137190</v>
      </c>
      <c r="E129" s="101"/>
      <c r="F129" s="99"/>
      <c r="G129" s="34"/>
      <c r="H129" s="102"/>
      <c r="I129" s="102"/>
      <c r="J129" s="34"/>
      <c r="K129" s="233"/>
      <c r="L129" s="233"/>
      <c r="M129" s="233"/>
      <c r="N129" s="233"/>
      <c r="O129" s="233"/>
      <c r="P129" s="233"/>
    </row>
    <row r="130" spans="1:16" x14ac:dyDescent="0.25">
      <c r="A130" s="98">
        <v>43514</v>
      </c>
      <c r="B130" s="99">
        <v>19001090</v>
      </c>
      <c r="C130" s="100">
        <v>10</v>
      </c>
      <c r="D130" s="34">
        <v>885190</v>
      </c>
      <c r="E130" s="101"/>
      <c r="F130" s="99"/>
      <c r="G130" s="34"/>
      <c r="H130" s="102"/>
      <c r="I130" s="102"/>
      <c r="J130" s="34"/>
      <c r="K130" s="233"/>
      <c r="L130" s="233"/>
      <c r="M130" s="233"/>
      <c r="N130" s="233"/>
      <c r="O130" s="233"/>
      <c r="P130" s="233"/>
    </row>
    <row r="131" spans="1:16" x14ac:dyDescent="0.25">
      <c r="A131" s="98">
        <v>43515</v>
      </c>
      <c r="B131" s="99">
        <v>19001129</v>
      </c>
      <c r="C131" s="100">
        <v>11</v>
      </c>
      <c r="D131" s="34">
        <v>1202425</v>
      </c>
      <c r="E131" s="101"/>
      <c r="F131" s="99"/>
      <c r="G131" s="34"/>
      <c r="H131" s="102"/>
      <c r="I131" s="102"/>
      <c r="J131" s="34"/>
      <c r="K131" s="233"/>
      <c r="L131" s="233"/>
      <c r="M131" s="233"/>
      <c r="N131" s="233"/>
      <c r="O131" s="233"/>
      <c r="P131" s="233"/>
    </row>
    <row r="132" spans="1:16" x14ac:dyDescent="0.25">
      <c r="A132" s="98">
        <v>43515</v>
      </c>
      <c r="B132" s="99">
        <v>19001155</v>
      </c>
      <c r="C132" s="100">
        <v>6</v>
      </c>
      <c r="D132" s="34">
        <v>577575</v>
      </c>
      <c r="E132" s="101"/>
      <c r="F132" s="99"/>
      <c r="G132" s="34"/>
      <c r="H132" s="102"/>
      <c r="I132" s="102"/>
      <c r="J132" s="34"/>
      <c r="K132" s="233"/>
      <c r="L132" s="233"/>
      <c r="M132" s="233"/>
      <c r="N132" s="233"/>
      <c r="O132" s="233"/>
      <c r="P132" s="233"/>
    </row>
    <row r="133" spans="1:16" x14ac:dyDescent="0.25">
      <c r="A133" s="98">
        <v>43516</v>
      </c>
      <c r="B133" s="99">
        <v>19001190</v>
      </c>
      <c r="C133" s="100">
        <v>17</v>
      </c>
      <c r="D133" s="34">
        <v>1563065</v>
      </c>
      <c r="E133" s="101"/>
      <c r="F133" s="99"/>
      <c r="G133" s="34"/>
      <c r="H133" s="102"/>
      <c r="I133" s="102"/>
      <c r="J133" s="34"/>
      <c r="K133" s="233"/>
      <c r="L133" s="233"/>
      <c r="M133" s="233"/>
      <c r="N133" s="233"/>
      <c r="O133" s="233"/>
      <c r="P133" s="233"/>
    </row>
    <row r="134" spans="1:16" x14ac:dyDescent="0.25">
      <c r="A134" s="98">
        <v>43516</v>
      </c>
      <c r="B134" s="99">
        <v>19001213</v>
      </c>
      <c r="C134" s="100">
        <v>21</v>
      </c>
      <c r="D134" s="34">
        <v>2034220</v>
      </c>
      <c r="E134" s="101"/>
      <c r="F134" s="99"/>
      <c r="G134" s="34"/>
      <c r="H134" s="102"/>
      <c r="I134" s="102"/>
      <c r="J134" s="34"/>
      <c r="K134" s="233"/>
      <c r="L134" s="233"/>
      <c r="M134" s="233"/>
      <c r="N134" s="233"/>
      <c r="O134" s="233"/>
      <c r="P134" s="233"/>
    </row>
    <row r="135" spans="1:16" x14ac:dyDescent="0.25">
      <c r="A135" s="98">
        <v>43517</v>
      </c>
      <c r="B135" s="99">
        <v>19001239</v>
      </c>
      <c r="C135" s="100">
        <v>7</v>
      </c>
      <c r="D135" s="34">
        <v>769250</v>
      </c>
      <c r="E135" s="101"/>
      <c r="F135" s="99"/>
      <c r="G135" s="34"/>
      <c r="H135" s="102"/>
      <c r="I135" s="102"/>
      <c r="J135" s="34"/>
      <c r="K135" s="233"/>
      <c r="L135" s="233"/>
      <c r="M135" s="233"/>
      <c r="N135" s="233"/>
      <c r="O135" s="233"/>
      <c r="P135" s="233"/>
    </row>
    <row r="136" spans="1:16" x14ac:dyDescent="0.25">
      <c r="A136" s="98">
        <v>43517</v>
      </c>
      <c r="B136" s="99">
        <v>19001263</v>
      </c>
      <c r="C136" s="100">
        <v>15</v>
      </c>
      <c r="D136" s="34">
        <v>1520480</v>
      </c>
      <c r="E136" s="101"/>
      <c r="F136" s="99"/>
      <c r="G136" s="34"/>
      <c r="H136" s="102"/>
      <c r="I136" s="102"/>
      <c r="J136" s="34"/>
      <c r="K136" s="233"/>
      <c r="L136" s="233"/>
      <c r="M136" s="233"/>
      <c r="N136" s="233"/>
      <c r="O136" s="233"/>
      <c r="P136" s="233"/>
    </row>
    <row r="137" spans="1:16" x14ac:dyDescent="0.25">
      <c r="A137" s="98">
        <v>43518</v>
      </c>
      <c r="B137" s="99">
        <v>19001290</v>
      </c>
      <c r="C137" s="100">
        <v>7</v>
      </c>
      <c r="D137" s="34">
        <v>642430</v>
      </c>
      <c r="E137" s="101" t="s">
        <v>263</v>
      </c>
      <c r="F137" s="99">
        <v>2</v>
      </c>
      <c r="G137" s="34">
        <v>242901</v>
      </c>
      <c r="H137" s="102"/>
      <c r="I137" s="102"/>
      <c r="J137" s="34"/>
      <c r="K137" s="233"/>
      <c r="L137" s="233"/>
      <c r="M137" s="233"/>
      <c r="N137" s="233"/>
      <c r="O137" s="233"/>
      <c r="P137" s="233"/>
    </row>
    <row r="138" spans="1:16" x14ac:dyDescent="0.25">
      <c r="A138" s="98">
        <v>43518</v>
      </c>
      <c r="B138" s="99">
        <v>19001322</v>
      </c>
      <c r="C138" s="100">
        <v>16</v>
      </c>
      <c r="D138" s="34">
        <v>1557030</v>
      </c>
      <c r="E138" s="101"/>
      <c r="F138" s="99"/>
      <c r="G138" s="34"/>
      <c r="H138" s="102"/>
      <c r="I138" s="102"/>
      <c r="J138" s="34"/>
      <c r="K138" s="233"/>
      <c r="L138" s="233"/>
      <c r="M138" s="233"/>
      <c r="N138" s="233"/>
      <c r="O138" s="233"/>
      <c r="P138" s="233"/>
    </row>
    <row r="139" spans="1:16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  <c r="K139" s="233"/>
      <c r="L139" s="233"/>
      <c r="M139" s="233"/>
      <c r="N139" s="233"/>
      <c r="O139" s="233"/>
      <c r="P139" s="233"/>
    </row>
    <row r="140" spans="1:16" x14ac:dyDescent="0.25">
      <c r="A140" s="235"/>
      <c r="B140" s="234"/>
      <c r="C140" s="240"/>
      <c r="D140" s="236"/>
      <c r="E140" s="237"/>
      <c r="F140" s="234"/>
      <c r="G140" s="236"/>
      <c r="H140" s="239"/>
      <c r="I140" s="239"/>
      <c r="J140" s="236"/>
      <c r="K140" s="233"/>
      <c r="L140" s="233"/>
      <c r="M140" s="233"/>
      <c r="N140" s="233"/>
      <c r="O140" s="233"/>
      <c r="P140" s="233"/>
    </row>
    <row r="141" spans="1:16" x14ac:dyDescent="0.25">
      <c r="A141" s="235"/>
      <c r="B141" s="223" t="s">
        <v>11</v>
      </c>
      <c r="C141" s="232">
        <f>SUM(C8:C140)</f>
        <v>1137</v>
      </c>
      <c r="D141" s="224"/>
      <c r="E141" s="223" t="s">
        <v>11</v>
      </c>
      <c r="F141" s="223">
        <f>SUM(F8:F140)</f>
        <v>41</v>
      </c>
      <c r="G141" s="224">
        <f>SUM(G8:G140)</f>
        <v>4624041</v>
      </c>
      <c r="H141" s="239"/>
      <c r="I141" s="239"/>
      <c r="J141" s="236"/>
      <c r="K141" s="233"/>
      <c r="L141" s="233"/>
      <c r="M141" s="233"/>
      <c r="N141" s="233"/>
      <c r="O141" s="233"/>
      <c r="P141" s="233"/>
    </row>
    <row r="142" spans="1:16" x14ac:dyDescent="0.25">
      <c r="A142" s="235"/>
      <c r="B142" s="223"/>
      <c r="C142" s="232"/>
      <c r="D142" s="224"/>
      <c r="E142" s="237"/>
      <c r="F142" s="234"/>
      <c r="G142" s="236"/>
      <c r="H142" s="239"/>
      <c r="I142" s="239"/>
      <c r="J142" s="236"/>
      <c r="K142" s="233"/>
      <c r="L142" s="233"/>
      <c r="M142" s="233"/>
      <c r="N142" s="233"/>
      <c r="O142" s="233"/>
      <c r="P142" s="233"/>
    </row>
    <row r="143" spans="1:16" x14ac:dyDescent="0.25">
      <c r="A143" s="225"/>
      <c r="B143" s="226"/>
      <c r="C143" s="240"/>
      <c r="D143" s="236"/>
      <c r="E143" s="223"/>
      <c r="F143" s="234"/>
      <c r="G143" s="413" t="s">
        <v>12</v>
      </c>
      <c r="H143" s="413"/>
      <c r="I143" s="239"/>
      <c r="J143" s="227">
        <f>SUM(D8:D140)</f>
        <v>119389510</v>
      </c>
      <c r="K143" s="233"/>
      <c r="L143" s="233"/>
      <c r="M143" s="233"/>
      <c r="N143" s="233"/>
      <c r="O143" s="233"/>
      <c r="P143" s="233"/>
    </row>
    <row r="144" spans="1:16" x14ac:dyDescent="0.25">
      <c r="A144" s="235"/>
      <c r="B144" s="234"/>
      <c r="C144" s="240"/>
      <c r="D144" s="236"/>
      <c r="E144" s="223"/>
      <c r="F144" s="234"/>
      <c r="G144" s="413" t="s">
        <v>13</v>
      </c>
      <c r="H144" s="413"/>
      <c r="I144" s="239"/>
      <c r="J144" s="227">
        <f>SUM(G8:G140)</f>
        <v>4624041</v>
      </c>
    </row>
    <row r="145" spans="1:16" x14ac:dyDescent="0.25">
      <c r="A145" s="228"/>
      <c r="B145" s="237"/>
      <c r="C145" s="240"/>
      <c r="D145" s="236"/>
      <c r="E145" s="237"/>
      <c r="F145" s="234"/>
      <c r="G145" s="413" t="s">
        <v>14</v>
      </c>
      <c r="H145" s="413"/>
      <c r="I145" s="41"/>
      <c r="J145" s="229">
        <f>J143-J144</f>
        <v>114765469</v>
      </c>
    </row>
    <row r="146" spans="1:16" x14ac:dyDescent="0.25">
      <c r="A146" s="235"/>
      <c r="B146" s="230"/>
      <c r="C146" s="240"/>
      <c r="D146" s="231"/>
      <c r="E146" s="237"/>
      <c r="F146" s="223"/>
      <c r="G146" s="413" t="s">
        <v>15</v>
      </c>
      <c r="H146" s="413"/>
      <c r="I146" s="239"/>
      <c r="J146" s="227">
        <f>SUM(H8:H142)</f>
        <v>0</v>
      </c>
    </row>
    <row r="147" spans="1:16" x14ac:dyDescent="0.25">
      <c r="A147" s="235"/>
      <c r="B147" s="230"/>
      <c r="C147" s="240"/>
      <c r="D147" s="231"/>
      <c r="E147" s="237"/>
      <c r="F147" s="223"/>
      <c r="G147" s="413" t="s">
        <v>16</v>
      </c>
      <c r="H147" s="413"/>
      <c r="I147" s="239"/>
      <c r="J147" s="227">
        <f>J145+J146</f>
        <v>114765469</v>
      </c>
    </row>
    <row r="148" spans="1:16" x14ac:dyDescent="0.25">
      <c r="A148" s="235"/>
      <c r="B148" s="230"/>
      <c r="C148" s="240"/>
      <c r="D148" s="231"/>
      <c r="E148" s="237"/>
      <c r="F148" s="234"/>
      <c r="G148" s="413" t="s">
        <v>5</v>
      </c>
      <c r="H148" s="413"/>
      <c r="I148" s="239"/>
      <c r="J148" s="227">
        <f>SUM(I8:I142)</f>
        <v>101188182</v>
      </c>
    </row>
    <row r="149" spans="1:16" x14ac:dyDescent="0.25">
      <c r="A149" s="235"/>
      <c r="B149" s="230"/>
      <c r="C149" s="240"/>
      <c r="D149" s="231"/>
      <c r="E149" s="237"/>
      <c r="F149" s="234"/>
      <c r="G149" s="413" t="s">
        <v>31</v>
      </c>
      <c r="H149" s="413"/>
      <c r="I149" s="240" t="str">
        <f>IF(J149&gt;0,"SALDO",IF(J149&lt;0,"PIUTANG",IF(J149=0,"LUNAS")))</f>
        <v>PIUTANG</v>
      </c>
      <c r="J149" s="227">
        <f>J148-J147</f>
        <v>-13577287</v>
      </c>
    </row>
    <row r="150" spans="1:16" x14ac:dyDescent="0.25">
      <c r="F150" s="219"/>
      <c r="G150" s="219"/>
      <c r="J150" s="219"/>
    </row>
    <row r="151" spans="1:16" x14ac:dyDescent="0.25">
      <c r="C151" s="219"/>
      <c r="D151" s="219"/>
      <c r="F151" s="219"/>
      <c r="G151" s="219"/>
      <c r="J151" s="219"/>
      <c r="L151" s="233"/>
      <c r="M151" s="233"/>
      <c r="N151" s="233"/>
      <c r="O151" s="233"/>
      <c r="P151" s="233"/>
    </row>
    <row r="152" spans="1:16" x14ac:dyDescent="0.25">
      <c r="C152" s="219"/>
      <c r="D152" s="219"/>
      <c r="F152" s="219"/>
      <c r="G152" s="219"/>
      <c r="J152" s="219"/>
      <c r="L152" s="233"/>
      <c r="M152" s="233"/>
      <c r="N152" s="233"/>
      <c r="O152" s="233"/>
      <c r="P152" s="233"/>
    </row>
    <row r="153" spans="1:16" x14ac:dyDescent="0.25">
      <c r="C153" s="219"/>
      <c r="D153" s="219"/>
      <c r="F153" s="219"/>
      <c r="G153" s="219"/>
      <c r="J153" s="219"/>
      <c r="L153" s="233"/>
      <c r="M153" s="233"/>
      <c r="N153" s="233"/>
      <c r="O153" s="233"/>
      <c r="P153" s="233"/>
    </row>
    <row r="154" spans="1:16" x14ac:dyDescent="0.25">
      <c r="C154" s="219"/>
      <c r="D154" s="219"/>
      <c r="F154" s="219"/>
      <c r="G154" s="219"/>
      <c r="J154" s="219"/>
      <c r="L154" s="233"/>
      <c r="M154" s="233"/>
      <c r="N154" s="233"/>
      <c r="O154" s="233"/>
      <c r="P154" s="233"/>
    </row>
    <row r="155" spans="1:16" x14ac:dyDescent="0.25">
      <c r="C155" s="219"/>
      <c r="D155" s="219"/>
      <c r="L155" s="233"/>
      <c r="M155" s="233"/>
      <c r="N155" s="233"/>
      <c r="O155" s="233"/>
      <c r="P155" s="233"/>
    </row>
  </sheetData>
  <mergeCells count="15">
    <mergeCell ref="G149:H149"/>
    <mergeCell ref="G143:H143"/>
    <mergeCell ref="G144:H144"/>
    <mergeCell ref="G145:H145"/>
    <mergeCell ref="G146:H146"/>
    <mergeCell ref="G147:H147"/>
    <mergeCell ref="G148:H14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18"/>
  <sheetViews>
    <sheetView workbookViewId="0">
      <pane ySplit="7" topLeftCell="A90" activePane="bottomLeft" state="frozen"/>
      <selection pane="bottomLeft" activeCell="C99" sqref="C9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SUM(D74:D87)</f>
        <v>2083650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J112*-1</f>
        <v>2591385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2083650</v>
      </c>
      <c r="M3" s="219">
        <v>53505</v>
      </c>
      <c r="N3" s="238">
        <f>L3+M3</f>
        <v>2137155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98">
        <v>43512</v>
      </c>
      <c r="B88" s="99">
        <v>19000217</v>
      </c>
      <c r="C88" s="100">
        <v>13</v>
      </c>
      <c r="D88" s="34">
        <v>490350</v>
      </c>
      <c r="E88" s="101"/>
      <c r="F88" s="99"/>
      <c r="G88" s="34"/>
      <c r="H88" s="102"/>
      <c r="I88" s="102"/>
      <c r="J88" s="34"/>
    </row>
    <row r="89" spans="1:10" x14ac:dyDescent="0.25">
      <c r="A89" s="98">
        <v>43512</v>
      </c>
      <c r="B89" s="99">
        <v>19000218</v>
      </c>
      <c r="C89" s="100">
        <v>10</v>
      </c>
      <c r="D89" s="34">
        <v>317475</v>
      </c>
      <c r="E89" s="101"/>
      <c r="F89" s="99"/>
      <c r="G89" s="34"/>
      <c r="H89" s="102"/>
      <c r="I89" s="102"/>
      <c r="J89" s="34"/>
    </row>
    <row r="90" spans="1:10" x14ac:dyDescent="0.25">
      <c r="A90" s="98">
        <v>43512</v>
      </c>
      <c r="B90" s="99">
        <v>19000220</v>
      </c>
      <c r="C90" s="100">
        <v>1</v>
      </c>
      <c r="D90" s="34">
        <v>32115</v>
      </c>
      <c r="E90" s="101"/>
      <c r="F90" s="99"/>
      <c r="G90" s="34"/>
      <c r="H90" s="102"/>
      <c r="I90" s="102"/>
      <c r="J90" s="34"/>
    </row>
    <row r="91" spans="1:10" x14ac:dyDescent="0.25">
      <c r="A91" s="98">
        <v>43514</v>
      </c>
      <c r="B91" s="99">
        <v>19000231</v>
      </c>
      <c r="C91" s="100">
        <v>1</v>
      </c>
      <c r="D91" s="34">
        <v>54945</v>
      </c>
      <c r="E91" s="101"/>
      <c r="F91" s="99"/>
      <c r="G91" s="34"/>
      <c r="H91" s="102"/>
      <c r="I91" s="102"/>
      <c r="J91" s="34"/>
    </row>
    <row r="92" spans="1:10" x14ac:dyDescent="0.25">
      <c r="A92" s="98">
        <v>43514</v>
      </c>
      <c r="B92" s="99">
        <v>19000237</v>
      </c>
      <c r="C92" s="100">
        <v>1</v>
      </c>
      <c r="D92" s="34">
        <v>36720</v>
      </c>
      <c r="E92" s="101"/>
      <c r="F92" s="99"/>
      <c r="G92" s="34"/>
      <c r="H92" s="102"/>
      <c r="I92" s="102"/>
      <c r="J92" s="34"/>
    </row>
    <row r="93" spans="1:10" x14ac:dyDescent="0.25">
      <c r="A93" s="98">
        <v>43514</v>
      </c>
      <c r="B93" s="99">
        <v>19000238</v>
      </c>
      <c r="C93" s="100">
        <v>2</v>
      </c>
      <c r="D93" s="34">
        <v>95790</v>
      </c>
      <c r="E93" s="101"/>
      <c r="F93" s="99"/>
      <c r="G93" s="34"/>
      <c r="H93" s="102"/>
      <c r="I93" s="102"/>
      <c r="J93" s="34"/>
    </row>
    <row r="94" spans="1:10" x14ac:dyDescent="0.25">
      <c r="A94" s="98">
        <v>43515</v>
      </c>
      <c r="B94" s="99">
        <v>19000241</v>
      </c>
      <c r="C94" s="100">
        <v>1</v>
      </c>
      <c r="D94" s="34">
        <v>40635</v>
      </c>
      <c r="E94" s="101"/>
      <c r="F94" s="99"/>
      <c r="G94" s="34"/>
      <c r="H94" s="102"/>
      <c r="I94" s="102"/>
      <c r="J94" s="34"/>
    </row>
    <row r="95" spans="1:10" x14ac:dyDescent="0.25">
      <c r="A95" s="98">
        <v>43515</v>
      </c>
      <c r="B95" s="99">
        <v>19000242</v>
      </c>
      <c r="C95" s="100">
        <v>3</v>
      </c>
      <c r="D95" s="34">
        <v>139635</v>
      </c>
      <c r="E95" s="101"/>
      <c r="F95" s="99"/>
      <c r="G95" s="34"/>
      <c r="H95" s="102"/>
      <c r="I95" s="102"/>
      <c r="J95" s="34"/>
    </row>
    <row r="96" spans="1:10" x14ac:dyDescent="0.25">
      <c r="A96" s="98">
        <v>43516</v>
      </c>
      <c r="B96" s="99">
        <v>19000246</v>
      </c>
      <c r="C96" s="100">
        <v>4</v>
      </c>
      <c r="D96" s="34">
        <v>190395</v>
      </c>
      <c r="E96" s="101"/>
      <c r="F96" s="99"/>
      <c r="G96" s="34"/>
      <c r="H96" s="102"/>
      <c r="I96" s="102"/>
      <c r="J96" s="34"/>
    </row>
    <row r="97" spans="1:10" x14ac:dyDescent="0.25">
      <c r="A97" s="98">
        <v>43517</v>
      </c>
      <c r="B97" s="99">
        <v>19000249</v>
      </c>
      <c r="C97" s="100">
        <v>9</v>
      </c>
      <c r="D97" s="34">
        <v>448305</v>
      </c>
      <c r="E97" s="101"/>
      <c r="F97" s="99"/>
      <c r="G97" s="34"/>
      <c r="H97" s="102"/>
      <c r="I97" s="102"/>
      <c r="J97" s="34"/>
    </row>
    <row r="98" spans="1:10" x14ac:dyDescent="0.25">
      <c r="A98" s="98">
        <v>43517</v>
      </c>
      <c r="B98" s="99">
        <v>19000253</v>
      </c>
      <c r="C98" s="100">
        <v>6</v>
      </c>
      <c r="D98" s="34">
        <v>311655</v>
      </c>
      <c r="E98" s="101"/>
      <c r="F98" s="99"/>
      <c r="G98" s="34"/>
      <c r="H98" s="102"/>
      <c r="I98" s="102"/>
      <c r="J98" s="34"/>
    </row>
    <row r="99" spans="1:10" x14ac:dyDescent="0.25">
      <c r="A99" s="98">
        <v>43517</v>
      </c>
      <c r="B99" s="99">
        <v>19000254</v>
      </c>
      <c r="C99" s="100">
        <v>4</v>
      </c>
      <c r="D99" s="34">
        <v>136365</v>
      </c>
      <c r="E99" s="101"/>
      <c r="F99" s="99"/>
      <c r="G99" s="34"/>
      <c r="H99" s="102"/>
      <c r="I99" s="102"/>
      <c r="J99" s="34"/>
    </row>
    <row r="100" spans="1:10" x14ac:dyDescent="0.25">
      <c r="A100" s="98">
        <v>43517</v>
      </c>
      <c r="B100" s="99">
        <v>19000255</v>
      </c>
      <c r="C100" s="100">
        <v>8</v>
      </c>
      <c r="D100" s="34">
        <v>297000</v>
      </c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235"/>
      <c r="B103" s="234"/>
      <c r="C103" s="240"/>
      <c r="D103" s="236"/>
      <c r="E103" s="237"/>
      <c r="F103" s="234"/>
      <c r="G103" s="236"/>
      <c r="H103" s="239"/>
      <c r="I103" s="239"/>
      <c r="J103" s="236"/>
    </row>
    <row r="104" spans="1:10" x14ac:dyDescent="0.25">
      <c r="A104" s="235"/>
      <c r="B104" s="223" t="s">
        <v>11</v>
      </c>
      <c r="C104" s="232">
        <f>SUM(C8:C103)</f>
        <v>261</v>
      </c>
      <c r="D104" s="224"/>
      <c r="E104" s="223" t="s">
        <v>11</v>
      </c>
      <c r="F104" s="223">
        <f>SUM(F8:F103)</f>
        <v>6</v>
      </c>
      <c r="G104" s="224">
        <f>SUM(G8:G103)</f>
        <v>339030</v>
      </c>
      <c r="H104" s="239"/>
      <c r="I104" s="239"/>
      <c r="J104" s="236"/>
    </row>
    <row r="105" spans="1:10" x14ac:dyDescent="0.25">
      <c r="A105" s="235"/>
      <c r="B105" s="223"/>
      <c r="C105" s="232"/>
      <c r="D105" s="224"/>
      <c r="E105" s="237"/>
      <c r="F105" s="234"/>
      <c r="G105" s="236"/>
      <c r="H105" s="239"/>
      <c r="I105" s="239"/>
      <c r="J105" s="236"/>
    </row>
    <row r="106" spans="1:10" x14ac:dyDescent="0.25">
      <c r="A106" s="225"/>
      <c r="B106" s="226"/>
      <c r="C106" s="240"/>
      <c r="D106" s="236"/>
      <c r="E106" s="223"/>
      <c r="F106" s="234"/>
      <c r="G106" s="413" t="s">
        <v>12</v>
      </c>
      <c r="H106" s="413"/>
      <c r="I106" s="239"/>
      <c r="J106" s="227">
        <f>SUM(D8:D103)</f>
        <v>11513535</v>
      </c>
    </row>
    <row r="107" spans="1:10" x14ac:dyDescent="0.25">
      <c r="A107" s="235"/>
      <c r="B107" s="234"/>
      <c r="C107" s="240"/>
      <c r="D107" s="236"/>
      <c r="E107" s="223"/>
      <c r="F107" s="234"/>
      <c r="G107" s="413" t="s">
        <v>13</v>
      </c>
      <c r="H107" s="413"/>
      <c r="I107" s="239"/>
      <c r="J107" s="227">
        <f>SUM(G8:G103)</f>
        <v>339030</v>
      </c>
    </row>
    <row r="108" spans="1:10" x14ac:dyDescent="0.25">
      <c r="A108" s="228"/>
      <c r="B108" s="237"/>
      <c r="C108" s="240"/>
      <c r="D108" s="236"/>
      <c r="E108" s="237"/>
      <c r="F108" s="234"/>
      <c r="G108" s="413" t="s">
        <v>14</v>
      </c>
      <c r="H108" s="413"/>
      <c r="I108" s="41"/>
      <c r="J108" s="229">
        <f>J106-J107</f>
        <v>11174505</v>
      </c>
    </row>
    <row r="109" spans="1:10" x14ac:dyDescent="0.25">
      <c r="A109" s="235"/>
      <c r="B109" s="230"/>
      <c r="C109" s="240"/>
      <c r="D109" s="231"/>
      <c r="E109" s="237"/>
      <c r="F109" s="223"/>
      <c r="G109" s="413" t="s">
        <v>15</v>
      </c>
      <c r="H109" s="413"/>
      <c r="I109" s="239"/>
      <c r="J109" s="227">
        <f>SUM(H8:H105)</f>
        <v>0</v>
      </c>
    </row>
    <row r="110" spans="1:10" x14ac:dyDescent="0.25">
      <c r="A110" s="235"/>
      <c r="B110" s="230"/>
      <c r="C110" s="240"/>
      <c r="D110" s="231"/>
      <c r="E110" s="237"/>
      <c r="F110" s="223"/>
      <c r="G110" s="413" t="s">
        <v>16</v>
      </c>
      <c r="H110" s="413"/>
      <c r="I110" s="239"/>
      <c r="J110" s="227">
        <f>J108+J109</f>
        <v>11174505</v>
      </c>
    </row>
    <row r="111" spans="1:10" x14ac:dyDescent="0.25">
      <c r="A111" s="235"/>
      <c r="B111" s="230"/>
      <c r="C111" s="240"/>
      <c r="D111" s="231"/>
      <c r="E111" s="237"/>
      <c r="F111" s="234"/>
      <c r="G111" s="413" t="s">
        <v>5</v>
      </c>
      <c r="H111" s="413"/>
      <c r="I111" s="239"/>
      <c r="J111" s="227">
        <f>SUM(I8:I105)</f>
        <v>8583120</v>
      </c>
    </row>
    <row r="112" spans="1:10" x14ac:dyDescent="0.25">
      <c r="A112" s="235"/>
      <c r="B112" s="230"/>
      <c r="C112" s="240"/>
      <c r="D112" s="231"/>
      <c r="E112" s="237"/>
      <c r="F112" s="234"/>
      <c r="G112" s="413" t="s">
        <v>31</v>
      </c>
      <c r="H112" s="413"/>
      <c r="I112" s="240" t="str">
        <f>IF(J112&gt;0,"SALDO",IF(J112&lt;0,"PIUTANG",IF(J112=0,"LUNAS")))</f>
        <v>PIUTANG</v>
      </c>
      <c r="J112" s="227">
        <f>J111-J110</f>
        <v>-2591385</v>
      </c>
    </row>
    <row r="113" spans="3:10" x14ac:dyDescent="0.25">
      <c r="F113" s="219"/>
      <c r="G113" s="219"/>
      <c r="J113" s="219"/>
    </row>
    <row r="114" spans="3:10" x14ac:dyDescent="0.25">
      <c r="C114" s="219"/>
      <c r="D114" s="219"/>
      <c r="F114" s="219"/>
      <c r="G114" s="219"/>
      <c r="J114" s="219"/>
    </row>
    <row r="115" spans="3:10" x14ac:dyDescent="0.25">
      <c r="C115" s="219"/>
      <c r="D115" s="219"/>
      <c r="F115" s="219"/>
      <c r="G115" s="219"/>
      <c r="J115" s="219"/>
    </row>
    <row r="116" spans="3:10" x14ac:dyDescent="0.25">
      <c r="C116" s="219"/>
      <c r="D116" s="219"/>
      <c r="F116" s="219"/>
      <c r="G116" s="219"/>
      <c r="J116" s="219"/>
    </row>
    <row r="117" spans="3:10" x14ac:dyDescent="0.25">
      <c r="C117" s="219"/>
      <c r="D117" s="219"/>
      <c r="F117" s="219"/>
      <c r="G117" s="219"/>
      <c r="J117" s="219"/>
    </row>
    <row r="118" spans="3:10" x14ac:dyDescent="0.25">
      <c r="C118" s="219"/>
      <c r="D118" s="219"/>
    </row>
  </sheetData>
  <mergeCells count="15">
    <mergeCell ref="G112:H112"/>
    <mergeCell ref="G106:H106"/>
    <mergeCell ref="G107:H107"/>
    <mergeCell ref="G108:H108"/>
    <mergeCell ref="G109:H109"/>
    <mergeCell ref="G110:H110"/>
    <mergeCell ref="G111:H11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47"/>
  <sheetViews>
    <sheetView workbookViewId="0">
      <pane ySplit="7" topLeftCell="A29" activePane="bottomLeft" state="frozen"/>
      <selection pane="bottomLeft" activeCell="M36" sqref="M36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SUM(D29:D32)</f>
        <v>1568705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J47*-1</f>
        <v>1606075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1568705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98">
        <v>43514</v>
      </c>
      <c r="B33" s="99">
        <v>19001096</v>
      </c>
      <c r="C33" s="253">
        <v>5</v>
      </c>
      <c r="D33" s="34">
        <v>493425</v>
      </c>
      <c r="E33" s="101"/>
      <c r="F33" s="99"/>
      <c r="G33" s="34"/>
      <c r="H33" s="101"/>
      <c r="I33" s="102"/>
      <c r="J33" s="34"/>
      <c r="L33" s="238"/>
    </row>
    <row r="34" spans="1:12" x14ac:dyDescent="0.25">
      <c r="A34" s="98">
        <v>43514</v>
      </c>
      <c r="B34" s="99">
        <v>19001098</v>
      </c>
      <c r="C34" s="253">
        <v>1</v>
      </c>
      <c r="D34" s="34">
        <v>100045</v>
      </c>
      <c r="E34" s="101"/>
      <c r="F34" s="99"/>
      <c r="G34" s="34"/>
      <c r="H34" s="101"/>
      <c r="I34" s="102"/>
      <c r="J34" s="34"/>
      <c r="L34" s="238"/>
    </row>
    <row r="35" spans="1:12" x14ac:dyDescent="0.25">
      <c r="A35" s="98">
        <v>43515</v>
      </c>
      <c r="B35" s="99">
        <v>19001135</v>
      </c>
      <c r="C35" s="253">
        <v>2</v>
      </c>
      <c r="D35" s="34">
        <v>251090</v>
      </c>
      <c r="E35" s="101"/>
      <c r="F35" s="99"/>
      <c r="G35" s="34"/>
      <c r="H35" s="101"/>
      <c r="I35" s="102"/>
      <c r="J35" s="34"/>
      <c r="L35" s="238"/>
    </row>
    <row r="36" spans="1:12" x14ac:dyDescent="0.25">
      <c r="A36" s="98">
        <v>43516</v>
      </c>
      <c r="B36" s="99">
        <v>19001186</v>
      </c>
      <c r="C36" s="253">
        <v>2</v>
      </c>
      <c r="D36" s="34">
        <v>251260</v>
      </c>
      <c r="E36" s="101"/>
      <c r="F36" s="99"/>
      <c r="G36" s="34"/>
      <c r="H36" s="101"/>
      <c r="I36" s="102"/>
      <c r="J36" s="34"/>
      <c r="L36" s="238"/>
    </row>
    <row r="37" spans="1:12" x14ac:dyDescent="0.25">
      <c r="A37" s="98">
        <v>43517</v>
      </c>
      <c r="B37" s="99">
        <v>19001229</v>
      </c>
      <c r="C37" s="253">
        <v>5</v>
      </c>
      <c r="D37" s="34">
        <v>510255</v>
      </c>
      <c r="E37" s="101"/>
      <c r="F37" s="99"/>
      <c r="G37" s="34"/>
      <c r="H37" s="101"/>
      <c r="I37" s="102"/>
      <c r="J37" s="34"/>
      <c r="L37" s="238"/>
    </row>
    <row r="38" spans="1:12" x14ac:dyDescent="0.25">
      <c r="A38" s="235"/>
      <c r="B38" s="234"/>
      <c r="C38" s="26"/>
      <c r="D38" s="236"/>
      <c r="E38" s="237"/>
      <c r="F38" s="234"/>
      <c r="G38" s="236"/>
      <c r="H38" s="237"/>
      <c r="I38" s="239"/>
      <c r="J38" s="236"/>
    </row>
    <row r="39" spans="1:12" x14ac:dyDescent="0.25">
      <c r="A39" s="235"/>
      <c r="B39" s="223" t="s">
        <v>11</v>
      </c>
      <c r="C39" s="27">
        <f>SUM(C8:C38)</f>
        <v>165</v>
      </c>
      <c r="D39" s="224"/>
      <c r="E39" s="223" t="s">
        <v>11</v>
      </c>
      <c r="F39" s="223">
        <f>SUM(F8:F38)</f>
        <v>8</v>
      </c>
      <c r="G39" s="5"/>
      <c r="H39" s="234"/>
      <c r="I39" s="240"/>
      <c r="J39" s="5"/>
    </row>
    <row r="40" spans="1:12" x14ac:dyDescent="0.25">
      <c r="A40" s="235"/>
      <c r="B40" s="223"/>
      <c r="C40" s="27"/>
      <c r="D40" s="224"/>
      <c r="E40" s="223"/>
      <c r="F40" s="223"/>
      <c r="G40" s="32"/>
      <c r="H40" s="33"/>
      <c r="I40" s="240"/>
      <c r="J40" s="5"/>
    </row>
    <row r="41" spans="1:12" x14ac:dyDescent="0.25">
      <c r="A41" s="225"/>
      <c r="B41" s="226"/>
      <c r="C41" s="26"/>
      <c r="D41" s="236"/>
      <c r="E41" s="223"/>
      <c r="F41" s="234"/>
      <c r="G41" s="413" t="s">
        <v>12</v>
      </c>
      <c r="H41" s="413"/>
      <c r="I41" s="239"/>
      <c r="J41" s="227">
        <f>SUM(D8:D38)</f>
        <v>18530175</v>
      </c>
    </row>
    <row r="42" spans="1:12" x14ac:dyDescent="0.25">
      <c r="A42" s="235"/>
      <c r="B42" s="234"/>
      <c r="C42" s="26"/>
      <c r="D42" s="236"/>
      <c r="E42" s="237"/>
      <c r="F42" s="234"/>
      <c r="G42" s="413" t="s">
        <v>13</v>
      </c>
      <c r="H42" s="413"/>
      <c r="I42" s="239"/>
      <c r="J42" s="227">
        <f>SUM(G8:G38)</f>
        <v>537950</v>
      </c>
    </row>
    <row r="43" spans="1:12" x14ac:dyDescent="0.25">
      <c r="A43" s="228"/>
      <c r="B43" s="237"/>
      <c r="C43" s="26"/>
      <c r="D43" s="236"/>
      <c r="E43" s="237"/>
      <c r="F43" s="234"/>
      <c r="G43" s="413" t="s">
        <v>14</v>
      </c>
      <c r="H43" s="413"/>
      <c r="I43" s="41"/>
      <c r="J43" s="229">
        <f>J41-J42</f>
        <v>17992225</v>
      </c>
    </row>
    <row r="44" spans="1:12" x14ac:dyDescent="0.25">
      <c r="A44" s="235"/>
      <c r="B44" s="230"/>
      <c r="C44" s="26"/>
      <c r="D44" s="231"/>
      <c r="E44" s="237"/>
      <c r="F44" s="234"/>
      <c r="G44" s="413" t="s">
        <v>15</v>
      </c>
      <c r="H44" s="413"/>
      <c r="I44" s="239"/>
      <c r="J44" s="227">
        <f>SUM(H8:H39)</f>
        <v>0</v>
      </c>
    </row>
    <row r="45" spans="1:12" x14ac:dyDescent="0.25">
      <c r="A45" s="235"/>
      <c r="B45" s="230"/>
      <c r="C45" s="26"/>
      <c r="D45" s="231"/>
      <c r="E45" s="237"/>
      <c r="F45" s="234"/>
      <c r="G45" s="413" t="s">
        <v>16</v>
      </c>
      <c r="H45" s="413"/>
      <c r="I45" s="239"/>
      <c r="J45" s="227">
        <f>J43+J44</f>
        <v>17992225</v>
      </c>
    </row>
    <row r="46" spans="1:12" x14ac:dyDescent="0.25">
      <c r="A46" s="235"/>
      <c r="B46" s="230"/>
      <c r="C46" s="26"/>
      <c r="D46" s="231"/>
      <c r="E46" s="237"/>
      <c r="F46" s="234"/>
      <c r="G46" s="413" t="s">
        <v>5</v>
      </c>
      <c r="H46" s="413"/>
      <c r="I46" s="239"/>
      <c r="J46" s="227">
        <f>SUM(I8:I39)</f>
        <v>16386150</v>
      </c>
    </row>
    <row r="47" spans="1:12" x14ac:dyDescent="0.25">
      <c r="A47" s="235"/>
      <c r="B47" s="230"/>
      <c r="C47" s="26"/>
      <c r="D47" s="231"/>
      <c r="E47" s="237"/>
      <c r="F47" s="234"/>
      <c r="G47" s="413" t="s">
        <v>31</v>
      </c>
      <c r="H47" s="413"/>
      <c r="I47" s="240" t="str">
        <f>IF(J47&gt;0,"SALDO",IF(J47&lt;0,"PIUTANG",IF(J47=0,"LUNAS")))</f>
        <v>PIUTANG</v>
      </c>
      <c r="J47" s="227">
        <f>J46-J45</f>
        <v>-1606075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7:H47"/>
    <mergeCell ref="G41:H41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I86" sqref="I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J98*-1</f>
        <v>629255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98">
        <v>43513</v>
      </c>
      <c r="B85" s="99">
        <v>19001024</v>
      </c>
      <c r="C85" s="100">
        <v>2</v>
      </c>
      <c r="D85" s="34">
        <v>207570</v>
      </c>
      <c r="E85" s="101"/>
      <c r="F85" s="99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98">
        <v>43517</v>
      </c>
      <c r="B86" s="99">
        <v>19001225</v>
      </c>
      <c r="C86" s="100">
        <v>2</v>
      </c>
      <c r="D86" s="34">
        <v>256530</v>
      </c>
      <c r="E86" s="101"/>
      <c r="F86" s="99"/>
      <c r="G86" s="34"/>
      <c r="H86" s="102"/>
      <c r="I86" s="102"/>
      <c r="J86" s="34"/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422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13" t="s">
        <v>12</v>
      </c>
      <c r="H92" s="413"/>
      <c r="I92" s="39"/>
      <c r="J92" s="13">
        <f>SUM(D8:D89)</f>
        <v>47170696</v>
      </c>
      <c r="M92" s="37"/>
    </row>
    <row r="93" spans="1:17" x14ac:dyDescent="0.25">
      <c r="A93" s="4"/>
      <c r="B93" s="3"/>
      <c r="C93" s="40"/>
      <c r="D93" s="6"/>
      <c r="E93" s="7"/>
      <c r="F93" s="3"/>
      <c r="G93" s="413" t="s">
        <v>13</v>
      </c>
      <c r="H93" s="413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13" t="s">
        <v>14</v>
      </c>
      <c r="H94" s="413"/>
      <c r="I94" s="41"/>
      <c r="J94" s="15">
        <f>J92-J93</f>
        <v>32756123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13" t="s">
        <v>15</v>
      </c>
      <c r="H95" s="413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13" t="s">
        <v>16</v>
      </c>
      <c r="H96" s="413"/>
      <c r="I96" s="39"/>
      <c r="J96" s="13">
        <f>J94+J95</f>
        <v>32756123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13" t="s">
        <v>5</v>
      </c>
      <c r="H97" s="413"/>
      <c r="I97" s="39"/>
      <c r="J97" s="13">
        <f>SUM(I8:I90)</f>
        <v>32126868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13" t="s">
        <v>31</v>
      </c>
      <c r="H98" s="413"/>
      <c r="I98" s="40" t="str">
        <f>IF(J98&gt;0,"SALDO",IF(J98&lt;0,"PIUTANG",IF(J98=0,"LUNAS")))</f>
        <v>PIUTANG</v>
      </c>
      <c r="J98" s="13">
        <f>J97-J96</f>
        <v>-629255</v>
      </c>
      <c r="M9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8:H98"/>
    <mergeCell ref="G92:H92"/>
    <mergeCell ref="G93:H93"/>
    <mergeCell ref="G94:H94"/>
    <mergeCell ref="G95:H95"/>
    <mergeCell ref="G96:H96"/>
    <mergeCell ref="G97:H9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2019-02-22T10:27:40Z</dcterms:modified>
</cp:coreProperties>
</file>