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8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Bentang!$A$1:$J$100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ST'!$A$5:$J$112</definedName>
    <definedName name="_xlnm.Print_Area" localSheetId="28">Widya!$A$1:$J$25</definedName>
    <definedName name="_xlnm.Print_Area" localSheetId="7">Yuan!$N$8:$N$42</definedName>
  </definedNames>
  <calcPr calcId="144525"/>
</workbook>
</file>

<file path=xl/calcChain.xml><?xml version="1.0" encoding="utf-8"?>
<calcChain xmlns="http://schemas.openxmlformats.org/spreadsheetml/2006/main">
  <c r="B20" i="15" l="1"/>
  <c r="B18" i="15"/>
  <c r="B12" i="15"/>
  <c r="B11" i="15"/>
  <c r="B10" i="15"/>
  <c r="B9" i="15"/>
  <c r="L2" i="54" l="1"/>
  <c r="L1" i="54"/>
  <c r="L1" i="64" l="1"/>
  <c r="L1" i="61"/>
  <c r="L2" i="58"/>
  <c r="L1" i="58"/>
  <c r="M2" i="57"/>
  <c r="M1" i="57"/>
  <c r="L29" i="56" l="1"/>
  <c r="L2" i="61" l="1"/>
  <c r="B13" i="15" l="1"/>
  <c r="M115" i="57" l="1"/>
  <c r="M114" i="57"/>
  <c r="M113" i="57"/>
  <c r="O93" i="57"/>
  <c r="M95" i="57" l="1"/>
  <c r="M94" i="57"/>
  <c r="M93" i="57"/>
  <c r="L2" i="64" l="1"/>
  <c r="L63" i="64" l="1"/>
  <c r="L62" i="64"/>
  <c r="L1" i="2" l="1"/>
  <c r="L3" i="2"/>
  <c r="L25" i="56" l="1"/>
  <c r="M114" i="58" l="1"/>
  <c r="M113" i="58"/>
  <c r="L2" i="12" l="1"/>
  <c r="L1" i="12"/>
  <c r="L2" i="2"/>
  <c r="I36" i="5" l="1"/>
  <c r="L3" i="64" l="1"/>
  <c r="J110" i="64"/>
  <c r="J109" i="64"/>
  <c r="N2" i="16" l="1"/>
  <c r="L23" i="56" l="1"/>
  <c r="M2" i="58" l="1"/>
  <c r="M1" i="58"/>
  <c r="L2" i="35" l="1"/>
  <c r="L1" i="35"/>
  <c r="M2" i="2" l="1"/>
  <c r="M1" i="2"/>
  <c r="N1" i="54" l="1"/>
  <c r="N2" i="54"/>
  <c r="L3" i="58" l="1"/>
  <c r="L66" i="62" l="1"/>
  <c r="L678" i="63" l="1"/>
  <c r="L677" i="63"/>
  <c r="J114" i="64"/>
  <c r="J112" i="64"/>
  <c r="G107" i="64"/>
  <c r="F107" i="64"/>
  <c r="C107" i="64"/>
  <c r="J111" i="64" l="1"/>
  <c r="J113" i="64" s="1"/>
  <c r="J115" i="64" s="1"/>
  <c r="I2" i="64" s="1"/>
  <c r="C21" i="15" s="1"/>
  <c r="L679" i="63"/>
  <c r="N3" i="64" l="1"/>
  <c r="I115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48" i="61" l="1"/>
  <c r="J46" i="61"/>
  <c r="J44" i="61"/>
  <c r="J43" i="61"/>
  <c r="F41" i="61"/>
  <c r="C41" i="61"/>
  <c r="J45" i="61" l="1"/>
  <c r="J47" i="61" s="1"/>
  <c r="J49" i="61" s="1"/>
  <c r="I49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29" i="58" l="1"/>
  <c r="J227" i="58"/>
  <c r="J225" i="58"/>
  <c r="J224" i="58"/>
  <c r="I222" i="58"/>
  <c r="H222" i="58"/>
  <c r="G222" i="58"/>
  <c r="F222" i="58"/>
  <c r="D222" i="58"/>
  <c r="C222" i="58"/>
  <c r="M3" i="58"/>
  <c r="N3" i="58" l="1"/>
  <c r="J226" i="58"/>
  <c r="J228" i="58" s="1"/>
  <c r="J230" i="58" s="1"/>
  <c r="I230" i="58" l="1"/>
  <c r="I2" i="58"/>
  <c r="C8" i="15" s="1"/>
  <c r="J154" i="57" l="1"/>
  <c r="J152" i="57"/>
  <c r="J150" i="57"/>
  <c r="J149" i="57"/>
  <c r="G147" i="57"/>
  <c r="F147" i="57"/>
  <c r="C147" i="57"/>
  <c r="J151" i="57" l="1"/>
  <c r="J153" i="57" s="1"/>
  <c r="J155" i="57" s="1"/>
  <c r="I155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C10" i="15" s="1"/>
  <c r="J99" i="55"/>
  <c r="J97" i="55"/>
  <c r="J95" i="55"/>
  <c r="J94" i="55"/>
  <c r="G92" i="55"/>
  <c r="F92" i="55"/>
  <c r="C92" i="55"/>
  <c r="M1" i="56" l="1"/>
  <c r="J96" i="55"/>
  <c r="J98" i="55" s="1"/>
  <c r="J100" i="55" s="1"/>
  <c r="I100" i="55" s="1"/>
  <c r="I2" i="55" l="1"/>
  <c r="C9" i="15" s="1"/>
  <c r="I42" i="30" l="1"/>
  <c r="I44" i="30"/>
  <c r="I37" i="18" l="1"/>
  <c r="I39" i="18"/>
  <c r="L3" i="12" l="1"/>
  <c r="B17" i="15" l="1"/>
  <c r="B14" i="15"/>
  <c r="J111" i="54" l="1"/>
  <c r="J109" i="54"/>
  <c r="J107" i="54"/>
  <c r="J106" i="54"/>
  <c r="I104" i="54"/>
  <c r="H104" i="54"/>
  <c r="G104" i="54"/>
  <c r="F104" i="54"/>
  <c r="D104" i="54"/>
  <c r="C104" i="54"/>
  <c r="J108" i="54" l="1"/>
  <c r="J110" i="54" s="1"/>
  <c r="J112" i="54" s="1"/>
  <c r="I2" i="54" s="1"/>
  <c r="C5" i="15" s="1"/>
  <c r="L3" i="54"/>
  <c r="N3" i="54" s="1"/>
  <c r="I112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3" i="5" l="1"/>
  <c r="J41" i="5"/>
  <c r="J39" i="5"/>
  <c r="J38" i="5"/>
  <c r="H36" i="5"/>
  <c r="G36" i="5"/>
  <c r="F36" i="5"/>
  <c r="D36" i="5"/>
  <c r="C36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7" i="12"/>
  <c r="J95" i="12"/>
  <c r="J93" i="12"/>
  <c r="J92" i="12"/>
  <c r="F90" i="12"/>
  <c r="C9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40" i="5"/>
  <c r="J42" i="5" s="1"/>
  <c r="J44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4" i="12"/>
  <c r="J96" i="12" s="1"/>
  <c r="J98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4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8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>23/02/2019  MCM InhouseTrf CS-CS
Inficlo Bandros
DARI TIKA KARTIKA SARI
Inficlo Bandros
 0,00  2.512.940,00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13676640.00
TRANSFER
INF REGULER
WAHYUNI
0000
13,676,640.00
CR
174,306,569.22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3116970.00
TRANSFER
INF SALE
WAHYUNI
0000
3,116,970.00
CR
177,423,539.22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<sst xmlns="http://schemas.openxmlformats.org/spreadsheetml/2006/main" count="2205" uniqueCount="266">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</sst>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6" fontId="0" fillId="2" borderId="1" xfId="0" applyNumberFormat="1" applyFill="1" applyBorder="1"/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12"/>
  <sheetViews>
    <sheetView zoomScaleNormal="100" workbookViewId="0">
      <pane ySplit="7" topLeftCell="A86" activePane="bottomLeft" state="frozen"/>
      <selection pane="bottomLeft" activeCell="B99" sqref="B9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SUM(D88:D99)</f>
        <v>6510475</v>
      </c>
      <c r="M1" s="238">
        <v>6682588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J112*-1</f>
        <v>5769275</v>
      </c>
      <c r="J2" s="218"/>
      <c r="L2" s="276">
        <f>SUM(G88:G99)</f>
        <v>741200</v>
      </c>
      <c r="M2" s="238">
        <v>741200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5769275</v>
      </c>
      <c r="M3" s="238">
        <f>M1-M2</f>
        <v>5941388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98">
        <v>43514</v>
      </c>
      <c r="B88" s="99">
        <v>19001070</v>
      </c>
      <c r="C88" s="412">
        <v>10</v>
      </c>
      <c r="D88" s="34">
        <v>949110</v>
      </c>
      <c r="E88" s="101"/>
      <c r="F88" s="100"/>
      <c r="G88" s="34"/>
      <c r="H88" s="101"/>
      <c r="I88" s="102"/>
      <c r="J88" s="34"/>
    </row>
    <row r="89" spans="1:10" ht="15.75" customHeight="1" x14ac:dyDescent="0.25">
      <c r="A89" s="98">
        <v>43514</v>
      </c>
      <c r="B89" s="99">
        <v>19001092</v>
      </c>
      <c r="C89" s="412">
        <v>1</v>
      </c>
      <c r="D89" s="34">
        <v>82025</v>
      </c>
      <c r="E89" s="101"/>
      <c r="F89" s="100"/>
      <c r="G89" s="34"/>
      <c r="H89" s="101"/>
      <c r="I89" s="102"/>
      <c r="J89" s="34"/>
    </row>
    <row r="90" spans="1:10" ht="15.75" customHeight="1" x14ac:dyDescent="0.25">
      <c r="A90" s="98">
        <v>43515</v>
      </c>
      <c r="B90" s="99">
        <v>19001132</v>
      </c>
      <c r="C90" s="412">
        <v>7</v>
      </c>
      <c r="D90" s="34">
        <v>718590</v>
      </c>
      <c r="E90" s="101"/>
      <c r="F90" s="100"/>
      <c r="G90" s="34"/>
      <c r="H90" s="101"/>
      <c r="I90" s="102"/>
      <c r="J90" s="34"/>
    </row>
    <row r="91" spans="1:10" ht="15.75" customHeight="1" x14ac:dyDescent="0.25">
      <c r="A91" s="98">
        <v>43515</v>
      </c>
      <c r="B91" s="99">
        <v>19001148</v>
      </c>
      <c r="C91" s="412">
        <v>3</v>
      </c>
      <c r="D91" s="34">
        <v>364990</v>
      </c>
      <c r="E91" s="101"/>
      <c r="F91" s="233"/>
      <c r="G91" s="34"/>
      <c r="H91" s="101"/>
      <c r="I91" s="102"/>
      <c r="J91" s="34"/>
    </row>
    <row r="92" spans="1:10" ht="15.75" customHeight="1" x14ac:dyDescent="0.25">
      <c r="A92" s="98">
        <v>43516</v>
      </c>
      <c r="B92" s="99">
        <v>19001199</v>
      </c>
      <c r="C92" s="412">
        <v>9</v>
      </c>
      <c r="D92" s="34">
        <v>920875</v>
      </c>
      <c r="E92" s="100" t="s">
        <v>257</v>
      </c>
      <c r="F92" s="100">
        <v>3</v>
      </c>
      <c r="G92" s="34">
        <v>287130</v>
      </c>
      <c r="H92" s="101"/>
      <c r="I92" s="102"/>
      <c r="J92" s="34"/>
    </row>
    <row r="93" spans="1:10" ht="15.75" customHeight="1" x14ac:dyDescent="0.25">
      <c r="A93" s="98">
        <v>43516</v>
      </c>
      <c r="B93" s="99">
        <v>19001210</v>
      </c>
      <c r="C93" s="412">
        <v>4</v>
      </c>
      <c r="D93" s="34">
        <v>431545</v>
      </c>
      <c r="E93" s="101"/>
      <c r="F93" s="100"/>
      <c r="G93" s="34"/>
      <c r="H93" s="101"/>
      <c r="I93" s="102"/>
      <c r="J93" s="34"/>
    </row>
    <row r="94" spans="1:10" ht="15.75" customHeight="1" x14ac:dyDescent="0.25">
      <c r="A94" s="98">
        <v>43517</v>
      </c>
      <c r="B94" s="99">
        <v>19001248</v>
      </c>
      <c r="C94" s="412">
        <v>6</v>
      </c>
      <c r="D94" s="34">
        <v>563465</v>
      </c>
      <c r="E94" s="101"/>
      <c r="F94" s="100"/>
      <c r="G94" s="34"/>
      <c r="H94" s="101"/>
      <c r="I94" s="102"/>
      <c r="J94" s="34"/>
    </row>
    <row r="95" spans="1:10" ht="15.75" customHeight="1" x14ac:dyDescent="0.25">
      <c r="A95" s="98">
        <v>43517</v>
      </c>
      <c r="B95" s="99">
        <v>19001267</v>
      </c>
      <c r="C95" s="412">
        <v>2</v>
      </c>
      <c r="D95" s="34">
        <v>214370</v>
      </c>
      <c r="E95" s="101"/>
      <c r="F95" s="100"/>
      <c r="G95" s="34"/>
      <c r="H95" s="101"/>
      <c r="I95" s="102"/>
      <c r="J95" s="34"/>
    </row>
    <row r="96" spans="1:10" ht="15.75" customHeight="1" x14ac:dyDescent="0.25">
      <c r="A96" s="98">
        <v>43518</v>
      </c>
      <c r="B96" s="99">
        <v>19001301</v>
      </c>
      <c r="C96" s="412">
        <v>7</v>
      </c>
      <c r="D96" s="34">
        <v>663935</v>
      </c>
      <c r="E96" s="101" t="s">
        <v>264</v>
      </c>
      <c r="F96" s="100">
        <v>4</v>
      </c>
      <c r="G96" s="34">
        <v>454070</v>
      </c>
      <c r="H96" s="101"/>
      <c r="I96" s="102"/>
      <c r="J96" s="34"/>
    </row>
    <row r="97" spans="1:10" ht="15.75" customHeight="1" x14ac:dyDescent="0.25">
      <c r="A97" s="98">
        <v>43518</v>
      </c>
      <c r="B97" s="99">
        <v>19001313</v>
      </c>
      <c r="C97" s="412">
        <v>4</v>
      </c>
      <c r="D97" s="34">
        <v>413780</v>
      </c>
      <c r="E97" s="101"/>
      <c r="F97" s="100"/>
      <c r="G97" s="34"/>
      <c r="H97" s="101"/>
      <c r="I97" s="102"/>
      <c r="J97" s="34"/>
    </row>
    <row r="98" spans="1:10" ht="15.75" customHeight="1" x14ac:dyDescent="0.25">
      <c r="A98" s="98">
        <v>43519</v>
      </c>
      <c r="B98" s="99">
        <v>19001350</v>
      </c>
      <c r="C98" s="412">
        <v>11</v>
      </c>
      <c r="D98" s="34">
        <v>985660</v>
      </c>
      <c r="E98" s="101"/>
      <c r="F98" s="100"/>
      <c r="G98" s="34"/>
      <c r="H98" s="101"/>
      <c r="I98" s="102"/>
      <c r="J98" s="34"/>
    </row>
    <row r="99" spans="1:10" ht="15.75" customHeight="1" x14ac:dyDescent="0.25">
      <c r="A99" s="98">
        <v>43519</v>
      </c>
      <c r="B99" s="99">
        <v>19001365</v>
      </c>
      <c r="C99" s="412">
        <v>2</v>
      </c>
      <c r="D99" s="34">
        <v>202130</v>
      </c>
      <c r="E99" s="101"/>
      <c r="F99" s="100"/>
      <c r="G99" s="34"/>
      <c r="H99" s="101"/>
      <c r="I99" s="102"/>
      <c r="J99" s="34"/>
    </row>
    <row r="100" spans="1:10" ht="15.75" customHeight="1" x14ac:dyDescent="0.25">
      <c r="A100" s="98"/>
      <c r="B100" s="99"/>
      <c r="C100" s="412"/>
      <c r="D100" s="34"/>
      <c r="E100" s="101"/>
      <c r="F100" s="100"/>
      <c r="G100" s="34"/>
      <c r="H100" s="101"/>
      <c r="I100" s="102"/>
      <c r="J100" s="34"/>
    </row>
    <row r="101" spans="1:10" ht="15.75" customHeight="1" x14ac:dyDescent="0.25">
      <c r="A101" s="98"/>
      <c r="B101" s="99"/>
      <c r="C101" s="412"/>
      <c r="D101" s="34"/>
      <c r="E101" s="101"/>
      <c r="F101" s="100"/>
      <c r="G101" s="34"/>
      <c r="H101" s="101"/>
      <c r="I101" s="102"/>
      <c r="J101" s="34"/>
    </row>
    <row r="102" spans="1:10" ht="15.75" customHeight="1" x14ac:dyDescent="0.25">
      <c r="A102" s="98"/>
      <c r="B102" s="99"/>
      <c r="C102" s="412"/>
      <c r="D102" s="34"/>
      <c r="E102" s="101"/>
      <c r="F102" s="100"/>
      <c r="G102" s="34"/>
      <c r="H102" s="101"/>
      <c r="I102" s="102"/>
      <c r="J102" s="34"/>
    </row>
    <row r="103" spans="1:10" x14ac:dyDescent="0.25">
      <c r="A103" s="235"/>
      <c r="B103" s="234"/>
      <c r="C103" s="12"/>
      <c r="D103" s="236"/>
      <c r="E103" s="237"/>
      <c r="F103" s="240"/>
      <c r="G103" s="236"/>
      <c r="H103" s="237"/>
      <c r="I103" s="239"/>
      <c r="J103" s="236"/>
    </row>
    <row r="104" spans="1:10" x14ac:dyDescent="0.25">
      <c r="A104" s="235"/>
      <c r="B104" s="223" t="s">
        <v>11</v>
      </c>
      <c r="C104" s="229">
        <f>SUM(C8:C103)</f>
        <v>545</v>
      </c>
      <c r="D104" s="224">
        <f>SUM(D8:D103)</f>
        <v>49884982</v>
      </c>
      <c r="E104" s="223" t="s">
        <v>11</v>
      </c>
      <c r="F104" s="232">
        <f>SUM(F8:F103)</f>
        <v>47</v>
      </c>
      <c r="G104" s="224">
        <f>SUM(G8:G103)</f>
        <v>4560142</v>
      </c>
      <c r="H104" s="232">
        <f>SUM(H8:H103)</f>
        <v>0</v>
      </c>
      <c r="I104" s="232">
        <f>SUM(I8:I103)</f>
        <v>39555565</v>
      </c>
      <c r="J104" s="5"/>
    </row>
    <row r="105" spans="1:10" x14ac:dyDescent="0.25">
      <c r="A105" s="235"/>
      <c r="B105" s="223"/>
      <c r="C105" s="229"/>
      <c r="D105" s="224"/>
      <c r="E105" s="223"/>
      <c r="F105" s="232"/>
      <c r="G105" s="224"/>
      <c r="H105" s="232"/>
      <c r="I105" s="232"/>
      <c r="J105" s="5"/>
    </row>
    <row r="106" spans="1:10" x14ac:dyDescent="0.25">
      <c r="A106" s="225"/>
      <c r="B106" s="226"/>
      <c r="C106" s="12"/>
      <c r="D106" s="236"/>
      <c r="E106" s="223"/>
      <c r="F106" s="240"/>
      <c r="G106" s="413" t="s">
        <v>12</v>
      </c>
      <c r="H106" s="413"/>
      <c r="I106" s="239"/>
      <c r="J106" s="227">
        <f>SUM(D8:D103)</f>
        <v>49884982</v>
      </c>
    </row>
    <row r="107" spans="1:10" x14ac:dyDescent="0.25">
      <c r="A107" s="235"/>
      <c r="B107" s="234"/>
      <c r="C107" s="12"/>
      <c r="D107" s="236"/>
      <c r="E107" s="237"/>
      <c r="F107" s="240"/>
      <c r="G107" s="413" t="s">
        <v>13</v>
      </c>
      <c r="H107" s="413"/>
      <c r="I107" s="239"/>
      <c r="J107" s="227">
        <f>SUM(G8:G103)</f>
        <v>4560142</v>
      </c>
    </row>
    <row r="108" spans="1:10" x14ac:dyDescent="0.25">
      <c r="A108" s="228"/>
      <c r="B108" s="237"/>
      <c r="C108" s="12"/>
      <c r="D108" s="236"/>
      <c r="E108" s="237"/>
      <c r="F108" s="240"/>
      <c r="G108" s="413" t="s">
        <v>14</v>
      </c>
      <c r="H108" s="413"/>
      <c r="I108" s="41"/>
      <c r="J108" s="229">
        <f>J106-J107</f>
        <v>45324840</v>
      </c>
    </row>
    <row r="109" spans="1:10" x14ac:dyDescent="0.25">
      <c r="A109" s="235"/>
      <c r="B109" s="230"/>
      <c r="C109" s="12"/>
      <c r="D109" s="231"/>
      <c r="E109" s="237"/>
      <c r="F109" s="240"/>
      <c r="G109" s="413" t="s">
        <v>15</v>
      </c>
      <c r="H109" s="413"/>
      <c r="I109" s="239"/>
      <c r="J109" s="227">
        <f>SUM(H8:H103)</f>
        <v>0</v>
      </c>
    </row>
    <row r="110" spans="1:10" x14ac:dyDescent="0.25">
      <c r="A110" s="235"/>
      <c r="B110" s="230"/>
      <c r="C110" s="12"/>
      <c r="D110" s="231"/>
      <c r="E110" s="237"/>
      <c r="F110" s="240"/>
      <c r="G110" s="413" t="s">
        <v>16</v>
      </c>
      <c r="H110" s="413"/>
      <c r="I110" s="239"/>
      <c r="J110" s="227">
        <f>J108+J109</f>
        <v>45324840</v>
      </c>
    </row>
    <row r="111" spans="1:10" x14ac:dyDescent="0.25">
      <c r="A111" s="235"/>
      <c r="B111" s="230"/>
      <c r="C111" s="12"/>
      <c r="D111" s="231"/>
      <c r="E111" s="237"/>
      <c r="F111" s="240"/>
      <c r="G111" s="413" t="s">
        <v>5</v>
      </c>
      <c r="H111" s="413"/>
      <c r="I111" s="239"/>
      <c r="J111" s="227">
        <f>SUM(I8:I103)</f>
        <v>39555565</v>
      </c>
    </row>
    <row r="112" spans="1:10" x14ac:dyDescent="0.25">
      <c r="A112" s="235"/>
      <c r="B112" s="230"/>
      <c r="C112" s="12"/>
      <c r="D112" s="231"/>
      <c r="E112" s="237"/>
      <c r="F112" s="240"/>
      <c r="G112" s="413" t="s">
        <v>31</v>
      </c>
      <c r="H112" s="413"/>
      <c r="I112" s="240" t="str">
        <f>IF(J112&gt;0,"SALDO",IF(J112&lt;0,"PIUTANG",IF(J112=0,"LUNAS")))</f>
        <v>PIUTANG</v>
      </c>
      <c r="J112" s="227">
        <f>J111-J110</f>
        <v>-5769275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2:H112"/>
    <mergeCell ref="G106:H106"/>
    <mergeCell ref="G107:H107"/>
    <mergeCell ref="G108:H108"/>
    <mergeCell ref="G109:H109"/>
    <mergeCell ref="G110:H110"/>
    <mergeCell ref="G111:H111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8" activePane="bottomLeft" state="frozen"/>
      <selection pane="bottomLeft" activeCell="B17" sqref="B1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J31*-1</f>
        <v>211405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21" t="s">
        <v>4</v>
      </c>
      <c r="I6" s="418" t="s">
        <v>5</v>
      </c>
      <c r="J6" s="419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>
        <v>43517</v>
      </c>
      <c r="B17" s="234">
        <v>19001274</v>
      </c>
      <c r="C17" s="240">
        <v>1</v>
      </c>
      <c r="D17" s="236">
        <v>87850</v>
      </c>
      <c r="E17" s="237" t="s">
        <v>261</v>
      </c>
      <c r="F17" s="240">
        <v>3</v>
      </c>
      <c r="G17" s="236">
        <v>337483</v>
      </c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/>
      <c r="B18" s="234"/>
      <c r="C18" s="240"/>
      <c r="D18" s="236"/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/>
      <c r="B19" s="234"/>
      <c r="C19" s="240"/>
      <c r="D19" s="236"/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15</v>
      </c>
      <c r="D23" s="9">
        <f>SUM(D8:D22)</f>
        <v>1735564</v>
      </c>
      <c r="E23" s="8" t="s">
        <v>11</v>
      </c>
      <c r="F23" s="77">
        <f>SUM(F8:F22)</f>
        <v>3</v>
      </c>
      <c r="G23" s="5">
        <f>SUM(G8:G22)</f>
        <v>337483</v>
      </c>
      <c r="H23" s="40">
        <f>SUM(H8:H22)</f>
        <v>0</v>
      </c>
      <c r="I23" s="40">
        <f>SUM(I8:I22)</f>
        <v>1186676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13" t="s">
        <v>12</v>
      </c>
      <c r="H25" s="413"/>
      <c r="I25" s="39"/>
      <c r="J25" s="13">
        <f>SUM(D8:D22)</f>
        <v>1735564</v>
      </c>
    </row>
    <row r="26" spans="1:18" x14ac:dyDescent="0.25">
      <c r="A26" s="162"/>
      <c r="B26" s="3"/>
      <c r="C26" s="40"/>
      <c r="D26" s="6"/>
      <c r="E26" s="7"/>
      <c r="F26" s="40"/>
      <c r="G26" s="413" t="s">
        <v>13</v>
      </c>
      <c r="H26" s="413"/>
      <c r="I26" s="39"/>
      <c r="J26" s="13">
        <f>SUM(G8:G22)</f>
        <v>337483</v>
      </c>
    </row>
    <row r="27" spans="1:18" x14ac:dyDescent="0.25">
      <c r="A27" s="164"/>
      <c r="B27" s="7"/>
      <c r="C27" s="40"/>
      <c r="D27" s="6"/>
      <c r="E27" s="7"/>
      <c r="F27" s="40"/>
      <c r="G27" s="413" t="s">
        <v>14</v>
      </c>
      <c r="H27" s="413"/>
      <c r="I27" s="41"/>
      <c r="J27" s="15">
        <f>J25-J26</f>
        <v>1398081</v>
      </c>
    </row>
    <row r="28" spans="1:18" x14ac:dyDescent="0.25">
      <c r="A28" s="162"/>
      <c r="B28" s="16"/>
      <c r="C28" s="40"/>
      <c r="D28" s="17"/>
      <c r="E28" s="7"/>
      <c r="F28" s="40"/>
      <c r="G28" s="413" t="s">
        <v>15</v>
      </c>
      <c r="H28" s="413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13" t="s">
        <v>16</v>
      </c>
      <c r="H29" s="413"/>
      <c r="I29" s="39"/>
      <c r="J29" s="13">
        <f>J27+J28</f>
        <v>1398081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13" t="s">
        <v>5</v>
      </c>
      <c r="H30" s="413"/>
      <c r="I30" s="39"/>
      <c r="J30" s="13">
        <f>SUM(I8:I22)</f>
        <v>1186676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3" t="s">
        <v>31</v>
      </c>
      <c r="H31" s="413"/>
      <c r="I31" s="40" t="str">
        <f>IF(J31&gt;0,"SALDO",IF(J31&lt;0,"PIUTANG",IF(J31=0,"LUNAS")))</f>
        <v>PIUTANG</v>
      </c>
      <c r="J31" s="13">
        <f>J30-J29</f>
        <v>-211405</v>
      </c>
      <c r="K31"/>
      <c r="L31"/>
      <c r="M31"/>
      <c r="N31"/>
      <c r="O31"/>
      <c r="P31"/>
      <c r="Q31"/>
      <c r="R31"/>
    </row>
  </sheetData>
  <mergeCells count="15">
    <mergeCell ref="G30:H30"/>
    <mergeCell ref="G31:H31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30"/>
  <sheetViews>
    <sheetView workbookViewId="0">
      <pane ySplit="7" topLeftCell="A207" activePane="bottomLeft" state="frozen"/>
      <selection pane="bottomLeft" activeCell="J213" sqref="J213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SUM(D210:D213)</f>
        <v>3187160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J230*-1</f>
        <v>2693650</v>
      </c>
      <c r="J2" s="218"/>
      <c r="L2" s="219">
        <f>SUM(G210:G213)</f>
        <v>674220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2512940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24" t="s">
        <v>5</v>
      </c>
      <c r="J6" s="426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98">
        <v>43519</v>
      </c>
      <c r="B214" s="99">
        <v>19001339</v>
      </c>
      <c r="C214" s="412">
        <v>17</v>
      </c>
      <c r="D214" s="34">
        <v>1633445</v>
      </c>
      <c r="E214" s="99"/>
      <c r="F214" s="100"/>
      <c r="G214" s="34"/>
      <c r="H214" s="102"/>
      <c r="I214" s="102"/>
      <c r="J214" s="34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98">
        <v>43519</v>
      </c>
      <c r="B215" s="99">
        <v>19001342</v>
      </c>
      <c r="C215" s="412">
        <v>4</v>
      </c>
      <c r="D215" s="34">
        <v>547485</v>
      </c>
      <c r="E215" s="99"/>
      <c r="F215" s="100"/>
      <c r="G215" s="34"/>
      <c r="H215" s="102"/>
      <c r="I215" s="102"/>
      <c r="J215" s="34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98">
        <v>43519</v>
      </c>
      <c r="B216" s="99">
        <v>19001349</v>
      </c>
      <c r="C216" s="412">
        <v>4</v>
      </c>
      <c r="D216" s="34">
        <v>512720</v>
      </c>
      <c r="E216" s="99"/>
      <c r="F216" s="100"/>
      <c r="G216" s="34"/>
      <c r="H216" s="102"/>
      <c r="I216" s="102"/>
      <c r="J216" s="34"/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98"/>
      <c r="B217" s="99"/>
      <c r="C217" s="412"/>
      <c r="D217" s="34"/>
      <c r="E217" s="99"/>
      <c r="F217" s="100"/>
      <c r="G217" s="34"/>
      <c r="H217" s="102"/>
      <c r="I217" s="102"/>
      <c r="J217" s="34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98"/>
      <c r="B218" s="99"/>
      <c r="C218" s="412"/>
      <c r="D218" s="34"/>
      <c r="E218" s="99"/>
      <c r="F218" s="100"/>
      <c r="G218" s="34"/>
      <c r="H218" s="102"/>
      <c r="I218" s="102"/>
      <c r="J218" s="34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98"/>
      <c r="B219" s="99"/>
      <c r="C219" s="412"/>
      <c r="D219" s="34"/>
      <c r="E219" s="99"/>
      <c r="F219" s="100"/>
      <c r="G219" s="34"/>
      <c r="H219" s="102"/>
      <c r="I219" s="102"/>
      <c r="J219" s="34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98"/>
      <c r="B220" s="99"/>
      <c r="C220" s="412"/>
      <c r="D220" s="34"/>
      <c r="E220" s="99"/>
      <c r="F220" s="100"/>
      <c r="G220" s="34"/>
      <c r="H220" s="102"/>
      <c r="I220" s="102"/>
      <c r="J220" s="34"/>
      <c r="K220" s="138"/>
      <c r="L220" s="138"/>
      <c r="M220" s="138"/>
      <c r="N220" s="138"/>
      <c r="O220" s="138"/>
      <c r="P220" s="138"/>
      <c r="Q220" s="138"/>
      <c r="R220" s="138"/>
    </row>
    <row r="221" spans="1:18" x14ac:dyDescent="0.25">
      <c r="A221" s="235"/>
      <c r="B221" s="234"/>
      <c r="C221" s="240"/>
      <c r="D221" s="236"/>
      <c r="E221" s="234"/>
      <c r="F221" s="240"/>
      <c r="G221" s="236"/>
      <c r="H221" s="239"/>
      <c r="I221" s="239"/>
      <c r="J221" s="236"/>
    </row>
    <row r="222" spans="1:18" s="218" customFormat="1" x14ac:dyDescent="0.25">
      <c r="A222" s="226"/>
      <c r="B222" s="223" t="s">
        <v>11</v>
      </c>
      <c r="C222" s="232">
        <f>SUM(C8:C221)</f>
        <v>2455</v>
      </c>
      <c r="D222" s="224">
        <f>SUM(D8:D221)</f>
        <v>264439296</v>
      </c>
      <c r="E222" s="223" t="s">
        <v>11</v>
      </c>
      <c r="F222" s="232">
        <f>SUM(F8:F221)</f>
        <v>220</v>
      </c>
      <c r="G222" s="224">
        <f>SUM(G8:G221)</f>
        <v>23844575</v>
      </c>
      <c r="H222" s="232">
        <f>SUM(H8:H221)</f>
        <v>0</v>
      </c>
      <c r="I222" s="232">
        <f>SUM(I8:I221)</f>
        <v>237901071</v>
      </c>
      <c r="J222" s="224"/>
      <c r="K222" s="220"/>
      <c r="L222" s="220"/>
      <c r="M222" s="220"/>
      <c r="N222" s="220"/>
      <c r="O222" s="220"/>
      <c r="P222" s="220"/>
      <c r="Q222" s="220"/>
      <c r="R222" s="220"/>
    </row>
    <row r="223" spans="1:18" s="218" customFormat="1" x14ac:dyDescent="0.25">
      <c r="A223" s="226"/>
      <c r="B223" s="223"/>
      <c r="C223" s="232"/>
      <c r="D223" s="224"/>
      <c r="E223" s="223"/>
      <c r="F223" s="232"/>
      <c r="G223" s="224"/>
      <c r="H223" s="232"/>
      <c r="I223" s="232"/>
      <c r="J223" s="224"/>
      <c r="K223" s="220"/>
      <c r="M223" s="220"/>
      <c r="N223" s="220"/>
      <c r="O223" s="220"/>
      <c r="P223" s="220"/>
      <c r="Q223" s="220"/>
      <c r="R223" s="220"/>
    </row>
    <row r="224" spans="1:18" x14ac:dyDescent="0.25">
      <c r="A224" s="225"/>
      <c r="B224" s="226"/>
      <c r="C224" s="240"/>
      <c r="D224" s="236"/>
      <c r="E224" s="223"/>
      <c r="F224" s="240"/>
      <c r="G224" s="428" t="s">
        <v>12</v>
      </c>
      <c r="H224" s="429"/>
      <c r="I224" s="236"/>
      <c r="J224" s="227">
        <f>SUM(D8:D221)</f>
        <v>264439296</v>
      </c>
      <c r="P224" s="220"/>
      <c r="Q224" s="220"/>
      <c r="R224" s="233"/>
    </row>
    <row r="225" spans="1:18" x14ac:dyDescent="0.25">
      <c r="A225" s="235"/>
      <c r="B225" s="234"/>
      <c r="C225" s="240"/>
      <c r="D225" s="236"/>
      <c r="E225" s="234"/>
      <c r="F225" s="240"/>
      <c r="G225" s="428" t="s">
        <v>13</v>
      </c>
      <c r="H225" s="429"/>
      <c r="I225" s="237"/>
      <c r="J225" s="227">
        <f>SUM(G8:G221)</f>
        <v>23844575</v>
      </c>
      <c r="R225" s="233"/>
    </row>
    <row r="226" spans="1:18" x14ac:dyDescent="0.25">
      <c r="A226" s="228"/>
      <c r="B226" s="237"/>
      <c r="C226" s="240"/>
      <c r="D226" s="236"/>
      <c r="E226" s="234"/>
      <c r="F226" s="240"/>
      <c r="G226" s="428" t="s">
        <v>14</v>
      </c>
      <c r="H226" s="429"/>
      <c r="I226" s="229"/>
      <c r="J226" s="229">
        <f>J224-J225</f>
        <v>240594721</v>
      </c>
      <c r="L226" s="220"/>
      <c r="R226" s="233"/>
    </row>
    <row r="227" spans="1:18" x14ac:dyDescent="0.25">
      <c r="A227" s="235"/>
      <c r="B227" s="230"/>
      <c r="C227" s="240"/>
      <c r="D227" s="231"/>
      <c r="E227" s="234"/>
      <c r="F227" s="240"/>
      <c r="G227" s="428" t="s">
        <v>15</v>
      </c>
      <c r="H227" s="429"/>
      <c r="I227" s="237"/>
      <c r="J227" s="227">
        <f>SUM(H8:H221)</f>
        <v>0</v>
      </c>
      <c r="R227" s="233"/>
    </row>
    <row r="228" spans="1:18" x14ac:dyDescent="0.25">
      <c r="A228" s="235"/>
      <c r="B228" s="230"/>
      <c r="C228" s="240"/>
      <c r="D228" s="231"/>
      <c r="E228" s="234"/>
      <c r="F228" s="240"/>
      <c r="G228" s="428" t="s">
        <v>16</v>
      </c>
      <c r="H228" s="429"/>
      <c r="I228" s="237"/>
      <c r="J228" s="227">
        <f>J226+J227</f>
        <v>240594721</v>
      </c>
      <c r="R228" s="233"/>
    </row>
    <row r="229" spans="1:18" x14ac:dyDescent="0.25">
      <c r="A229" s="235"/>
      <c r="B229" s="230"/>
      <c r="C229" s="240"/>
      <c r="D229" s="231"/>
      <c r="E229" s="234"/>
      <c r="F229" s="240"/>
      <c r="G229" s="428" t="s">
        <v>5</v>
      </c>
      <c r="H229" s="429"/>
      <c r="I229" s="237"/>
      <c r="J229" s="227">
        <f>SUM(I8:I221)</f>
        <v>237901071</v>
      </c>
      <c r="R229" s="233"/>
    </row>
    <row r="230" spans="1:18" x14ac:dyDescent="0.25">
      <c r="A230" s="235"/>
      <c r="B230" s="230"/>
      <c r="C230" s="240"/>
      <c r="D230" s="231"/>
      <c r="E230" s="234"/>
      <c r="F230" s="240"/>
      <c r="G230" s="428" t="s">
        <v>31</v>
      </c>
      <c r="H230" s="429"/>
      <c r="I230" s="234" t="str">
        <f>IF(J230&gt;0,"SALDO",IF(J230&lt;0,"PIUTANG",IF(J230=0,"LUNAS")))</f>
        <v>PIUTANG</v>
      </c>
      <c r="J230" s="227">
        <f>J229-J228</f>
        <v>-2693650</v>
      </c>
      <c r="R230" s="233"/>
    </row>
  </sheetData>
  <mergeCells count="13">
    <mergeCell ref="G230:H230"/>
    <mergeCell ref="G224:H224"/>
    <mergeCell ref="G225:H225"/>
    <mergeCell ref="G226:H226"/>
    <mergeCell ref="G227:H227"/>
    <mergeCell ref="G228:H228"/>
    <mergeCell ref="G229:H229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0" t="s">
        <v>12</v>
      </c>
      <c r="H745" s="430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0" t="s">
        <v>13</v>
      </c>
      <c r="H746" s="430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0" t="s">
        <v>14</v>
      </c>
      <c r="H747" s="430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0" t="s">
        <v>15</v>
      </c>
      <c r="H748" s="430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0" t="s">
        <v>16</v>
      </c>
      <c r="H749" s="430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0" t="s">
        <v>5</v>
      </c>
      <c r="H750" s="430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0" t="s">
        <v>31</v>
      </c>
      <c r="H751" s="430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0" t="s">
        <v>13</v>
      </c>
      <c r="H651" s="430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0" t="s">
        <v>14</v>
      </c>
      <c r="H652" s="430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0" t="s">
        <v>15</v>
      </c>
      <c r="H653" s="430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0" t="s">
        <v>16</v>
      </c>
      <c r="H654" s="430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0" t="s">
        <v>5</v>
      </c>
      <c r="H655" s="430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0" t="s">
        <v>31</v>
      </c>
      <c r="H656" s="430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61"/>
  <sheetViews>
    <sheetView zoomScale="85" zoomScaleNormal="85" workbookViewId="0">
      <pane ySplit="7" topLeftCell="A132" activePane="bottomLeft" state="frozen"/>
      <selection pane="bottomLeft" activeCell="F143" sqref="F14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SUM(D126:D138)+D110</f>
        <v>13820101</v>
      </c>
      <c r="N1" s="219">
        <v>13820101</v>
      </c>
      <c r="O1" s="219">
        <f>N1-M1</f>
        <v>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J155*-1</f>
        <v>2449502</v>
      </c>
      <c r="J2" s="218"/>
      <c r="M2" s="219">
        <f>SUM(G126:G138)</f>
        <v>242901</v>
      </c>
      <c r="N2" s="219">
        <v>242901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13577200</v>
      </c>
      <c r="N3" s="219">
        <f>N1-N2</f>
        <v>13577200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7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98">
        <v>43519</v>
      </c>
      <c r="B140" s="99">
        <v>19001353</v>
      </c>
      <c r="C140" s="100">
        <v>12</v>
      </c>
      <c r="D140" s="34">
        <v>1015900</v>
      </c>
      <c r="E140" s="101"/>
      <c r="F140" s="99"/>
      <c r="G140" s="34"/>
      <c r="H140" s="102"/>
      <c r="I140" s="102"/>
      <c r="J140" s="34"/>
      <c r="K140" s="233"/>
      <c r="L140" s="233"/>
      <c r="M140" s="233"/>
      <c r="N140" s="233"/>
      <c r="O140" s="233"/>
      <c r="P140" s="233"/>
    </row>
    <row r="141" spans="1:16" x14ac:dyDescent="0.25">
      <c r="A141" s="98">
        <v>43519</v>
      </c>
      <c r="B141" s="99">
        <v>19001377</v>
      </c>
      <c r="C141" s="100">
        <v>13</v>
      </c>
      <c r="D141" s="34">
        <v>1434015</v>
      </c>
      <c r="E141" s="101"/>
      <c r="F141" s="99"/>
      <c r="G141" s="34"/>
      <c r="H141" s="102"/>
      <c r="I141" s="102"/>
      <c r="J141" s="34"/>
      <c r="K141" s="233"/>
      <c r="L141" s="233"/>
      <c r="M141" s="233"/>
      <c r="N141" s="233"/>
      <c r="O141" s="233"/>
      <c r="P141" s="233"/>
    </row>
    <row r="142" spans="1:16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  <c r="K142" s="233"/>
      <c r="L142" s="233"/>
      <c r="M142" s="233"/>
      <c r="N142" s="233"/>
      <c r="O142" s="233"/>
      <c r="P142" s="233"/>
    </row>
    <row r="143" spans="1:16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  <c r="K143" s="233"/>
      <c r="L143" s="233"/>
      <c r="M143" s="233"/>
      <c r="N143" s="233"/>
      <c r="O143" s="233"/>
      <c r="P143" s="233"/>
    </row>
    <row r="144" spans="1:16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  <c r="K144" s="233"/>
      <c r="L144" s="233"/>
      <c r="M144" s="233"/>
      <c r="N144" s="233"/>
      <c r="O144" s="233"/>
      <c r="P144" s="233"/>
    </row>
    <row r="145" spans="1:16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  <c r="K145" s="233"/>
      <c r="L145" s="233"/>
      <c r="M145" s="233"/>
      <c r="N145" s="233"/>
      <c r="O145" s="233"/>
      <c r="P145" s="233"/>
    </row>
    <row r="146" spans="1:16" x14ac:dyDescent="0.25">
      <c r="A146" s="235"/>
      <c r="B146" s="234"/>
      <c r="C146" s="240"/>
      <c r="D146" s="236"/>
      <c r="E146" s="237"/>
      <c r="F146" s="234"/>
      <c r="G146" s="236"/>
      <c r="H146" s="239"/>
      <c r="I146" s="239"/>
      <c r="J146" s="236"/>
      <c r="K146" s="233"/>
      <c r="L146" s="233"/>
      <c r="M146" s="233"/>
      <c r="N146" s="233"/>
      <c r="O146" s="233"/>
      <c r="P146" s="233"/>
    </row>
    <row r="147" spans="1:16" x14ac:dyDescent="0.25">
      <c r="A147" s="235"/>
      <c r="B147" s="223" t="s">
        <v>11</v>
      </c>
      <c r="C147" s="232">
        <f>SUM(C8:C146)</f>
        <v>1163</v>
      </c>
      <c r="D147" s="224"/>
      <c r="E147" s="223" t="s">
        <v>11</v>
      </c>
      <c r="F147" s="223">
        <f>SUM(F8:F146)</f>
        <v>41</v>
      </c>
      <c r="G147" s="224">
        <f>SUM(G8:G146)</f>
        <v>4624041</v>
      </c>
      <c r="H147" s="239"/>
      <c r="I147" s="239"/>
      <c r="J147" s="236"/>
      <c r="K147" s="233"/>
      <c r="L147" s="233"/>
      <c r="M147" s="233"/>
      <c r="N147" s="233"/>
      <c r="O147" s="233"/>
      <c r="P147" s="233"/>
    </row>
    <row r="148" spans="1:16" x14ac:dyDescent="0.25">
      <c r="A148" s="235"/>
      <c r="B148" s="223"/>
      <c r="C148" s="232"/>
      <c r="D148" s="224"/>
      <c r="E148" s="237"/>
      <c r="F148" s="234"/>
      <c r="G148" s="236"/>
      <c r="H148" s="239"/>
      <c r="I148" s="239"/>
      <c r="J148" s="236"/>
      <c r="K148" s="233"/>
      <c r="L148" s="233"/>
      <c r="M148" s="233"/>
      <c r="N148" s="233"/>
      <c r="O148" s="233"/>
      <c r="P148" s="233"/>
    </row>
    <row r="149" spans="1:16" x14ac:dyDescent="0.25">
      <c r="A149" s="225"/>
      <c r="B149" s="226"/>
      <c r="C149" s="240"/>
      <c r="D149" s="236"/>
      <c r="E149" s="223"/>
      <c r="F149" s="234"/>
      <c r="G149" s="413" t="s">
        <v>12</v>
      </c>
      <c r="H149" s="413"/>
      <c r="I149" s="239"/>
      <c r="J149" s="227">
        <f>SUM(D8:D146)</f>
        <v>121938365</v>
      </c>
      <c r="K149" s="233"/>
      <c r="L149" s="233"/>
      <c r="M149" s="233"/>
      <c r="N149" s="233"/>
      <c r="O149" s="233"/>
      <c r="P149" s="233"/>
    </row>
    <row r="150" spans="1:16" x14ac:dyDescent="0.25">
      <c r="A150" s="235"/>
      <c r="B150" s="234"/>
      <c r="C150" s="240"/>
      <c r="D150" s="236"/>
      <c r="E150" s="223"/>
      <c r="F150" s="234"/>
      <c r="G150" s="413" t="s">
        <v>13</v>
      </c>
      <c r="H150" s="413"/>
      <c r="I150" s="239"/>
      <c r="J150" s="227">
        <f>SUM(G8:G146)</f>
        <v>4624041</v>
      </c>
    </row>
    <row r="151" spans="1:16" x14ac:dyDescent="0.25">
      <c r="A151" s="228"/>
      <c r="B151" s="237"/>
      <c r="C151" s="240"/>
      <c r="D151" s="236"/>
      <c r="E151" s="237"/>
      <c r="F151" s="234"/>
      <c r="G151" s="413" t="s">
        <v>14</v>
      </c>
      <c r="H151" s="413"/>
      <c r="I151" s="41"/>
      <c r="J151" s="229">
        <f>J149-J150</f>
        <v>117314324</v>
      </c>
    </row>
    <row r="152" spans="1:16" x14ac:dyDescent="0.25">
      <c r="A152" s="235"/>
      <c r="B152" s="230"/>
      <c r="C152" s="240"/>
      <c r="D152" s="231"/>
      <c r="E152" s="237"/>
      <c r="F152" s="223"/>
      <c r="G152" s="413" t="s">
        <v>15</v>
      </c>
      <c r="H152" s="413"/>
      <c r="I152" s="239"/>
      <c r="J152" s="227">
        <f>SUM(H8:H148)</f>
        <v>0</v>
      </c>
    </row>
    <row r="153" spans="1:16" x14ac:dyDescent="0.25">
      <c r="A153" s="235"/>
      <c r="B153" s="230"/>
      <c r="C153" s="240"/>
      <c r="D153" s="231"/>
      <c r="E153" s="237"/>
      <c r="F153" s="223"/>
      <c r="G153" s="413" t="s">
        <v>16</v>
      </c>
      <c r="H153" s="413"/>
      <c r="I153" s="239"/>
      <c r="J153" s="227">
        <f>J151+J152</f>
        <v>117314324</v>
      </c>
    </row>
    <row r="154" spans="1:16" x14ac:dyDescent="0.25">
      <c r="A154" s="235"/>
      <c r="B154" s="230"/>
      <c r="C154" s="240"/>
      <c r="D154" s="231"/>
      <c r="E154" s="237"/>
      <c r="F154" s="234"/>
      <c r="G154" s="413" t="s">
        <v>5</v>
      </c>
      <c r="H154" s="413"/>
      <c r="I154" s="239"/>
      <c r="J154" s="227">
        <f>SUM(I8:I148)</f>
        <v>114864822</v>
      </c>
    </row>
    <row r="155" spans="1:16" x14ac:dyDescent="0.25">
      <c r="A155" s="235"/>
      <c r="B155" s="230"/>
      <c r="C155" s="240"/>
      <c r="D155" s="231"/>
      <c r="E155" s="237"/>
      <c r="F155" s="234"/>
      <c r="G155" s="413" t="s">
        <v>31</v>
      </c>
      <c r="H155" s="413"/>
      <c r="I155" s="240" t="str">
        <f>IF(J155&gt;0,"SALDO",IF(J155&lt;0,"PIUTANG",IF(J155=0,"LUNAS")))</f>
        <v>PIUTANG</v>
      </c>
      <c r="J155" s="227">
        <f>J154-J153</f>
        <v>-2449502</v>
      </c>
    </row>
    <row r="156" spans="1:16" x14ac:dyDescent="0.25">
      <c r="F156" s="219"/>
      <c r="G156" s="219"/>
      <c r="J156" s="219"/>
    </row>
    <row r="157" spans="1:16" x14ac:dyDescent="0.25">
      <c r="C157" s="219"/>
      <c r="D157" s="219"/>
      <c r="F157" s="219"/>
      <c r="G157" s="219"/>
      <c r="J157" s="219"/>
      <c r="L157" s="233"/>
      <c r="M157" s="233"/>
      <c r="N157" s="233"/>
      <c r="O157" s="233"/>
      <c r="P157" s="233"/>
    </row>
    <row r="158" spans="1:16" x14ac:dyDescent="0.25">
      <c r="C158" s="219"/>
      <c r="D158" s="219"/>
      <c r="F158" s="219"/>
      <c r="G158" s="219"/>
      <c r="J158" s="219"/>
      <c r="L158" s="233"/>
      <c r="M158" s="233"/>
      <c r="N158" s="233"/>
      <c r="O158" s="233"/>
      <c r="P158" s="233"/>
    </row>
    <row r="159" spans="1:16" x14ac:dyDescent="0.25">
      <c r="C159" s="219"/>
      <c r="D159" s="219"/>
      <c r="F159" s="219"/>
      <c r="G159" s="219"/>
      <c r="J159" s="219"/>
      <c r="L159" s="233"/>
      <c r="M159" s="233"/>
      <c r="N159" s="233"/>
      <c r="O159" s="233"/>
      <c r="P159" s="233"/>
    </row>
    <row r="160" spans="1:16" x14ac:dyDescent="0.25">
      <c r="C160" s="219"/>
      <c r="D160" s="219"/>
      <c r="F160" s="219"/>
      <c r="G160" s="219"/>
      <c r="J160" s="219"/>
      <c r="L160" s="233"/>
      <c r="M160" s="233"/>
      <c r="N160" s="233"/>
      <c r="O160" s="233"/>
      <c r="P160" s="233"/>
    </row>
    <row r="161" spans="3:16" x14ac:dyDescent="0.25">
      <c r="C161" s="219"/>
      <c r="D161" s="219"/>
      <c r="L161" s="233"/>
      <c r="M161" s="233"/>
      <c r="N161" s="233"/>
      <c r="O161" s="233"/>
      <c r="P161" s="233"/>
    </row>
  </sheetData>
  <mergeCells count="15">
    <mergeCell ref="G155:H155"/>
    <mergeCell ref="G149:H149"/>
    <mergeCell ref="G150:H150"/>
    <mergeCell ref="G151:H151"/>
    <mergeCell ref="G152:H152"/>
    <mergeCell ref="G153:H153"/>
    <mergeCell ref="G154:H15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21"/>
  <sheetViews>
    <sheetView workbookViewId="0">
      <pane ySplit="7" topLeftCell="A94" activePane="bottomLeft" state="frozen"/>
      <selection pane="bottomLeft" activeCell="I97" sqref="I9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SUM(D88:D102)</f>
        <v>3116970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J115*-1</f>
        <v>177990</v>
      </c>
      <c r="J2" s="218"/>
      <c r="L2" s="219">
        <f>SUM(G74:G87)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3116970</v>
      </c>
      <c r="M3" s="219">
        <v>53505</v>
      </c>
      <c r="N3" s="238">
        <f>L3+M3</f>
        <v>3170475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7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86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98">
        <v>43519</v>
      </c>
      <c r="B103" s="99">
        <v>19000268</v>
      </c>
      <c r="C103" s="100">
        <v>2</v>
      </c>
      <c r="D103" s="34">
        <v>101730</v>
      </c>
      <c r="E103" s="101"/>
      <c r="F103" s="99"/>
      <c r="G103" s="34"/>
      <c r="H103" s="102"/>
      <c r="I103" s="102"/>
      <c r="J103" s="34"/>
    </row>
    <row r="104" spans="1:10" x14ac:dyDescent="0.25">
      <c r="A104" s="98">
        <v>43519</v>
      </c>
      <c r="B104" s="99">
        <v>19000269</v>
      </c>
      <c r="C104" s="100">
        <v>2</v>
      </c>
      <c r="D104" s="34">
        <v>76260</v>
      </c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235"/>
      <c r="B106" s="234"/>
      <c r="C106" s="240"/>
      <c r="D106" s="236"/>
      <c r="E106" s="237"/>
      <c r="F106" s="234"/>
      <c r="G106" s="236"/>
      <c r="H106" s="239"/>
      <c r="I106" s="239"/>
      <c r="J106" s="236"/>
    </row>
    <row r="107" spans="1:10" x14ac:dyDescent="0.25">
      <c r="A107" s="235"/>
      <c r="B107" s="223" t="s">
        <v>11</v>
      </c>
      <c r="C107" s="232">
        <f>SUM(C8:C106)</f>
        <v>274</v>
      </c>
      <c r="D107" s="224"/>
      <c r="E107" s="223" t="s">
        <v>11</v>
      </c>
      <c r="F107" s="223">
        <f>SUM(F8:F106)</f>
        <v>6</v>
      </c>
      <c r="G107" s="224">
        <f>SUM(G8:G106)</f>
        <v>339030</v>
      </c>
      <c r="H107" s="239"/>
      <c r="I107" s="239"/>
      <c r="J107" s="236"/>
    </row>
    <row r="108" spans="1:10" x14ac:dyDescent="0.25">
      <c r="A108" s="235"/>
      <c r="B108" s="223"/>
      <c r="C108" s="232"/>
      <c r="D108" s="224"/>
      <c r="E108" s="237"/>
      <c r="F108" s="234"/>
      <c r="G108" s="236"/>
      <c r="H108" s="239"/>
      <c r="I108" s="239"/>
      <c r="J108" s="236"/>
    </row>
    <row r="109" spans="1:10" x14ac:dyDescent="0.25">
      <c r="A109" s="225"/>
      <c r="B109" s="226"/>
      <c r="C109" s="240"/>
      <c r="D109" s="236"/>
      <c r="E109" s="223"/>
      <c r="F109" s="234"/>
      <c r="G109" s="413" t="s">
        <v>12</v>
      </c>
      <c r="H109" s="413"/>
      <c r="I109" s="239"/>
      <c r="J109" s="227">
        <f>SUM(D8:D106)</f>
        <v>12217110</v>
      </c>
    </row>
    <row r="110" spans="1:10" x14ac:dyDescent="0.25">
      <c r="A110" s="235"/>
      <c r="B110" s="234"/>
      <c r="C110" s="240"/>
      <c r="D110" s="236"/>
      <c r="E110" s="223"/>
      <c r="F110" s="234"/>
      <c r="G110" s="413" t="s">
        <v>13</v>
      </c>
      <c r="H110" s="413"/>
      <c r="I110" s="239"/>
      <c r="J110" s="227">
        <f>SUM(G8:G106)</f>
        <v>339030</v>
      </c>
    </row>
    <row r="111" spans="1:10" x14ac:dyDescent="0.25">
      <c r="A111" s="228"/>
      <c r="B111" s="237"/>
      <c r="C111" s="240"/>
      <c r="D111" s="236"/>
      <c r="E111" s="237"/>
      <c r="F111" s="234"/>
      <c r="G111" s="413" t="s">
        <v>14</v>
      </c>
      <c r="H111" s="413"/>
      <c r="I111" s="41"/>
      <c r="J111" s="229">
        <f>J109-J110</f>
        <v>11878080</v>
      </c>
    </row>
    <row r="112" spans="1:10" x14ac:dyDescent="0.25">
      <c r="A112" s="235"/>
      <c r="B112" s="230"/>
      <c r="C112" s="240"/>
      <c r="D112" s="231"/>
      <c r="E112" s="237"/>
      <c r="F112" s="223"/>
      <c r="G112" s="413" t="s">
        <v>15</v>
      </c>
      <c r="H112" s="413"/>
      <c r="I112" s="239"/>
      <c r="J112" s="227">
        <f>SUM(H8:H108)</f>
        <v>0</v>
      </c>
    </row>
    <row r="113" spans="1:10" x14ac:dyDescent="0.25">
      <c r="A113" s="235"/>
      <c r="B113" s="230"/>
      <c r="C113" s="240"/>
      <c r="D113" s="231"/>
      <c r="E113" s="237"/>
      <c r="F113" s="223"/>
      <c r="G113" s="413" t="s">
        <v>16</v>
      </c>
      <c r="H113" s="413"/>
      <c r="I113" s="239"/>
      <c r="J113" s="227">
        <f>J111+J112</f>
        <v>11878080</v>
      </c>
    </row>
    <row r="114" spans="1:10" x14ac:dyDescent="0.25">
      <c r="A114" s="235"/>
      <c r="B114" s="230"/>
      <c r="C114" s="240"/>
      <c r="D114" s="231"/>
      <c r="E114" s="237"/>
      <c r="F114" s="234"/>
      <c r="G114" s="413" t="s">
        <v>5</v>
      </c>
      <c r="H114" s="413"/>
      <c r="I114" s="239"/>
      <c r="J114" s="227">
        <f>SUM(I8:I108)</f>
        <v>11700090</v>
      </c>
    </row>
    <row r="115" spans="1:10" x14ac:dyDescent="0.25">
      <c r="A115" s="235"/>
      <c r="B115" s="230"/>
      <c r="C115" s="240"/>
      <c r="D115" s="231"/>
      <c r="E115" s="237"/>
      <c r="F115" s="234"/>
      <c r="G115" s="413" t="s">
        <v>31</v>
      </c>
      <c r="H115" s="413"/>
      <c r="I115" s="240" t="str">
        <f>IF(J115&gt;0,"SALDO",IF(J115&lt;0,"PIUTANG",IF(J115=0,"LUNAS")))</f>
        <v>PIUTANG</v>
      </c>
      <c r="J115" s="227">
        <f>J114-J113</f>
        <v>-177990</v>
      </c>
    </row>
    <row r="116" spans="1:10" x14ac:dyDescent="0.25">
      <c r="F116" s="219"/>
      <c r="G116" s="219"/>
      <c r="J116" s="219"/>
    </row>
    <row r="117" spans="1:10" x14ac:dyDescent="0.25">
      <c r="C117" s="219"/>
      <c r="D117" s="219"/>
      <c r="F117" s="219"/>
      <c r="G117" s="219"/>
      <c r="J117" s="219"/>
    </row>
    <row r="118" spans="1:10" x14ac:dyDescent="0.25">
      <c r="C118" s="219"/>
      <c r="D118" s="219"/>
      <c r="F118" s="219"/>
      <c r="G118" s="219"/>
      <c r="J118" s="219"/>
    </row>
    <row r="119" spans="1:10" x14ac:dyDescent="0.25">
      <c r="C119" s="219"/>
      <c r="D119" s="219"/>
      <c r="F119" s="219"/>
      <c r="G119" s="219"/>
      <c r="J119" s="219"/>
    </row>
    <row r="120" spans="1:10" x14ac:dyDescent="0.25">
      <c r="C120" s="219"/>
      <c r="D120" s="219"/>
      <c r="F120" s="219"/>
      <c r="G120" s="219"/>
      <c r="J120" s="219"/>
    </row>
    <row r="121" spans="1:10" x14ac:dyDescent="0.25">
      <c r="C121" s="219"/>
      <c r="D121" s="219"/>
    </row>
  </sheetData>
  <mergeCells count="15">
    <mergeCell ref="G115:H115"/>
    <mergeCell ref="G109:H109"/>
    <mergeCell ref="G110:H110"/>
    <mergeCell ref="G111:H111"/>
    <mergeCell ref="G112:H112"/>
    <mergeCell ref="G113:H113"/>
    <mergeCell ref="G114:H11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49"/>
  <sheetViews>
    <sheetView workbookViewId="0">
      <pane ySplit="7" topLeftCell="A29" activePane="bottomLeft" state="frozen"/>
      <selection pane="bottomLeft" activeCell="B39" sqref="B39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SUM(D33:D37)</f>
        <v>1606075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J49*-1</f>
        <v>2639930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1606075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3"/>
      <c r="I7" s="457"/>
      <c r="J7" s="427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98">
        <v>43514</v>
      </c>
      <c r="B33" s="99">
        <v>19001096</v>
      </c>
      <c r="C33" s="253">
        <v>5</v>
      </c>
      <c r="D33" s="34">
        <v>493425</v>
      </c>
      <c r="E33" s="101"/>
      <c r="F33" s="99"/>
      <c r="G33" s="34"/>
      <c r="H33" s="101"/>
      <c r="I33" s="102"/>
      <c r="J33" s="34"/>
      <c r="L33" s="238"/>
    </row>
    <row r="34" spans="1:12" x14ac:dyDescent="0.25">
      <c r="A34" s="98">
        <v>43514</v>
      </c>
      <c r="B34" s="99">
        <v>19001098</v>
      </c>
      <c r="C34" s="253">
        <v>1</v>
      </c>
      <c r="D34" s="34">
        <v>100045</v>
      </c>
      <c r="E34" s="101"/>
      <c r="F34" s="99"/>
      <c r="G34" s="34"/>
      <c r="H34" s="101"/>
      <c r="I34" s="102"/>
      <c r="J34" s="34"/>
      <c r="L34" s="238"/>
    </row>
    <row r="35" spans="1:12" x14ac:dyDescent="0.25">
      <c r="A35" s="98">
        <v>43515</v>
      </c>
      <c r="B35" s="99">
        <v>19001135</v>
      </c>
      <c r="C35" s="253">
        <v>2</v>
      </c>
      <c r="D35" s="34">
        <v>251090</v>
      </c>
      <c r="E35" s="101"/>
      <c r="F35" s="99"/>
      <c r="G35" s="34"/>
      <c r="H35" s="101"/>
      <c r="I35" s="102"/>
      <c r="J35" s="34"/>
      <c r="L35" s="238"/>
    </row>
    <row r="36" spans="1:12" x14ac:dyDescent="0.25">
      <c r="A36" s="98">
        <v>43516</v>
      </c>
      <c r="B36" s="99">
        <v>19001186</v>
      </c>
      <c r="C36" s="253">
        <v>2</v>
      </c>
      <c r="D36" s="34">
        <v>251260</v>
      </c>
      <c r="E36" s="101"/>
      <c r="F36" s="99"/>
      <c r="G36" s="34"/>
      <c r="H36" s="101"/>
      <c r="I36" s="102"/>
      <c r="J36" s="34"/>
      <c r="L36" s="238"/>
    </row>
    <row r="37" spans="1:12" x14ac:dyDescent="0.25">
      <c r="A37" s="98">
        <v>43517</v>
      </c>
      <c r="B37" s="99">
        <v>19001229</v>
      </c>
      <c r="C37" s="253">
        <v>5</v>
      </c>
      <c r="D37" s="34">
        <v>510255</v>
      </c>
      <c r="E37" s="101"/>
      <c r="F37" s="99"/>
      <c r="G37" s="34"/>
      <c r="H37" s="101"/>
      <c r="I37" s="102"/>
      <c r="J37" s="34"/>
      <c r="L37" s="238"/>
    </row>
    <row r="38" spans="1:12" x14ac:dyDescent="0.25">
      <c r="A38" s="98">
        <v>43519</v>
      </c>
      <c r="B38" s="99">
        <v>19001352</v>
      </c>
      <c r="C38" s="253">
        <v>8</v>
      </c>
      <c r="D38" s="34">
        <v>943160</v>
      </c>
      <c r="E38" s="101"/>
      <c r="F38" s="99"/>
      <c r="G38" s="34"/>
      <c r="H38" s="101"/>
      <c r="I38" s="102"/>
      <c r="J38" s="34"/>
      <c r="L38" s="238"/>
    </row>
    <row r="39" spans="1:12" x14ac:dyDescent="0.25">
      <c r="A39" s="98">
        <v>43519</v>
      </c>
      <c r="B39" s="99">
        <v>19001359</v>
      </c>
      <c r="C39" s="253">
        <v>1</v>
      </c>
      <c r="D39" s="34">
        <v>90695</v>
      </c>
      <c r="E39" s="101"/>
      <c r="F39" s="99"/>
      <c r="G39" s="34"/>
      <c r="H39" s="101"/>
      <c r="I39" s="102"/>
      <c r="J39" s="34"/>
      <c r="L39" s="238"/>
    </row>
    <row r="40" spans="1:12" x14ac:dyDescent="0.25">
      <c r="A40" s="235"/>
      <c r="B40" s="234"/>
      <c r="C40" s="26"/>
      <c r="D40" s="236"/>
      <c r="E40" s="237"/>
      <c r="F40" s="234"/>
      <c r="G40" s="236"/>
      <c r="H40" s="237"/>
      <c r="I40" s="239"/>
      <c r="J40" s="236"/>
    </row>
    <row r="41" spans="1:12" x14ac:dyDescent="0.25">
      <c r="A41" s="235"/>
      <c r="B41" s="223" t="s">
        <v>11</v>
      </c>
      <c r="C41" s="27">
        <f>SUM(C8:C40)</f>
        <v>174</v>
      </c>
      <c r="D41" s="224"/>
      <c r="E41" s="223" t="s">
        <v>11</v>
      </c>
      <c r="F41" s="223">
        <f>SUM(F8:F40)</f>
        <v>8</v>
      </c>
      <c r="G41" s="5"/>
      <c r="H41" s="234"/>
      <c r="I41" s="240"/>
      <c r="J41" s="5"/>
    </row>
    <row r="42" spans="1:12" x14ac:dyDescent="0.25">
      <c r="A42" s="235"/>
      <c r="B42" s="223"/>
      <c r="C42" s="27"/>
      <c r="D42" s="224"/>
      <c r="E42" s="223"/>
      <c r="F42" s="223"/>
      <c r="G42" s="32"/>
      <c r="H42" s="33"/>
      <c r="I42" s="240"/>
      <c r="J42" s="5"/>
    </row>
    <row r="43" spans="1:12" x14ac:dyDescent="0.25">
      <c r="A43" s="225"/>
      <c r="B43" s="226"/>
      <c r="C43" s="26"/>
      <c r="D43" s="236"/>
      <c r="E43" s="223"/>
      <c r="F43" s="234"/>
      <c r="G43" s="413" t="s">
        <v>12</v>
      </c>
      <c r="H43" s="413"/>
      <c r="I43" s="239"/>
      <c r="J43" s="227">
        <f>SUM(D8:D40)</f>
        <v>19564030</v>
      </c>
    </row>
    <row r="44" spans="1:12" x14ac:dyDescent="0.25">
      <c r="A44" s="235"/>
      <c r="B44" s="234"/>
      <c r="C44" s="26"/>
      <c r="D44" s="236"/>
      <c r="E44" s="237"/>
      <c r="F44" s="234"/>
      <c r="G44" s="413" t="s">
        <v>13</v>
      </c>
      <c r="H44" s="413"/>
      <c r="I44" s="239"/>
      <c r="J44" s="227">
        <f>SUM(G8:G40)</f>
        <v>537950</v>
      </c>
    </row>
    <row r="45" spans="1:12" x14ac:dyDescent="0.25">
      <c r="A45" s="228"/>
      <c r="B45" s="237"/>
      <c r="C45" s="26"/>
      <c r="D45" s="236"/>
      <c r="E45" s="237"/>
      <c r="F45" s="234"/>
      <c r="G45" s="413" t="s">
        <v>14</v>
      </c>
      <c r="H45" s="413"/>
      <c r="I45" s="41"/>
      <c r="J45" s="229">
        <f>J43-J44</f>
        <v>19026080</v>
      </c>
    </row>
    <row r="46" spans="1:12" x14ac:dyDescent="0.25">
      <c r="A46" s="235"/>
      <c r="B46" s="230"/>
      <c r="C46" s="26"/>
      <c r="D46" s="231"/>
      <c r="E46" s="237"/>
      <c r="F46" s="234"/>
      <c r="G46" s="413" t="s">
        <v>15</v>
      </c>
      <c r="H46" s="413"/>
      <c r="I46" s="239"/>
      <c r="J46" s="227">
        <f>SUM(H8:H41)</f>
        <v>0</v>
      </c>
    </row>
    <row r="47" spans="1:12" x14ac:dyDescent="0.25">
      <c r="A47" s="235"/>
      <c r="B47" s="230"/>
      <c r="C47" s="26"/>
      <c r="D47" s="231"/>
      <c r="E47" s="237"/>
      <c r="F47" s="234"/>
      <c r="G47" s="413" t="s">
        <v>16</v>
      </c>
      <c r="H47" s="413"/>
      <c r="I47" s="239"/>
      <c r="J47" s="227">
        <f>J45+J46</f>
        <v>19026080</v>
      </c>
    </row>
    <row r="48" spans="1:12" x14ac:dyDescent="0.25">
      <c r="A48" s="235"/>
      <c r="B48" s="230"/>
      <c r="C48" s="26"/>
      <c r="D48" s="231"/>
      <c r="E48" s="237"/>
      <c r="F48" s="234"/>
      <c r="G48" s="413" t="s">
        <v>5</v>
      </c>
      <c r="H48" s="413"/>
      <c r="I48" s="239"/>
      <c r="J48" s="227">
        <f>SUM(I8:I41)</f>
        <v>16386150</v>
      </c>
    </row>
    <row r="49" spans="1:10" x14ac:dyDescent="0.25">
      <c r="A49" s="235"/>
      <c r="B49" s="230"/>
      <c r="C49" s="26"/>
      <c r="D49" s="231"/>
      <c r="E49" s="237"/>
      <c r="F49" s="234"/>
      <c r="G49" s="413" t="s">
        <v>31</v>
      </c>
      <c r="H49" s="413"/>
      <c r="I49" s="240" t="str">
        <f>IF(J49&gt;0,"SALDO",IF(J49&lt;0,"PIUTANG",IF(J49=0,"LUNAS")))</f>
        <v>PIUTANG</v>
      </c>
      <c r="J49" s="227">
        <f>J48-J47</f>
        <v>-2639930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9:H49"/>
    <mergeCell ref="G43:H43"/>
    <mergeCell ref="G44:H44"/>
    <mergeCell ref="G45:H45"/>
    <mergeCell ref="G46:H46"/>
    <mergeCell ref="G47:H47"/>
    <mergeCell ref="G48:H4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8"/>
  <sheetViews>
    <sheetView workbookViewId="0">
      <pane ySplit="7" topLeftCell="A80" activePane="bottomLeft" state="frozen"/>
      <selection pane="bottomLeft" activeCell="I86" sqref="I8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J98*-1</f>
        <v>629255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>
        <v>43510</v>
      </c>
      <c r="B84" s="99">
        <v>19000806</v>
      </c>
      <c r="C84" s="100">
        <v>2</v>
      </c>
      <c r="D84" s="34">
        <v>165155</v>
      </c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98">
        <v>43513</v>
      </c>
      <c r="B85" s="99">
        <v>19001024</v>
      </c>
      <c r="C85" s="100">
        <v>2</v>
      </c>
      <c r="D85" s="34">
        <v>207570</v>
      </c>
      <c r="E85" s="101"/>
      <c r="F85" s="99"/>
      <c r="G85" s="34"/>
      <c r="H85" s="102"/>
      <c r="I85" s="102"/>
      <c r="J85" s="34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98">
        <v>43517</v>
      </c>
      <c r="B86" s="99">
        <v>19001225</v>
      </c>
      <c r="C86" s="100">
        <v>2</v>
      </c>
      <c r="D86" s="34">
        <v>256530</v>
      </c>
      <c r="E86" s="101"/>
      <c r="F86" s="99"/>
      <c r="G86" s="34"/>
      <c r="H86" s="102"/>
      <c r="I86" s="102"/>
      <c r="J86" s="34"/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x14ac:dyDescent="0.25">
      <c r="A89" s="4"/>
      <c r="B89" s="3"/>
      <c r="C89" s="40"/>
      <c r="D89" s="6"/>
      <c r="E89" s="7"/>
      <c r="F89" s="3"/>
      <c r="G89" s="6"/>
      <c r="H89" s="39"/>
      <c r="I89" s="39"/>
      <c r="J89" s="6"/>
      <c r="M89" s="37"/>
    </row>
    <row r="90" spans="1:17" x14ac:dyDescent="0.25">
      <c r="A90" s="4"/>
      <c r="B90" s="8" t="s">
        <v>11</v>
      </c>
      <c r="C90" s="77">
        <f>SUM(C8:C89)</f>
        <v>422</v>
      </c>
      <c r="D90" s="9"/>
      <c r="E90" s="8" t="s">
        <v>11</v>
      </c>
      <c r="F90" s="8">
        <f>SUM(F8:F89)</f>
        <v>123</v>
      </c>
      <c r="G90" s="5"/>
      <c r="H90" s="40"/>
      <c r="I90" s="40"/>
      <c r="J90" s="5"/>
      <c r="M90" s="37"/>
    </row>
    <row r="91" spans="1:17" x14ac:dyDescent="0.25">
      <c r="A91" s="4"/>
      <c r="B91" s="8"/>
      <c r="C91" s="77"/>
      <c r="D91" s="9"/>
      <c r="E91" s="8"/>
      <c r="F91" s="8"/>
      <c r="G91" s="32"/>
      <c r="H91" s="52"/>
      <c r="I91" s="40"/>
      <c r="J91" s="5"/>
      <c r="M91" s="37"/>
    </row>
    <row r="92" spans="1:17" x14ac:dyDescent="0.25">
      <c r="A92" s="10"/>
      <c r="B92" s="11"/>
      <c r="C92" s="40"/>
      <c r="D92" s="6"/>
      <c r="E92" s="8"/>
      <c r="F92" s="3"/>
      <c r="G92" s="413" t="s">
        <v>12</v>
      </c>
      <c r="H92" s="413"/>
      <c r="I92" s="39"/>
      <c r="J92" s="13">
        <f>SUM(D8:D89)</f>
        <v>47170696</v>
      </c>
      <c r="M92" s="37"/>
    </row>
    <row r="93" spans="1:17" x14ac:dyDescent="0.25">
      <c r="A93" s="4"/>
      <c r="B93" s="3"/>
      <c r="C93" s="40"/>
      <c r="D93" s="6"/>
      <c r="E93" s="7"/>
      <c r="F93" s="3"/>
      <c r="G93" s="413" t="s">
        <v>13</v>
      </c>
      <c r="H93" s="413"/>
      <c r="I93" s="39"/>
      <c r="J93" s="13">
        <f>SUM(G8:G89)</f>
        <v>14414573</v>
      </c>
      <c r="M93" s="37"/>
    </row>
    <row r="94" spans="1:17" x14ac:dyDescent="0.25">
      <c r="A94" s="14"/>
      <c r="B94" s="7"/>
      <c r="C94" s="40"/>
      <c r="D94" s="6"/>
      <c r="E94" s="7"/>
      <c r="F94" s="3"/>
      <c r="G94" s="413" t="s">
        <v>14</v>
      </c>
      <c r="H94" s="413"/>
      <c r="I94" s="41"/>
      <c r="J94" s="15">
        <f>J92-J93</f>
        <v>32756123</v>
      </c>
      <c r="M94" s="37"/>
    </row>
    <row r="95" spans="1:17" x14ac:dyDescent="0.25">
      <c r="A95" s="4"/>
      <c r="B95" s="16"/>
      <c r="C95" s="40"/>
      <c r="D95" s="17"/>
      <c r="E95" s="7"/>
      <c r="F95" s="3"/>
      <c r="G95" s="413" t="s">
        <v>15</v>
      </c>
      <c r="H95" s="413"/>
      <c r="I95" s="39"/>
      <c r="J95" s="13">
        <f>SUM(H8:H90)</f>
        <v>0</v>
      </c>
      <c r="M95" s="37"/>
    </row>
    <row r="96" spans="1:17" x14ac:dyDescent="0.25">
      <c r="A96" s="4"/>
      <c r="B96" s="16"/>
      <c r="C96" s="40"/>
      <c r="D96" s="17"/>
      <c r="E96" s="7"/>
      <c r="F96" s="3"/>
      <c r="G96" s="413" t="s">
        <v>16</v>
      </c>
      <c r="H96" s="413"/>
      <c r="I96" s="39"/>
      <c r="J96" s="13">
        <f>J94+J95</f>
        <v>32756123</v>
      </c>
      <c r="M96" s="37"/>
    </row>
    <row r="97" spans="1:13" x14ac:dyDescent="0.25">
      <c r="A97" s="4"/>
      <c r="B97" s="16"/>
      <c r="C97" s="40"/>
      <c r="D97" s="17"/>
      <c r="E97" s="7"/>
      <c r="F97" s="3"/>
      <c r="G97" s="413" t="s">
        <v>5</v>
      </c>
      <c r="H97" s="413"/>
      <c r="I97" s="39"/>
      <c r="J97" s="13">
        <f>SUM(I8:I90)</f>
        <v>32126868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13" t="s">
        <v>31</v>
      </c>
      <c r="H98" s="413"/>
      <c r="I98" s="40" t="str">
        <f>IF(J98&gt;0,"SALDO",IF(J98&lt;0,"PIUTANG",IF(J98=0,"LUNAS")))</f>
        <v>PIUTANG</v>
      </c>
      <c r="J98" s="13">
        <f>J97-J96</f>
        <v>-629255</v>
      </c>
      <c r="M98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8:H98"/>
    <mergeCell ref="G92:H92"/>
    <mergeCell ref="G93:H93"/>
    <mergeCell ref="G94:H94"/>
    <mergeCell ref="G95:H95"/>
    <mergeCell ref="G96:H96"/>
    <mergeCell ref="G97:H9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3" t="s">
        <v>12</v>
      </c>
      <c r="H234" s="413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3" t="s">
        <v>13</v>
      </c>
      <c r="H235" s="413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3" t="s">
        <v>14</v>
      </c>
      <c r="H236" s="413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3" t="s">
        <v>15</v>
      </c>
      <c r="H237" s="413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3" t="s">
        <v>16</v>
      </c>
      <c r="H238" s="413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3" t="s">
        <v>5</v>
      </c>
      <c r="H239" s="413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3" t="s">
        <v>31</v>
      </c>
      <c r="H240" s="413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G240:H240"/>
    <mergeCell ref="G234:H234"/>
    <mergeCell ref="G235:H235"/>
    <mergeCell ref="G236:H236"/>
    <mergeCell ref="G237:H237"/>
    <mergeCell ref="G238:H238"/>
    <mergeCell ref="G239:H23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B37" sqref="B3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1381096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7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98">
        <v>43518</v>
      </c>
      <c r="B37" s="99">
        <v>19001278</v>
      </c>
      <c r="C37" s="253">
        <v>13</v>
      </c>
      <c r="D37" s="34">
        <v>1391158</v>
      </c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883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3" t="s">
        <v>12</v>
      </c>
      <c r="H42" s="413"/>
      <c r="I42" s="39"/>
      <c r="J42" s="13">
        <f>SUM(D8:D39)</f>
        <v>92524078</v>
      </c>
    </row>
    <row r="43" spans="1:12" x14ac:dyDescent="0.25">
      <c r="A43" s="4"/>
      <c r="B43" s="3"/>
      <c r="C43" s="26"/>
      <c r="D43" s="6"/>
      <c r="E43" s="7"/>
      <c r="F43" s="3"/>
      <c r="G43" s="413" t="s">
        <v>13</v>
      </c>
      <c r="H43" s="413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13" t="s">
        <v>14</v>
      </c>
      <c r="H44" s="413"/>
      <c r="I44" s="41"/>
      <c r="J44" s="15">
        <f>J42-J43</f>
        <v>77973096</v>
      </c>
    </row>
    <row r="45" spans="1:12" x14ac:dyDescent="0.25">
      <c r="A45" s="4"/>
      <c r="B45" s="16"/>
      <c r="C45" s="26"/>
      <c r="D45" s="17"/>
      <c r="E45" s="7"/>
      <c r="F45" s="3"/>
      <c r="G45" s="413" t="s">
        <v>15</v>
      </c>
      <c r="H45" s="413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3" t="s">
        <v>16</v>
      </c>
      <c r="H46" s="413"/>
      <c r="I46" s="39"/>
      <c r="J46" s="13">
        <f>J44+J45</f>
        <v>77973096</v>
      </c>
    </row>
    <row r="47" spans="1:12" x14ac:dyDescent="0.25">
      <c r="A47" s="4"/>
      <c r="B47" s="16"/>
      <c r="C47" s="26"/>
      <c r="D47" s="17"/>
      <c r="E47" s="7"/>
      <c r="F47" s="3"/>
      <c r="G47" s="413" t="s">
        <v>5</v>
      </c>
      <c r="H47" s="413"/>
      <c r="I47" s="39"/>
      <c r="J47" s="13">
        <f>SUM(I8:I40)</f>
        <v>76592000</v>
      </c>
    </row>
    <row r="48" spans="1:12" x14ac:dyDescent="0.25">
      <c r="A48" s="4"/>
      <c r="B48" s="16"/>
      <c r="C48" s="26"/>
      <c r="D48" s="17"/>
      <c r="E48" s="7"/>
      <c r="F48" s="3"/>
      <c r="G48" s="413" t="s">
        <v>31</v>
      </c>
      <c r="H48" s="413"/>
      <c r="I48" s="40" t="str">
        <f>IF(J48&gt;0,"SALDO",IF(J48&lt;0,"PIUTANG",IF(J48=0,"LUNAS")))</f>
        <v>PIUTANG</v>
      </c>
      <c r="J48" s="13">
        <f>J47-J46</f>
        <v>-1381096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6"/>
  <sheetViews>
    <sheetView workbookViewId="0">
      <pane ySplit="7" topLeftCell="A80" activePane="bottomLeft" state="frozen"/>
      <selection pane="bottomLeft" activeCell="I89" sqref="I8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J100*-1</f>
        <v>20636029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102">
        <v>8000000</v>
      </c>
      <c r="J84" s="34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>
        <v>43513</v>
      </c>
      <c r="B88" s="99">
        <v>19000996</v>
      </c>
      <c r="C88" s="100">
        <v>181</v>
      </c>
      <c r="D88" s="34">
        <v>19120882</v>
      </c>
      <c r="E88" s="101" t="s">
        <v>255</v>
      </c>
      <c r="F88" s="99">
        <v>3</v>
      </c>
      <c r="G88" s="34">
        <v>268650</v>
      </c>
      <c r="H88" s="102"/>
      <c r="I88" s="102">
        <v>1000000</v>
      </c>
      <c r="J88" s="34" t="s">
        <v>17</v>
      </c>
    </row>
    <row r="89" spans="1:10" x14ac:dyDescent="0.25">
      <c r="A89" s="98">
        <v>43513</v>
      </c>
      <c r="B89" s="99">
        <v>19001031</v>
      </c>
      <c r="C89" s="100">
        <v>12</v>
      </c>
      <c r="D89" s="34">
        <v>1170330</v>
      </c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235"/>
      <c r="B91" s="234"/>
      <c r="C91" s="240"/>
      <c r="D91" s="236"/>
      <c r="E91" s="237"/>
      <c r="F91" s="234"/>
      <c r="G91" s="236"/>
      <c r="H91" s="239"/>
      <c r="I91" s="239"/>
      <c r="J91" s="236"/>
    </row>
    <row r="92" spans="1:10" x14ac:dyDescent="0.25">
      <c r="A92" s="235"/>
      <c r="B92" s="223" t="s">
        <v>11</v>
      </c>
      <c r="C92" s="232">
        <f>SUM(C8:C91)</f>
        <v>1694</v>
      </c>
      <c r="D92" s="224"/>
      <c r="E92" s="223" t="s">
        <v>11</v>
      </c>
      <c r="F92" s="223">
        <f>SUM(F8:F91)</f>
        <v>253</v>
      </c>
      <c r="G92" s="224">
        <f>SUM(G8:G91)</f>
        <v>26573608</v>
      </c>
      <c r="H92" s="239"/>
      <c r="I92" s="239"/>
      <c r="J92" s="236"/>
    </row>
    <row r="93" spans="1:10" x14ac:dyDescent="0.25">
      <c r="A93" s="235"/>
      <c r="B93" s="223"/>
      <c r="C93" s="232"/>
      <c r="D93" s="224"/>
      <c r="E93" s="237"/>
      <c r="F93" s="234"/>
      <c r="G93" s="236"/>
      <c r="H93" s="239"/>
      <c r="I93" s="239"/>
      <c r="J93" s="236"/>
    </row>
    <row r="94" spans="1:10" x14ac:dyDescent="0.25">
      <c r="A94" s="225"/>
      <c r="B94" s="226"/>
      <c r="C94" s="240"/>
      <c r="D94" s="236"/>
      <c r="E94" s="223"/>
      <c r="F94" s="234"/>
      <c r="G94" s="413" t="s">
        <v>12</v>
      </c>
      <c r="H94" s="413"/>
      <c r="I94" s="239"/>
      <c r="J94" s="227">
        <f>SUM(D8:D91)</f>
        <v>177066813</v>
      </c>
    </row>
    <row r="95" spans="1:10" x14ac:dyDescent="0.25">
      <c r="A95" s="235"/>
      <c r="B95" s="234"/>
      <c r="C95" s="240"/>
      <c r="D95" s="236"/>
      <c r="E95" s="223"/>
      <c r="F95" s="234"/>
      <c r="G95" s="413" t="s">
        <v>13</v>
      </c>
      <c r="H95" s="413"/>
      <c r="I95" s="239"/>
      <c r="J95" s="227">
        <f>SUM(G8:G91)</f>
        <v>26573608</v>
      </c>
    </row>
    <row r="96" spans="1:10" x14ac:dyDescent="0.25">
      <c r="A96" s="228"/>
      <c r="B96" s="237"/>
      <c r="C96" s="240"/>
      <c r="D96" s="236"/>
      <c r="E96" s="237"/>
      <c r="F96" s="234"/>
      <c r="G96" s="413" t="s">
        <v>14</v>
      </c>
      <c r="H96" s="413"/>
      <c r="I96" s="41"/>
      <c r="J96" s="229">
        <f>J94-J95</f>
        <v>150493205</v>
      </c>
    </row>
    <row r="97" spans="1:16" x14ac:dyDescent="0.25">
      <c r="A97" s="235"/>
      <c r="B97" s="230"/>
      <c r="C97" s="240"/>
      <c r="D97" s="231"/>
      <c r="E97" s="237"/>
      <c r="F97" s="223"/>
      <c r="G97" s="413" t="s">
        <v>15</v>
      </c>
      <c r="H97" s="413"/>
      <c r="I97" s="239"/>
      <c r="J97" s="227">
        <f>SUM(H8:H93)</f>
        <v>0</v>
      </c>
    </row>
    <row r="98" spans="1:16" x14ac:dyDescent="0.25">
      <c r="A98" s="235"/>
      <c r="B98" s="230"/>
      <c r="C98" s="240"/>
      <c r="D98" s="231"/>
      <c r="E98" s="237"/>
      <c r="F98" s="223"/>
      <c r="G98" s="413" t="s">
        <v>16</v>
      </c>
      <c r="H98" s="413"/>
      <c r="I98" s="239"/>
      <c r="J98" s="227">
        <f>J96+J97</f>
        <v>150493205</v>
      </c>
    </row>
    <row r="99" spans="1:16" x14ac:dyDescent="0.25">
      <c r="A99" s="235"/>
      <c r="B99" s="230"/>
      <c r="C99" s="240"/>
      <c r="D99" s="231"/>
      <c r="E99" s="237"/>
      <c r="F99" s="234"/>
      <c r="G99" s="413" t="s">
        <v>5</v>
      </c>
      <c r="H99" s="413"/>
      <c r="I99" s="239"/>
      <c r="J99" s="227">
        <f>SUM(I8:I93)</f>
        <v>129857176</v>
      </c>
    </row>
    <row r="100" spans="1:16" x14ac:dyDescent="0.25">
      <c r="A100" s="235"/>
      <c r="B100" s="230"/>
      <c r="C100" s="240"/>
      <c r="D100" s="231"/>
      <c r="E100" s="237"/>
      <c r="F100" s="234"/>
      <c r="G100" s="413" t="s">
        <v>31</v>
      </c>
      <c r="H100" s="413"/>
      <c r="I100" s="240" t="str">
        <f>IF(J100&gt;0,"SALDO",IF(J100&lt;0,"PIUTANG",IF(J100=0,"LUNAS")))</f>
        <v>PIUTANG</v>
      </c>
      <c r="J100" s="227">
        <f>J99-J98</f>
        <v>-20636029</v>
      </c>
    </row>
    <row r="101" spans="1:16" x14ac:dyDescent="0.25">
      <c r="F101" s="219"/>
      <c r="G101" s="219"/>
      <c r="J101" s="219"/>
    </row>
    <row r="102" spans="1:16" x14ac:dyDescent="0.25">
      <c r="C102" s="219"/>
      <c r="D102" s="219"/>
      <c r="F102" s="219"/>
      <c r="G102" s="219"/>
      <c r="J102" s="219"/>
      <c r="M102" s="233"/>
      <c r="N102" s="233"/>
      <c r="O102" s="233"/>
      <c r="P102" s="233"/>
    </row>
    <row r="103" spans="1:16" x14ac:dyDescent="0.25">
      <c r="C103" s="219"/>
      <c r="D103" s="219"/>
      <c r="F103" s="219"/>
      <c r="G103" s="219"/>
      <c r="J103" s="219"/>
      <c r="L103" s="238"/>
      <c r="M103" s="233"/>
      <c r="N103" s="233"/>
      <c r="O103" s="233"/>
      <c r="P103" s="233"/>
    </row>
    <row r="104" spans="1:16" x14ac:dyDescent="0.25">
      <c r="C104" s="219"/>
      <c r="D104" s="219"/>
      <c r="F104" s="219"/>
      <c r="G104" s="219"/>
      <c r="J104" s="219"/>
      <c r="L104" s="238"/>
      <c r="M104" s="233"/>
      <c r="N104" s="233"/>
      <c r="O104" s="233"/>
      <c r="P104" s="233"/>
    </row>
    <row r="105" spans="1:16" x14ac:dyDescent="0.25">
      <c r="C105" s="219"/>
      <c r="D105" s="219"/>
      <c r="F105" s="219"/>
      <c r="G105" s="219"/>
      <c r="J105" s="219"/>
      <c r="L105" s="233"/>
      <c r="M105" s="233"/>
      <c r="N105" s="233"/>
      <c r="O105" s="233"/>
      <c r="P105" s="233"/>
    </row>
    <row r="106" spans="1:16" x14ac:dyDescent="0.25">
      <c r="C106" s="219"/>
      <c r="D106" s="219"/>
      <c r="L106" s="233"/>
      <c r="M106" s="233"/>
      <c r="N106" s="233"/>
      <c r="O106" s="233"/>
      <c r="P10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0:H100"/>
    <mergeCell ref="G94:H94"/>
    <mergeCell ref="G95:H95"/>
    <mergeCell ref="G96:H96"/>
    <mergeCell ref="G97:H97"/>
    <mergeCell ref="G98:H98"/>
    <mergeCell ref="G99:H9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J27" sqref="J2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-1587892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J43*-1</f>
        <v>1896592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>
        <v>43518</v>
      </c>
      <c r="B29" s="99">
        <v>19001312</v>
      </c>
      <c r="C29" s="100">
        <v>18</v>
      </c>
      <c r="D29" s="34">
        <v>1897564</v>
      </c>
      <c r="E29" s="101" t="s">
        <v>258</v>
      </c>
      <c r="F29" s="99">
        <v>7</v>
      </c>
      <c r="G29" s="34">
        <v>728780</v>
      </c>
      <c r="H29" s="102"/>
      <c r="I29" s="102">
        <v>493324</v>
      </c>
      <c r="J29" s="34" t="s">
        <v>17</v>
      </c>
      <c r="L29" s="219">
        <f>D28+H28</f>
        <v>1222104</v>
      </c>
    </row>
    <row r="30" spans="1:12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2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2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470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13" t="s">
        <v>12</v>
      </c>
      <c r="H37" s="413"/>
      <c r="I37" s="239"/>
      <c r="J37" s="227">
        <f>SUM(D8:D34)</f>
        <v>47423386</v>
      </c>
    </row>
    <row r="38" spans="1:16" x14ac:dyDescent="0.25">
      <c r="A38" s="235"/>
      <c r="B38" s="234"/>
      <c r="C38" s="240"/>
      <c r="D38" s="236"/>
      <c r="E38" s="223"/>
      <c r="F38" s="234"/>
      <c r="G38" s="413" t="s">
        <v>13</v>
      </c>
      <c r="H38" s="413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13" t="s">
        <v>14</v>
      </c>
      <c r="H39" s="413"/>
      <c r="I39" s="41"/>
      <c r="J39" s="229">
        <f>J37-J38</f>
        <v>37826479</v>
      </c>
    </row>
    <row r="40" spans="1:16" x14ac:dyDescent="0.25">
      <c r="A40" s="235"/>
      <c r="B40" s="230"/>
      <c r="C40" s="240"/>
      <c r="D40" s="231"/>
      <c r="E40" s="237"/>
      <c r="F40" s="223"/>
      <c r="G40" s="413" t="s">
        <v>15</v>
      </c>
      <c r="H40" s="413"/>
      <c r="I40" s="239"/>
      <c r="J40" s="227">
        <f>SUM(H8:H36)</f>
        <v>404000</v>
      </c>
    </row>
    <row r="41" spans="1:16" x14ac:dyDescent="0.25">
      <c r="A41" s="235"/>
      <c r="B41" s="230"/>
      <c r="C41" s="240"/>
      <c r="D41" s="231"/>
      <c r="E41" s="237"/>
      <c r="F41" s="223"/>
      <c r="G41" s="413" t="s">
        <v>16</v>
      </c>
      <c r="H41" s="413"/>
      <c r="I41" s="239"/>
      <c r="J41" s="227">
        <f>J39+J40</f>
        <v>38230479</v>
      </c>
    </row>
    <row r="42" spans="1:16" x14ac:dyDescent="0.25">
      <c r="A42" s="235"/>
      <c r="B42" s="230"/>
      <c r="C42" s="240"/>
      <c r="D42" s="231"/>
      <c r="E42" s="237"/>
      <c r="F42" s="234"/>
      <c r="G42" s="413" t="s">
        <v>5</v>
      </c>
      <c r="H42" s="413"/>
      <c r="I42" s="239"/>
      <c r="J42" s="227">
        <f>SUM(I8:I36)</f>
        <v>36333887</v>
      </c>
    </row>
    <row r="43" spans="1:16" x14ac:dyDescent="0.25">
      <c r="A43" s="235"/>
      <c r="B43" s="230"/>
      <c r="C43" s="240"/>
      <c r="D43" s="231"/>
      <c r="E43" s="237"/>
      <c r="F43" s="234"/>
      <c r="G43" s="413" t="s">
        <v>31</v>
      </c>
      <c r="H43" s="413"/>
      <c r="I43" s="240" t="str">
        <f>IF(J43&gt;0,"SALDO",IF(J43&lt;0,"PIUTANG",IF(J43=0,"LUNAS")))</f>
        <v>PIUTANG</v>
      </c>
      <c r="J43" s="227">
        <f>J42-J41</f>
        <v>-1896592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3:H43"/>
    <mergeCell ref="G37:H37"/>
    <mergeCell ref="G38:H38"/>
    <mergeCell ref="G39:H39"/>
    <mergeCell ref="G40:H40"/>
    <mergeCell ref="G41:H41"/>
    <mergeCell ref="G42:H4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4"/>
  <sheetViews>
    <sheetView workbookViewId="0">
      <pane ySplit="6" topLeftCell="A28" activePane="bottomLeft" state="frozen"/>
      <selection pane="bottomLeft" activeCell="B31" sqref="B3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J44*-1</f>
        <v>532236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102">
        <v>1000000</v>
      </c>
      <c r="J26" s="34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102">
        <v>100000</v>
      </c>
      <c r="I27" s="102">
        <v>1519000</v>
      </c>
      <c r="J27" s="34" t="s">
        <v>17</v>
      </c>
    </row>
    <row r="28" spans="1:10" x14ac:dyDescent="0.25">
      <c r="A28" s="98">
        <v>43507</v>
      </c>
      <c r="B28" s="99"/>
      <c r="C28" s="100"/>
      <c r="D28" s="34"/>
      <c r="E28" s="101" t="s">
        <v>242</v>
      </c>
      <c r="F28" s="100">
        <v>5</v>
      </c>
      <c r="G28" s="34">
        <v>348776</v>
      </c>
      <c r="H28" s="102"/>
      <c r="I28" s="102"/>
      <c r="J28" s="34"/>
    </row>
    <row r="29" spans="1:10" x14ac:dyDescent="0.25">
      <c r="A29" s="98">
        <v>43508</v>
      </c>
      <c r="B29" s="99">
        <v>19000721</v>
      </c>
      <c r="C29" s="100">
        <v>26</v>
      </c>
      <c r="D29" s="34">
        <v>2742385</v>
      </c>
      <c r="E29" s="101"/>
      <c r="F29" s="100"/>
      <c r="G29" s="34"/>
      <c r="H29" s="102">
        <v>80000</v>
      </c>
      <c r="I29" s="102">
        <v>2000000</v>
      </c>
      <c r="J29" s="34" t="s">
        <v>17</v>
      </c>
    </row>
    <row r="30" spans="1:10" x14ac:dyDescent="0.25">
      <c r="A30" s="98">
        <v>43511</v>
      </c>
      <c r="B30" s="99"/>
      <c r="C30" s="100"/>
      <c r="D30" s="34"/>
      <c r="E30" s="101"/>
      <c r="F30" s="100"/>
      <c r="G30" s="34"/>
      <c r="H30" s="102"/>
      <c r="I30" s="102">
        <v>800000</v>
      </c>
      <c r="J30" s="34" t="s">
        <v>17</v>
      </c>
    </row>
    <row r="31" spans="1:10" s="233" customFormat="1" x14ac:dyDescent="0.25">
      <c r="A31" s="235">
        <v>43515</v>
      </c>
      <c r="B31" s="234">
        <v>19001138</v>
      </c>
      <c r="C31" s="240">
        <v>21</v>
      </c>
      <c r="D31" s="236">
        <v>2188920</v>
      </c>
      <c r="E31" s="237"/>
      <c r="F31" s="240"/>
      <c r="G31" s="236"/>
      <c r="H31" s="239">
        <v>70000</v>
      </c>
      <c r="I31" s="239">
        <v>1600000</v>
      </c>
      <c r="J31" s="23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/>
      <c r="B33" s="234"/>
      <c r="C33" s="240"/>
      <c r="D33" s="236"/>
      <c r="E33" s="237"/>
      <c r="F33" s="240"/>
      <c r="G33" s="236"/>
      <c r="H33" s="239"/>
      <c r="I33" s="239"/>
      <c r="J33" s="236"/>
    </row>
    <row r="34" spans="1:17" s="233" customFormat="1" x14ac:dyDescent="0.25">
      <c r="A34" s="235"/>
      <c r="B34" s="234"/>
      <c r="C34" s="240"/>
      <c r="D34" s="236"/>
      <c r="E34" s="237"/>
      <c r="F34" s="240"/>
      <c r="G34" s="236"/>
      <c r="H34" s="239"/>
      <c r="I34" s="239"/>
      <c r="J34" s="236"/>
    </row>
    <row r="35" spans="1:17" x14ac:dyDescent="0.25">
      <c r="A35" s="4"/>
      <c r="B35" s="3"/>
      <c r="C35" s="40"/>
      <c r="D35" s="6"/>
      <c r="E35" s="7"/>
      <c r="F35" s="40"/>
      <c r="G35" s="6"/>
      <c r="H35" s="39"/>
      <c r="I35" s="39"/>
      <c r="J35" s="6"/>
    </row>
    <row r="36" spans="1:17" s="20" customFormat="1" x14ac:dyDescent="0.25">
      <c r="A36" s="11"/>
      <c r="B36" s="8" t="s">
        <v>11</v>
      </c>
      <c r="C36" s="77">
        <f>SUM(C7:C35)</f>
        <v>138</v>
      </c>
      <c r="D36" s="9">
        <f>SUM(D7:D35)</f>
        <v>14095426</v>
      </c>
      <c r="E36" s="8" t="s">
        <v>11</v>
      </c>
      <c r="F36" s="77">
        <f>SUM(F7:F35)</f>
        <v>30</v>
      </c>
      <c r="G36" s="9">
        <f>SUM(G7:G35)</f>
        <v>2886190</v>
      </c>
      <c r="H36" s="77">
        <f>SUM(H7:H35)</f>
        <v>1217000</v>
      </c>
      <c r="I36" s="77">
        <f>SUM(I7:I35)</f>
        <v>11894000</v>
      </c>
      <c r="J36" s="9"/>
    </row>
    <row r="37" spans="1:17" s="20" customFormat="1" x14ac:dyDescent="0.25">
      <c r="A37" s="11"/>
      <c r="B37" s="8"/>
      <c r="C37" s="77"/>
      <c r="D37" s="9"/>
      <c r="E37" s="8"/>
      <c r="F37" s="77"/>
      <c r="G37" s="9"/>
      <c r="H37" s="77"/>
      <c r="I37" s="77"/>
      <c r="J37" s="9"/>
    </row>
    <row r="38" spans="1:17" x14ac:dyDescent="0.25">
      <c r="A38" s="10"/>
      <c r="B38" s="11"/>
      <c r="C38" s="40"/>
      <c r="D38" s="6"/>
      <c r="E38" s="8"/>
      <c r="F38" s="40"/>
      <c r="G38" s="413" t="s">
        <v>12</v>
      </c>
      <c r="H38" s="413"/>
      <c r="I38" s="6"/>
      <c r="J38" s="13">
        <f>SUM(D7:D35)</f>
        <v>14095426</v>
      </c>
      <c r="P38" s="20"/>
      <c r="Q38" s="20"/>
    </row>
    <row r="39" spans="1:17" x14ac:dyDescent="0.25">
      <c r="A39" s="4"/>
      <c r="B39" s="3"/>
      <c r="C39" s="40"/>
      <c r="D39" s="6"/>
      <c r="E39" s="7"/>
      <c r="F39" s="40"/>
      <c r="G39" s="413" t="s">
        <v>13</v>
      </c>
      <c r="H39" s="413"/>
      <c r="I39" s="7"/>
      <c r="J39" s="13">
        <f>SUM(G7:G35)</f>
        <v>2886190</v>
      </c>
    </row>
    <row r="40" spans="1:17" x14ac:dyDescent="0.25">
      <c r="A40" s="14"/>
      <c r="B40" s="7"/>
      <c r="C40" s="40"/>
      <c r="D40" s="6"/>
      <c r="E40" s="7"/>
      <c r="F40" s="40"/>
      <c r="G40" s="413" t="s">
        <v>14</v>
      </c>
      <c r="H40" s="413"/>
      <c r="I40" s="15"/>
      <c r="J40" s="15">
        <f>J38-J39</f>
        <v>11209236</v>
      </c>
    </row>
    <row r="41" spans="1:17" x14ac:dyDescent="0.25">
      <c r="A41" s="4"/>
      <c r="B41" s="16"/>
      <c r="C41" s="40"/>
      <c r="D41" s="17"/>
      <c r="E41" s="7"/>
      <c r="F41" s="40"/>
      <c r="G41" s="413" t="s">
        <v>15</v>
      </c>
      <c r="H41" s="413"/>
      <c r="I41" s="7"/>
      <c r="J41" s="13">
        <f>SUM(H7:H35)</f>
        <v>1217000</v>
      </c>
    </row>
    <row r="42" spans="1:17" x14ac:dyDescent="0.25">
      <c r="A42" s="4"/>
      <c r="B42" s="16"/>
      <c r="C42" s="40"/>
      <c r="D42" s="17"/>
      <c r="E42" s="7"/>
      <c r="F42" s="40"/>
      <c r="G42" s="413" t="s">
        <v>16</v>
      </c>
      <c r="H42" s="413"/>
      <c r="I42" s="7"/>
      <c r="J42" s="13">
        <f>J40+J41</f>
        <v>12426236</v>
      </c>
    </row>
    <row r="43" spans="1:17" x14ac:dyDescent="0.25">
      <c r="A43" s="4"/>
      <c r="B43" s="16"/>
      <c r="C43" s="40"/>
      <c r="D43" s="17"/>
      <c r="E43" s="7"/>
      <c r="F43" s="40"/>
      <c r="G43" s="413" t="s">
        <v>5</v>
      </c>
      <c r="H43" s="413"/>
      <c r="I43" s="7"/>
      <c r="J43" s="13">
        <f>SUM(I7:I35)</f>
        <v>11894000</v>
      </c>
    </row>
    <row r="44" spans="1:17" x14ac:dyDescent="0.25">
      <c r="A44" s="4"/>
      <c r="B44" s="16"/>
      <c r="C44" s="40"/>
      <c r="D44" s="17"/>
      <c r="E44" s="7"/>
      <c r="F44" s="40"/>
      <c r="G44" s="413" t="s">
        <v>31</v>
      </c>
      <c r="H44" s="413"/>
      <c r="I44" s="3" t="str">
        <f>IF(J44&gt;0,"SALDO",IF(J44&lt;0,"PIUTANG",IF(J44=0,"LUNAS")))</f>
        <v>PIUTANG</v>
      </c>
      <c r="J44" s="13">
        <f>J43-J42</f>
        <v>-532236</v>
      </c>
    </row>
  </sheetData>
  <mergeCells count="15">
    <mergeCell ref="G44:H44"/>
    <mergeCell ref="G38:H38"/>
    <mergeCell ref="G39:H39"/>
    <mergeCell ref="G40:H40"/>
    <mergeCell ref="G41:H41"/>
    <mergeCell ref="G42:H42"/>
    <mergeCell ref="G43:H43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7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7" sqref="E17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43514</v>
      </c>
      <c r="C5" s="281">
        <f>'Taufik ST'!I2</f>
        <v>5769275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211405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43519</v>
      </c>
      <c r="C8" s="281">
        <f>Bandros!I2</f>
        <v>2693650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Bentang!A85</f>
        <v>43492</v>
      </c>
      <c r="C9" s="281">
        <f>Bentang!I2</f>
        <v>20636029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Azalea!A29</f>
        <v>43518</v>
      </c>
      <c r="C10" s="281">
        <f>Azalea!I2</f>
        <v>1896592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ESP!A140</f>
        <v>43519</v>
      </c>
      <c r="C11" s="281">
        <f>ESP!I2</f>
        <v>2449502</v>
      </c>
      <c r="E11" s="289"/>
    </row>
    <row r="12" spans="1:5" s="267" customFormat="1" ht="18.75" customHeight="1" x14ac:dyDescent="0.25">
      <c r="A12" s="185" t="s">
        <v>200</v>
      </c>
      <c r="B12" s="184">
        <f>Yuan!A33</f>
        <v>43514</v>
      </c>
      <c r="C12" s="281">
        <f>Yuan!I2</f>
        <v>2639930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Yanyan!A84</f>
        <v>43510</v>
      </c>
      <c r="C13" s="281">
        <f>Yanyan!I2</f>
        <v>629255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Agus!A37</f>
        <v>43518</v>
      </c>
      <c r="C18" s="281">
        <f>Agus!I2</f>
        <v>1381096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Febri!A31</f>
        <v>43515</v>
      </c>
      <c r="C20" s="281">
        <f>Febri!I2</f>
        <v>532236</v>
      </c>
      <c r="E20" s="288"/>
    </row>
    <row r="21" spans="1:5" s="267" customFormat="1" ht="18.75" customHeight="1" x14ac:dyDescent="0.25">
      <c r="A21" s="185" t="s">
        <v>211</v>
      </c>
      <c r="B21" s="184">
        <v>43519</v>
      </c>
      <c r="C21" s="281">
        <f>'Sale ESP'!I2</f>
        <v>177990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39017112.5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7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0" t="s">
        <v>13</v>
      </c>
      <c r="H648" s="430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0" t="s">
        <v>14</v>
      </c>
      <c r="H649" s="430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0" t="s">
        <v>15</v>
      </c>
      <c r="H650" s="430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0" t="s">
        <v>16</v>
      </c>
      <c r="H651" s="430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0" t="s">
        <v>5</v>
      </c>
      <c r="H652" s="430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0" t="s">
        <v>31</v>
      </c>
      <c r="H653" s="430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7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8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7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9" t="s">
        <v>12</v>
      </c>
      <c r="H19" s="4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9" t="s">
        <v>13</v>
      </c>
      <c r="H20" s="4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9" t="s">
        <v>14</v>
      </c>
      <c r="H21" s="4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9" t="s">
        <v>15</v>
      </c>
      <c r="H22" s="4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9" t="s">
        <v>16</v>
      </c>
      <c r="H23" s="4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9" t="s">
        <v>5</v>
      </c>
      <c r="H24" s="4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9" t="s">
        <v>31</v>
      </c>
      <c r="H25" s="4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7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7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7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7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7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7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7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9" t="s">
        <v>12</v>
      </c>
      <c r="H66" s="4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13</v>
      </c>
      <c r="H67" s="4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9" t="s">
        <v>14</v>
      </c>
      <c r="H68" s="4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15</v>
      </c>
      <c r="H69" s="4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16</v>
      </c>
      <c r="H70" s="4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5</v>
      </c>
      <c r="H71" s="4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9" t="s">
        <v>31</v>
      </c>
      <c r="H72" s="4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9" t="s">
        <v>12</v>
      </c>
      <c r="H65" s="4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9" t="s">
        <v>13</v>
      </c>
      <c r="H66" s="4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14</v>
      </c>
      <c r="H67" s="4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9" t="s">
        <v>15</v>
      </c>
      <c r="H68" s="4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16</v>
      </c>
      <c r="H69" s="4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5</v>
      </c>
      <c r="H70" s="4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31</v>
      </c>
      <c r="H71" s="4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2019-02-23T10:32:28Z</dcterms:modified>
</cp:coreProperties>
</file>