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2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Bentang!$A$1:$J$104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ST'!$A$5:$J$115</definedName>
    <definedName name="_xlnm.Print_Area" localSheetId="28">Widya!$A$1:$J$25</definedName>
    <definedName name="_xlnm.Print_Area" localSheetId="7">Yuan!$N$8:$N$44</definedName>
  </definedNames>
  <calcPr calcId="144525"/>
</workbook>
</file>

<file path=xl/calcChain.xml><?xml version="1.0" encoding="utf-8"?>
<calcChain xmlns="http://schemas.openxmlformats.org/spreadsheetml/2006/main">
  <c r="L3" i="58" l="1"/>
  <c r="L2" i="58"/>
  <c r="L1" i="58"/>
  <c r="B20" i="15" l="1"/>
  <c r="B18" i="15"/>
  <c r="B12" i="15"/>
  <c r="B11" i="15"/>
  <c r="B10" i="15"/>
  <c r="B9" i="15"/>
  <c r="L2" i="54" l="1"/>
  <c r="L1" i="54"/>
  <c r="L1" i="64" l="1"/>
  <c r="L1" i="61"/>
  <c r="M2" i="57"/>
  <c r="M1" i="57"/>
  <c r="L29" i="56" l="1"/>
  <c r="L2" i="61" l="1"/>
  <c r="B13" i="15" l="1"/>
  <c r="M115" i="57" l="1"/>
  <c r="M114" i="57"/>
  <c r="M113" i="57"/>
  <c r="O93" i="57"/>
  <c r="M95" i="57" l="1"/>
  <c r="M94" i="57"/>
  <c r="M93" i="57"/>
  <c r="L2" i="64" l="1"/>
  <c r="L63" i="64" l="1"/>
  <c r="L62" i="64"/>
  <c r="L1" i="2" l="1"/>
  <c r="L3" i="2"/>
  <c r="L25" i="56" l="1"/>
  <c r="M114" i="58" l="1"/>
  <c r="M113" i="58"/>
  <c r="L2" i="12" l="1"/>
  <c r="L1" i="12"/>
  <c r="L2" i="2"/>
  <c r="I36" i="5" l="1"/>
  <c r="L3" i="64" l="1"/>
  <c r="J118" i="64"/>
  <c r="J117" i="64"/>
  <c r="N2" i="16" l="1"/>
  <c r="L23" i="56" l="1"/>
  <c r="M2" i="58" l="1"/>
  <c r="M1" i="58"/>
  <c r="L2" i="35" l="1"/>
  <c r="L1" i="35"/>
  <c r="M2" i="2" l="1"/>
  <c r="M1" i="2"/>
  <c r="N1" i="54" l="1"/>
  <c r="N2" i="54"/>
  <c r="L66" i="62" l="1"/>
  <c r="L678" i="63" l="1"/>
  <c r="L677" i="63"/>
  <c r="J122" i="64"/>
  <c r="J120" i="64"/>
  <c r="G115" i="64"/>
  <c r="F115" i="64"/>
  <c r="C115" i="64"/>
  <c r="J119" i="64" l="1"/>
  <c r="J121" i="64" s="1"/>
  <c r="J123" i="64" s="1"/>
  <c r="I2" i="64" s="1"/>
  <c r="C21" i="15" s="1"/>
  <c r="L679" i="63"/>
  <c r="N3" i="64" l="1"/>
  <c r="I123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50" i="61" l="1"/>
  <c r="J48" i="61"/>
  <c r="J46" i="61"/>
  <c r="J45" i="61"/>
  <c r="F43" i="61"/>
  <c r="C43" i="61"/>
  <c r="J47" i="61" l="1"/>
  <c r="J49" i="61" s="1"/>
  <c r="J51" i="61" s="1"/>
  <c r="I51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44" i="58" l="1"/>
  <c r="J242" i="58"/>
  <c r="J240" i="58"/>
  <c r="J239" i="58"/>
  <c r="I237" i="58"/>
  <c r="H237" i="58"/>
  <c r="G237" i="58"/>
  <c r="F237" i="58"/>
  <c r="D237" i="58"/>
  <c r="C237" i="58"/>
  <c r="M3" i="58"/>
  <c r="N3" i="58" l="1"/>
  <c r="J241" i="58"/>
  <c r="J243" i="58" s="1"/>
  <c r="J245" i="58" s="1"/>
  <c r="I245" i="58" l="1"/>
  <c r="I2" i="58"/>
  <c r="C8" i="15" s="1"/>
  <c r="J163" i="57" l="1"/>
  <c r="J161" i="57"/>
  <c r="J159" i="57"/>
  <c r="J158" i="57"/>
  <c r="G156" i="57"/>
  <c r="F156" i="57"/>
  <c r="C156" i="57"/>
  <c r="J160" i="57" l="1"/>
  <c r="J162" i="57" s="1"/>
  <c r="J164" i="57" s="1"/>
  <c r="I164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C10" i="15" s="1"/>
  <c r="J103" i="55"/>
  <c r="J101" i="55"/>
  <c r="J99" i="55"/>
  <c r="J98" i="55"/>
  <c r="G96" i="55"/>
  <c r="F96" i="55"/>
  <c r="C96" i="55"/>
  <c r="M1" i="56" l="1"/>
  <c r="J100" i="55"/>
  <c r="J102" i="55" s="1"/>
  <c r="J104" i="55" s="1"/>
  <c r="I104" i="55" s="1"/>
  <c r="I2" i="55" l="1"/>
  <c r="C9" i="15" s="1"/>
  <c r="I42" i="30" l="1"/>
  <c r="I44" i="30"/>
  <c r="I37" i="18" l="1"/>
  <c r="I39" i="18"/>
  <c r="L3" i="12" l="1"/>
  <c r="B17" i="15" l="1"/>
  <c r="B14" i="15"/>
  <c r="J114" i="54" l="1"/>
  <c r="J112" i="54"/>
  <c r="J110" i="54"/>
  <c r="J109" i="54"/>
  <c r="I107" i="54"/>
  <c r="H107" i="54"/>
  <c r="G107" i="54"/>
  <c r="F107" i="54"/>
  <c r="D107" i="54"/>
  <c r="C107" i="54"/>
  <c r="J111" i="54" l="1"/>
  <c r="J113" i="54" s="1"/>
  <c r="J115" i="54" s="1"/>
  <c r="I2" i="54" s="1"/>
  <c r="C5" i="15" s="1"/>
  <c r="L3" i="54"/>
  <c r="N3" i="54" s="1"/>
  <c r="I115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3" i="5" l="1"/>
  <c r="J41" i="5"/>
  <c r="J39" i="5"/>
  <c r="J38" i="5"/>
  <c r="H36" i="5"/>
  <c r="G36" i="5"/>
  <c r="F36" i="5"/>
  <c r="D36" i="5"/>
  <c r="C36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7" i="12"/>
  <c r="J95" i="12"/>
  <c r="J93" i="12"/>
  <c r="J92" i="12"/>
  <c r="F90" i="12"/>
  <c r="C9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40" i="5"/>
  <c r="J42" i="5" s="1"/>
  <c r="J44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4" i="12"/>
  <c r="J96" i="12" s="1"/>
  <c r="J98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4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8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>27/02/2019  MCM InhouseTrf CS-CS
Inficlo Bandros
DARI TIKA KARTIKA SARI
Inficlo Bandros
 0,00  2.510.390,00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<sst xmlns="http://schemas.openxmlformats.org/spreadsheetml/2006/main" count="2219" uniqueCount="274">
  <si>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</si>
  <si>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</si>
  <si>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</si>
  <si>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</si>
  <si>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</si>
  <si>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</si>
  <si>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</si>
  <si>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</si>
  <si>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</si>
  <si>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</si>
  <si>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</si>
  <si>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</si>
  <si>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</si>
  <si>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</si>
  <si>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</si>
  <si>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</si>
  <si>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</si>
  <si>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</si>
  <si>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</si>
  <si>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</si>
  <si>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</si>
  <si>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</si>
  <si>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</si>
  <si>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</si>
  <si>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</si>
  <si>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</si>
  <si>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</si>
  <si>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</si>
  <si>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</si>
  <si>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</si>
  <si>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</si>
  <si>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</si>
  <si>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</si>
  <si>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</si>
  <si>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</si>
  <si>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</si>
  <si>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</si>
  <si>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</si>
  <si>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</si>
  <si>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</si>
  <si>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</si>
  <si>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</si>
  <si>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</si>
  <si>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</si>
  <si>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</si>
  <si>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</si>
  <si>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</si>
  <si>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</si>
  <si>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</si>
  <si>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</si>
  <si>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</si>
  <si>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</si>
  <si>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</si>
  <si>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</si>
  <si>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</si>
  <si>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</si>
  <si>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</si>
  <si>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</si>
  <si>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</si>
  <si>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</si>
  <si>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</si>
  <si>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</si>
  <si>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</si>
  <si>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</si>
  <si>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</si>
  <si>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</si>
  <si>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</si>
  <si>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</si>
  <si>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</si>
  <si>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</si>
  <si>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</si>
  <si>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</si>
  <si>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</si>
  <si>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</si>
  <si>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</si>
  <si>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</si>
  <si>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</si>
  <si>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</si>
  <si>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</si>
  <si>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</si>
  <si>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</si>
  <si>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</si>
  <si>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</si>
  <si>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</si>
  <si>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</si>
  <si>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</si>
  <si>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</si>
  <si>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</si>
  <si>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</si>
  <si>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</si>
  <si>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</si>
  <si>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</si>
  <si>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</si>
  <si>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</si>
  <si>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</si>
  <si>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</si>
  <si>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</si>
  <si>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</si>
  <si>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</si>
  <si>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</si>
  <si>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</si>
  <si>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</si>
  <si>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</si>
  <si>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</si>
  <si>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</si>
  <si>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</si>
  <si>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</si>
  <si>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</si>
  <si>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</si>
  <si>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</si>
  <si>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</si>
  <si>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</si>
  <si>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</si>
  <si>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</si>
  <si>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</si>
  <si>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</si>
  <si>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</si>
  <si>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</si>
  <si>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</si>
  <si>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</si>
  <si>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</si>
  <si>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</si>
  <si>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</si>
  <si>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</si>
  <si>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</si>
  <si>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</si>
  <si>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</si>
  <si>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</si>
  <si>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</si>
  <si>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</si>
  <si>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</si>
  <si>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</si>
  <si>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</si>
  <si>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</si>
  <si>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</si>
  <si>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</si>
  <si>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</si>
  <si>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</si>
  <si>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</si>
  <si>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</si>
  <si>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</si>
  <si>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</si>
  <si>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</si>
  <si>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</si>
  <si>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</si>
  <si>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</si>
  <si>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</si>
  <si>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</si>
  <si>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</si>
  <si>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</si>
  <si>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</si>
  <si>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</si>
  <si>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</si>
  <si>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</si>
  <si>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</si>
  <si>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</si>
  <si>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</si>
  <si>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</si>
  <si>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</si>
  <si>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</si>
  <si>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</si>
  <si>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</si>
  <si>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</si>
  <si>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</si>
  <si>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</si>
  <si>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</si>
  <si>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</si>
  <si>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</si>
  <si>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</si>
  <si>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</si>
  <si>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</si>
  <si>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</si>
  <si>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</si>
  <si>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</si>
  <si>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</si>
  <si>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</si>
  <si>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</si>
  <si>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</si>
  <si>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</si>
  <si>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</si>
  <si>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</si>
  <si>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</si>
  <si>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</si>
  <si>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</si>
  <si>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</si>
  <si>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</si>
  <si>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</si>
  <si>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</si>
  <si>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</si>
  <si>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</si>
  <si>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</si>
  <si>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</si>
  <si>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</si>
  <si>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</si>
  <si>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</si>
  <si>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</si>
  <si>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</si>
  <si>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</si>
  <si>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</si>
  <si>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</si>
  <si>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</si>
  <si>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</si>
  <si>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</si>
  <si>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</si>
  <si>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</si>
  <si>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</si>
  <si>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</si>
  <si>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</si>
  <si>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</si>
  <si>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</si>
  <si>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</si>
  <si>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</si>
  <si>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</si>
  <si>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</si>
  <si>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</si>
  <si>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</si>
  <si>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</si>
  <si>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</si>
  <si>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</si>
  <si>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</si>
  <si>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</si>
  <si>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</si>
  <si>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</si>
  <si>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</si>
  <si>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</si>
  <si>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</si>
  <si>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</si>
  <si>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</si>
  <si>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</si>
  <si>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</si>
  <si>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</si>
  <si>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</si>
  <si>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</si>
  <si>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</si>
  <si>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</si>
  <si>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</si>
  <si>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</si>
  <si>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</si>
  <si>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</si>
  <si>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</si>
  <si>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</si>
  <si>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</si>
  <si>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</si>
  <si>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</si>
  <si>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</si>
  <si>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</si>
  <si>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</si>
  <si>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</si>
  <si>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</si>
  <si>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</si>
  <si>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</si>
  <si>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</si>
  <si>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</si>
  <si>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</si>
  <si>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</si>
  <si>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</si>
  <si>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</si>
  <si>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</si>
  <si>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</si>
  <si>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</si>
  <si>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</si>
  <si>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</si>
  <si>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</si>
  <si>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</si>
  <si>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</si>
  <si>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</si>
  <si>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</si>
  <si>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</si>
  <si>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</si>
  <si>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</si>
  <si>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</si>
  <si>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>R19000277</t>
  </si>
  <si>
    <t xml:space="preserve">R19000279 </t>
  </si>
  <si>
    <t xml:space="preserve">R19000282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</si>
</sst>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15"/>
  <sheetViews>
    <sheetView zoomScaleNormal="100" workbookViewId="0">
      <pane ySplit="7" topLeftCell="A98" activePane="bottomLeft" state="frozen"/>
      <selection pane="bottomLeft" activeCell="E104" sqref="E10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SUM(D88:D99)</f>
        <v>6510475</v>
      </c>
      <c r="M1" s="238">
        <v>6682588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J115*-1</f>
        <v>3116713</v>
      </c>
      <c r="J2" s="218"/>
      <c r="L2" s="276">
        <f>SUM(G88:G99)</f>
        <v>741200</v>
      </c>
      <c r="M2" s="238">
        <v>741200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5769275</v>
      </c>
      <c r="M3" s="238">
        <f>M1-M2</f>
        <v>5941388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98">
        <v>43521</v>
      </c>
      <c r="B100" s="99">
        <v>19001476</v>
      </c>
      <c r="C100" s="412">
        <v>7</v>
      </c>
      <c r="D100" s="34">
        <v>519860</v>
      </c>
      <c r="E100" s="101"/>
      <c r="F100" s="100"/>
      <c r="G100" s="34"/>
      <c r="H100" s="101"/>
      <c r="I100" s="102"/>
      <c r="J100" s="34"/>
    </row>
    <row r="101" spans="1:10" ht="15.75" customHeight="1" x14ac:dyDescent="0.25">
      <c r="A101" s="98">
        <v>43521</v>
      </c>
      <c r="B101" s="99">
        <v>19001506</v>
      </c>
      <c r="C101" s="412">
        <v>6</v>
      </c>
      <c r="D101" s="34">
        <v>761260</v>
      </c>
      <c r="E101" s="101"/>
      <c r="F101" s="100"/>
      <c r="G101" s="34"/>
      <c r="H101" s="101"/>
      <c r="I101" s="102"/>
      <c r="J101" s="34"/>
    </row>
    <row r="102" spans="1:10" ht="15.75" customHeight="1" x14ac:dyDescent="0.25">
      <c r="A102" s="98">
        <v>43522</v>
      </c>
      <c r="B102" s="99">
        <v>19001552</v>
      </c>
      <c r="C102" s="412">
        <v>11</v>
      </c>
      <c r="D102" s="34">
        <v>1042550</v>
      </c>
      <c r="E102" s="101" t="s">
        <v>269</v>
      </c>
      <c r="F102" s="100">
        <v>1</v>
      </c>
      <c r="G102" s="34">
        <v>88060</v>
      </c>
      <c r="H102" s="101"/>
      <c r="I102" s="102"/>
      <c r="J102" s="34"/>
    </row>
    <row r="103" spans="1:10" ht="15.75" customHeight="1" x14ac:dyDescent="0.25">
      <c r="A103" s="98">
        <v>43522</v>
      </c>
      <c r="B103" s="99">
        <v>19001569</v>
      </c>
      <c r="C103" s="412">
        <v>1</v>
      </c>
      <c r="D103" s="34">
        <v>81600</v>
      </c>
      <c r="E103" s="101"/>
      <c r="F103" s="100"/>
      <c r="G103" s="34"/>
      <c r="H103" s="101"/>
      <c r="I103" s="102"/>
      <c r="J103" s="34"/>
    </row>
    <row r="104" spans="1:10" ht="15.75" customHeight="1" x14ac:dyDescent="0.25">
      <c r="A104" s="98">
        <v>43523</v>
      </c>
      <c r="B104" s="99">
        <v>19001607</v>
      </c>
      <c r="C104" s="412">
        <v>9</v>
      </c>
      <c r="D104" s="34">
        <v>753610</v>
      </c>
      <c r="E104" s="101" t="s">
        <v>273</v>
      </c>
      <c r="F104" s="100">
        <v>2</v>
      </c>
      <c r="G104" s="34">
        <v>332350</v>
      </c>
      <c r="H104" s="101"/>
      <c r="I104" s="102"/>
      <c r="J104" s="34"/>
    </row>
    <row r="105" spans="1:10" ht="15.75" customHeight="1" x14ac:dyDescent="0.25">
      <c r="A105" s="98">
        <v>43523</v>
      </c>
      <c r="B105" s="99">
        <v>19001627</v>
      </c>
      <c r="C105" s="412">
        <v>3</v>
      </c>
      <c r="D105" s="34">
        <v>378243</v>
      </c>
      <c r="E105" s="101"/>
      <c r="F105" s="100"/>
      <c r="G105" s="34"/>
      <c r="H105" s="101"/>
      <c r="I105" s="102"/>
      <c r="J105" s="34"/>
    </row>
    <row r="106" spans="1:10" x14ac:dyDescent="0.25">
      <c r="A106" s="235"/>
      <c r="B106" s="234"/>
      <c r="C106" s="12"/>
      <c r="D106" s="236"/>
      <c r="E106" s="237"/>
      <c r="F106" s="240"/>
      <c r="G106" s="236"/>
      <c r="H106" s="237"/>
      <c r="I106" s="239"/>
      <c r="J106" s="236"/>
    </row>
    <row r="107" spans="1:10" x14ac:dyDescent="0.25">
      <c r="A107" s="235"/>
      <c r="B107" s="223" t="s">
        <v>11</v>
      </c>
      <c r="C107" s="229">
        <f>SUM(C8:C106)</f>
        <v>582</v>
      </c>
      <c r="D107" s="224">
        <f>SUM(D8:D106)</f>
        <v>53422105</v>
      </c>
      <c r="E107" s="223" t="s">
        <v>11</v>
      </c>
      <c r="F107" s="232">
        <f>SUM(F8:F106)</f>
        <v>50</v>
      </c>
      <c r="G107" s="224">
        <f>SUM(G8:G106)</f>
        <v>4980552</v>
      </c>
      <c r="H107" s="232">
        <f>SUM(H8:H106)</f>
        <v>0</v>
      </c>
      <c r="I107" s="232">
        <f>SUM(I8:I106)</f>
        <v>45324840</v>
      </c>
      <c r="J107" s="5"/>
    </row>
    <row r="108" spans="1:10" x14ac:dyDescent="0.25">
      <c r="A108" s="235"/>
      <c r="B108" s="223"/>
      <c r="C108" s="229"/>
      <c r="D108" s="224"/>
      <c r="E108" s="223"/>
      <c r="F108" s="232"/>
      <c r="G108" s="224"/>
      <c r="H108" s="232"/>
      <c r="I108" s="232"/>
      <c r="J108" s="5"/>
    </row>
    <row r="109" spans="1:10" x14ac:dyDescent="0.25">
      <c r="A109" s="225"/>
      <c r="B109" s="226"/>
      <c r="C109" s="12"/>
      <c r="D109" s="236"/>
      <c r="E109" s="223"/>
      <c r="F109" s="240"/>
      <c r="G109" s="420" t="s">
        <v>12</v>
      </c>
      <c r="H109" s="420"/>
      <c r="I109" s="239"/>
      <c r="J109" s="227">
        <f>SUM(D8:D106)</f>
        <v>53422105</v>
      </c>
    </row>
    <row r="110" spans="1:10" x14ac:dyDescent="0.25">
      <c r="A110" s="235"/>
      <c r="B110" s="234"/>
      <c r="C110" s="12"/>
      <c r="D110" s="236"/>
      <c r="E110" s="237"/>
      <c r="F110" s="240"/>
      <c r="G110" s="420" t="s">
        <v>13</v>
      </c>
      <c r="H110" s="420"/>
      <c r="I110" s="239"/>
      <c r="J110" s="227">
        <f>SUM(G8:G106)</f>
        <v>4980552</v>
      </c>
    </row>
    <row r="111" spans="1:10" x14ac:dyDescent="0.25">
      <c r="A111" s="228"/>
      <c r="B111" s="237"/>
      <c r="C111" s="12"/>
      <c r="D111" s="236"/>
      <c r="E111" s="237"/>
      <c r="F111" s="240"/>
      <c r="G111" s="420" t="s">
        <v>14</v>
      </c>
      <c r="H111" s="420"/>
      <c r="I111" s="41"/>
      <c r="J111" s="229">
        <f>J109-J110</f>
        <v>48441553</v>
      </c>
    </row>
    <row r="112" spans="1:10" x14ac:dyDescent="0.25">
      <c r="A112" s="235"/>
      <c r="B112" s="230"/>
      <c r="C112" s="12"/>
      <c r="D112" s="231"/>
      <c r="E112" s="237"/>
      <c r="F112" s="240"/>
      <c r="G112" s="420" t="s">
        <v>15</v>
      </c>
      <c r="H112" s="420"/>
      <c r="I112" s="239"/>
      <c r="J112" s="227">
        <f>SUM(H8:H106)</f>
        <v>0</v>
      </c>
    </row>
    <row r="113" spans="1:10" x14ac:dyDescent="0.25">
      <c r="A113" s="235"/>
      <c r="B113" s="230"/>
      <c r="C113" s="12"/>
      <c r="D113" s="231"/>
      <c r="E113" s="237"/>
      <c r="F113" s="240"/>
      <c r="G113" s="420" t="s">
        <v>16</v>
      </c>
      <c r="H113" s="420"/>
      <c r="I113" s="239"/>
      <c r="J113" s="227">
        <f>J111+J112</f>
        <v>48441553</v>
      </c>
    </row>
    <row r="114" spans="1:10" x14ac:dyDescent="0.25">
      <c r="A114" s="235"/>
      <c r="B114" s="230"/>
      <c r="C114" s="12"/>
      <c r="D114" s="231"/>
      <c r="E114" s="237"/>
      <c r="F114" s="240"/>
      <c r="G114" s="420" t="s">
        <v>5</v>
      </c>
      <c r="H114" s="420"/>
      <c r="I114" s="239"/>
      <c r="J114" s="227">
        <f>SUM(I8:I106)</f>
        <v>45324840</v>
      </c>
    </row>
    <row r="115" spans="1:10" x14ac:dyDescent="0.25">
      <c r="A115" s="235"/>
      <c r="B115" s="230"/>
      <c r="C115" s="12"/>
      <c r="D115" s="231"/>
      <c r="E115" s="237"/>
      <c r="F115" s="240"/>
      <c r="G115" s="420" t="s">
        <v>31</v>
      </c>
      <c r="H115" s="420"/>
      <c r="I115" s="240" t="str">
        <f>IF(J115&gt;0,"SALDO",IF(J115&lt;0,"PIUTANG",IF(J115=0,"LUNAS")))</f>
        <v>PIUTANG</v>
      </c>
      <c r="J115" s="227">
        <f>J114-J113</f>
        <v>-3116713</v>
      </c>
    </row>
  </sheetData>
  <mergeCells count="15">
    <mergeCell ref="G115:H115"/>
    <mergeCell ref="G109:H109"/>
    <mergeCell ref="G110:H110"/>
    <mergeCell ref="G111:H111"/>
    <mergeCell ref="G112:H112"/>
    <mergeCell ref="G113:H113"/>
    <mergeCell ref="G114:H114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3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20" t="s">
        <v>12</v>
      </c>
      <c r="H234" s="420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20" t="s">
        <v>13</v>
      </c>
      <c r="H235" s="420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20" t="s">
        <v>14</v>
      </c>
      <c r="H236" s="420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20" t="s">
        <v>15</v>
      </c>
      <c r="H237" s="420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20" t="s">
        <v>16</v>
      </c>
      <c r="H238" s="420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20" t="s">
        <v>5</v>
      </c>
      <c r="H239" s="420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20" t="s">
        <v>31</v>
      </c>
      <c r="H240" s="420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0:H240"/>
    <mergeCell ref="G234:H234"/>
    <mergeCell ref="G235:H235"/>
    <mergeCell ref="G236:H236"/>
    <mergeCell ref="G237:H237"/>
    <mergeCell ref="G238:H238"/>
    <mergeCell ref="G239:H23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B37" sqref="B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1381096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6"/>
      <c r="I7" s="458"/>
      <c r="J7" s="43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98">
        <v>43518</v>
      </c>
      <c r="B37" s="99">
        <v>19001278</v>
      </c>
      <c r="C37" s="253">
        <v>13</v>
      </c>
      <c r="D37" s="34">
        <v>1391158</v>
      </c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883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20" t="s">
        <v>12</v>
      </c>
      <c r="H42" s="420"/>
      <c r="I42" s="39"/>
      <c r="J42" s="13">
        <f>SUM(D8:D39)</f>
        <v>92524078</v>
      </c>
    </row>
    <row r="43" spans="1:12" x14ac:dyDescent="0.25">
      <c r="A43" s="4"/>
      <c r="B43" s="3"/>
      <c r="C43" s="26"/>
      <c r="D43" s="6"/>
      <c r="E43" s="7"/>
      <c r="F43" s="3"/>
      <c r="G43" s="420" t="s">
        <v>13</v>
      </c>
      <c r="H43" s="420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20" t="s">
        <v>14</v>
      </c>
      <c r="H44" s="420"/>
      <c r="I44" s="41"/>
      <c r="J44" s="15">
        <f>J42-J43</f>
        <v>77973096</v>
      </c>
    </row>
    <row r="45" spans="1:12" x14ac:dyDescent="0.25">
      <c r="A45" s="4"/>
      <c r="B45" s="16"/>
      <c r="C45" s="26"/>
      <c r="D45" s="17"/>
      <c r="E45" s="7"/>
      <c r="F45" s="3"/>
      <c r="G45" s="420" t="s">
        <v>15</v>
      </c>
      <c r="H45" s="420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20" t="s">
        <v>16</v>
      </c>
      <c r="H46" s="420"/>
      <c r="I46" s="39"/>
      <c r="J46" s="13">
        <f>J44+J45</f>
        <v>77973096</v>
      </c>
    </row>
    <row r="47" spans="1:12" x14ac:dyDescent="0.25">
      <c r="A47" s="4"/>
      <c r="B47" s="16"/>
      <c r="C47" s="26"/>
      <c r="D47" s="17"/>
      <c r="E47" s="7"/>
      <c r="F47" s="3"/>
      <c r="G47" s="420" t="s">
        <v>5</v>
      </c>
      <c r="H47" s="420"/>
      <c r="I47" s="39"/>
      <c r="J47" s="13">
        <f>SUM(I8:I40)</f>
        <v>76592000</v>
      </c>
    </row>
    <row r="48" spans="1:12" x14ac:dyDescent="0.25">
      <c r="A48" s="4"/>
      <c r="B48" s="16"/>
      <c r="C48" s="26"/>
      <c r="D48" s="17"/>
      <c r="E48" s="7"/>
      <c r="F48" s="3"/>
      <c r="G48" s="420" t="s">
        <v>31</v>
      </c>
      <c r="H48" s="420"/>
      <c r="I48" s="40" t="str">
        <f>IF(J48&gt;0,"SALDO",IF(J48&lt;0,"PIUTANG",IF(J48=0,"LUNAS")))</f>
        <v>PIUTANG</v>
      </c>
      <c r="J48" s="13">
        <f>J47-J46</f>
        <v>-1381096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10"/>
  <sheetViews>
    <sheetView workbookViewId="0">
      <pane ySplit="7" topLeftCell="A83" activePane="bottomLeft" state="frozen"/>
      <selection pane="bottomLeft" activeCell="B92" sqref="B9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J104*-1</f>
        <v>11439474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102">
        <v>8000000</v>
      </c>
      <c r="J84" s="34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>
        <v>43513</v>
      </c>
      <c r="B88" s="99">
        <v>19000996</v>
      </c>
      <c r="C88" s="100">
        <v>181</v>
      </c>
      <c r="D88" s="34">
        <v>19120882</v>
      </c>
      <c r="E88" s="101" t="s">
        <v>255</v>
      </c>
      <c r="F88" s="99">
        <v>3</v>
      </c>
      <c r="G88" s="34">
        <v>268650</v>
      </c>
      <c r="H88" s="102"/>
      <c r="I88" s="102">
        <v>1000000</v>
      </c>
      <c r="J88" s="34" t="s">
        <v>17</v>
      </c>
    </row>
    <row r="89" spans="1:10" x14ac:dyDescent="0.25">
      <c r="A89" s="98">
        <v>43513</v>
      </c>
      <c r="B89" s="99">
        <v>19001031</v>
      </c>
      <c r="C89" s="100">
        <v>12</v>
      </c>
      <c r="D89" s="34">
        <v>1170330</v>
      </c>
      <c r="E89" s="101"/>
      <c r="F89" s="99"/>
      <c r="G89" s="34"/>
      <c r="H89" s="102"/>
      <c r="I89" s="102"/>
      <c r="J89" s="34"/>
    </row>
    <row r="90" spans="1:10" x14ac:dyDescent="0.25">
      <c r="A90" s="98">
        <v>43521</v>
      </c>
      <c r="B90" s="99"/>
      <c r="C90" s="100"/>
      <c r="D90" s="34"/>
      <c r="E90" s="101"/>
      <c r="F90" s="99"/>
      <c r="G90" s="34"/>
      <c r="H90" s="102"/>
      <c r="I90" s="102">
        <v>18000000</v>
      </c>
      <c r="J90" s="34" t="s">
        <v>17</v>
      </c>
    </row>
    <row r="91" spans="1:10" x14ac:dyDescent="0.25">
      <c r="A91" s="98">
        <v>43523</v>
      </c>
      <c r="B91" s="99">
        <v>19001585</v>
      </c>
      <c r="C91" s="100">
        <v>94</v>
      </c>
      <c r="D91" s="34">
        <v>9495600</v>
      </c>
      <c r="E91" s="101" t="s">
        <v>271</v>
      </c>
      <c r="F91" s="99">
        <v>8</v>
      </c>
      <c r="G91" s="34">
        <v>807840</v>
      </c>
      <c r="H91" s="102"/>
      <c r="I91" s="102"/>
      <c r="J91" s="34"/>
    </row>
    <row r="92" spans="1:10" x14ac:dyDescent="0.25">
      <c r="A92" s="98">
        <v>43523</v>
      </c>
      <c r="B92" s="99">
        <v>19001602</v>
      </c>
      <c r="C92" s="100">
        <v>1</v>
      </c>
      <c r="D92" s="34">
        <v>115685</v>
      </c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235"/>
      <c r="B95" s="234"/>
      <c r="C95" s="240"/>
      <c r="D95" s="236"/>
      <c r="E95" s="237"/>
      <c r="F95" s="234"/>
      <c r="G95" s="236"/>
      <c r="H95" s="239"/>
      <c r="I95" s="239"/>
      <c r="J95" s="236"/>
    </row>
    <row r="96" spans="1:10" x14ac:dyDescent="0.25">
      <c r="A96" s="235"/>
      <c r="B96" s="223" t="s">
        <v>11</v>
      </c>
      <c r="C96" s="232">
        <f>SUM(C8:C95)</f>
        <v>1789</v>
      </c>
      <c r="D96" s="224"/>
      <c r="E96" s="223" t="s">
        <v>11</v>
      </c>
      <c r="F96" s="223">
        <f>SUM(F8:F95)</f>
        <v>261</v>
      </c>
      <c r="G96" s="224">
        <f>SUM(G8:G95)</f>
        <v>27381448</v>
      </c>
      <c r="H96" s="239"/>
      <c r="I96" s="239"/>
      <c r="J96" s="236"/>
    </row>
    <row r="97" spans="1:16" x14ac:dyDescent="0.25">
      <c r="A97" s="235"/>
      <c r="B97" s="223"/>
      <c r="C97" s="232"/>
      <c r="D97" s="224"/>
      <c r="E97" s="237"/>
      <c r="F97" s="234"/>
      <c r="G97" s="236"/>
      <c r="H97" s="239"/>
      <c r="I97" s="239"/>
      <c r="J97" s="236"/>
    </row>
    <row r="98" spans="1:16" x14ac:dyDescent="0.25">
      <c r="A98" s="225"/>
      <c r="B98" s="226"/>
      <c r="C98" s="240"/>
      <c r="D98" s="236"/>
      <c r="E98" s="223"/>
      <c r="F98" s="234"/>
      <c r="G98" s="420" t="s">
        <v>12</v>
      </c>
      <c r="H98" s="420"/>
      <c r="I98" s="239"/>
      <c r="J98" s="227">
        <f>SUM(D8:D95)</f>
        <v>186678098</v>
      </c>
    </row>
    <row r="99" spans="1:16" x14ac:dyDescent="0.25">
      <c r="A99" s="235"/>
      <c r="B99" s="234"/>
      <c r="C99" s="240"/>
      <c r="D99" s="236"/>
      <c r="E99" s="223"/>
      <c r="F99" s="234"/>
      <c r="G99" s="420" t="s">
        <v>13</v>
      </c>
      <c r="H99" s="420"/>
      <c r="I99" s="239"/>
      <c r="J99" s="227">
        <f>SUM(G8:G95)</f>
        <v>27381448</v>
      </c>
    </row>
    <row r="100" spans="1:16" x14ac:dyDescent="0.25">
      <c r="A100" s="228"/>
      <c r="B100" s="237"/>
      <c r="C100" s="240"/>
      <c r="D100" s="236"/>
      <c r="E100" s="237"/>
      <c r="F100" s="234"/>
      <c r="G100" s="420" t="s">
        <v>14</v>
      </c>
      <c r="H100" s="420"/>
      <c r="I100" s="41"/>
      <c r="J100" s="229">
        <f>J98-J99</f>
        <v>159296650</v>
      </c>
    </row>
    <row r="101" spans="1:16" x14ac:dyDescent="0.25">
      <c r="A101" s="235"/>
      <c r="B101" s="230"/>
      <c r="C101" s="240"/>
      <c r="D101" s="231"/>
      <c r="E101" s="237"/>
      <c r="F101" s="223"/>
      <c r="G101" s="420" t="s">
        <v>15</v>
      </c>
      <c r="H101" s="420"/>
      <c r="I101" s="239"/>
      <c r="J101" s="227">
        <f>SUM(H8:H97)</f>
        <v>0</v>
      </c>
    </row>
    <row r="102" spans="1:16" x14ac:dyDescent="0.25">
      <c r="A102" s="235"/>
      <c r="B102" s="230"/>
      <c r="C102" s="240"/>
      <c r="D102" s="231"/>
      <c r="E102" s="237"/>
      <c r="F102" s="223"/>
      <c r="G102" s="420" t="s">
        <v>16</v>
      </c>
      <c r="H102" s="420"/>
      <c r="I102" s="239"/>
      <c r="J102" s="227">
        <f>J100+J101</f>
        <v>159296650</v>
      </c>
    </row>
    <row r="103" spans="1:16" x14ac:dyDescent="0.25">
      <c r="A103" s="235"/>
      <c r="B103" s="230"/>
      <c r="C103" s="240"/>
      <c r="D103" s="231"/>
      <c r="E103" s="237"/>
      <c r="F103" s="234"/>
      <c r="G103" s="420" t="s">
        <v>5</v>
      </c>
      <c r="H103" s="420"/>
      <c r="I103" s="239"/>
      <c r="J103" s="227">
        <f>SUM(I8:I97)</f>
        <v>147857176</v>
      </c>
    </row>
    <row r="104" spans="1:16" x14ac:dyDescent="0.25">
      <c r="A104" s="235"/>
      <c r="B104" s="230"/>
      <c r="C104" s="240"/>
      <c r="D104" s="231"/>
      <c r="E104" s="237"/>
      <c r="F104" s="234"/>
      <c r="G104" s="420" t="s">
        <v>31</v>
      </c>
      <c r="H104" s="420"/>
      <c r="I104" s="240" t="str">
        <f>IF(J104&gt;0,"SALDO",IF(J104&lt;0,"PIUTANG",IF(J104=0,"LUNAS")))</f>
        <v>PIUTANG</v>
      </c>
      <c r="J104" s="227">
        <f>J103-J102</f>
        <v>-11439474</v>
      </c>
    </row>
    <row r="105" spans="1:16" x14ac:dyDescent="0.25">
      <c r="F105" s="219"/>
      <c r="G105" s="219"/>
      <c r="J105" s="219"/>
    </row>
    <row r="106" spans="1:16" x14ac:dyDescent="0.25">
      <c r="C106" s="219"/>
      <c r="D106" s="219"/>
      <c r="F106" s="219"/>
      <c r="G106" s="219"/>
      <c r="J106" s="219"/>
      <c r="M106" s="233"/>
      <c r="N106" s="233"/>
      <c r="O106" s="233"/>
      <c r="P106" s="233"/>
    </row>
    <row r="107" spans="1:16" x14ac:dyDescent="0.25">
      <c r="C107" s="219"/>
      <c r="D107" s="219"/>
      <c r="F107" s="219"/>
      <c r="G107" s="219"/>
      <c r="J107" s="219"/>
      <c r="L107" s="238"/>
      <c r="M107" s="233"/>
      <c r="N107" s="233"/>
      <c r="O107" s="233"/>
      <c r="P107" s="233"/>
    </row>
    <row r="108" spans="1:16" x14ac:dyDescent="0.25">
      <c r="C108" s="219"/>
      <c r="D108" s="219"/>
      <c r="F108" s="219"/>
      <c r="G108" s="219"/>
      <c r="J108" s="219"/>
      <c r="L108" s="238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3"/>
      <c r="M109" s="233"/>
      <c r="N109" s="233"/>
      <c r="O109" s="233"/>
      <c r="P109" s="233"/>
    </row>
    <row r="110" spans="1:16" x14ac:dyDescent="0.25">
      <c r="C110" s="219"/>
      <c r="D110" s="219"/>
      <c r="L110" s="233"/>
      <c r="M110" s="233"/>
      <c r="N110" s="233"/>
      <c r="O110" s="233"/>
      <c r="P110" s="233"/>
    </row>
  </sheetData>
  <mergeCells count="15">
    <mergeCell ref="G104:H104"/>
    <mergeCell ref="G98:H98"/>
    <mergeCell ref="G99:H99"/>
    <mergeCell ref="G100:H100"/>
    <mergeCell ref="G101:H101"/>
    <mergeCell ref="G102:H102"/>
    <mergeCell ref="G103:H103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29" sqref="B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-1708892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J43*-1</f>
        <v>2017592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>
        <v>43518</v>
      </c>
      <c r="B29" s="99">
        <v>19001312</v>
      </c>
      <c r="C29" s="100">
        <v>18</v>
      </c>
      <c r="D29" s="34">
        <v>1897564</v>
      </c>
      <c r="E29" s="101" t="s">
        <v>258</v>
      </c>
      <c r="F29" s="99">
        <v>7</v>
      </c>
      <c r="G29" s="34">
        <v>728780</v>
      </c>
      <c r="H29" s="102">
        <v>121000</v>
      </c>
      <c r="I29" s="102">
        <v>493324</v>
      </c>
      <c r="J29" s="34" t="s">
        <v>17</v>
      </c>
      <c r="L29" s="219">
        <f>D28+H28</f>
        <v>1222104</v>
      </c>
    </row>
    <row r="30" spans="1:12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470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20" t="s">
        <v>12</v>
      </c>
      <c r="H37" s="420"/>
      <c r="I37" s="239"/>
      <c r="J37" s="227">
        <f>SUM(D8:D34)</f>
        <v>47423386</v>
      </c>
    </row>
    <row r="38" spans="1:16" x14ac:dyDescent="0.25">
      <c r="A38" s="235"/>
      <c r="B38" s="234"/>
      <c r="C38" s="240"/>
      <c r="D38" s="236"/>
      <c r="E38" s="223"/>
      <c r="F38" s="234"/>
      <c r="G38" s="420" t="s">
        <v>13</v>
      </c>
      <c r="H38" s="420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20" t="s">
        <v>14</v>
      </c>
      <c r="H39" s="420"/>
      <c r="I39" s="41"/>
      <c r="J39" s="229">
        <f>J37-J38</f>
        <v>37826479</v>
      </c>
    </row>
    <row r="40" spans="1:16" x14ac:dyDescent="0.25">
      <c r="A40" s="235"/>
      <c r="B40" s="230"/>
      <c r="C40" s="240"/>
      <c r="D40" s="231"/>
      <c r="E40" s="237"/>
      <c r="F40" s="223"/>
      <c r="G40" s="420" t="s">
        <v>15</v>
      </c>
      <c r="H40" s="420"/>
      <c r="I40" s="239"/>
      <c r="J40" s="227">
        <f>SUM(H8:H36)</f>
        <v>525000</v>
      </c>
    </row>
    <row r="41" spans="1:16" x14ac:dyDescent="0.25">
      <c r="A41" s="235"/>
      <c r="B41" s="230"/>
      <c r="C41" s="240"/>
      <c r="D41" s="231"/>
      <c r="E41" s="237"/>
      <c r="F41" s="223"/>
      <c r="G41" s="420" t="s">
        <v>16</v>
      </c>
      <c r="H41" s="420"/>
      <c r="I41" s="239"/>
      <c r="J41" s="227">
        <f>J39+J40</f>
        <v>38351479</v>
      </c>
    </row>
    <row r="42" spans="1:16" x14ac:dyDescent="0.25">
      <c r="A42" s="235"/>
      <c r="B42" s="230"/>
      <c r="C42" s="240"/>
      <c r="D42" s="231"/>
      <c r="E42" s="237"/>
      <c r="F42" s="234"/>
      <c r="G42" s="420" t="s">
        <v>5</v>
      </c>
      <c r="H42" s="420"/>
      <c r="I42" s="239"/>
      <c r="J42" s="227">
        <f>SUM(I8:I36)</f>
        <v>36333887</v>
      </c>
    </row>
    <row r="43" spans="1:16" x14ac:dyDescent="0.25">
      <c r="A43" s="235"/>
      <c r="B43" s="230"/>
      <c r="C43" s="240"/>
      <c r="D43" s="231"/>
      <c r="E43" s="237"/>
      <c r="F43" s="234"/>
      <c r="G43" s="420" t="s">
        <v>31</v>
      </c>
      <c r="H43" s="420"/>
      <c r="I43" s="240" t="str">
        <f>IF(J43&gt;0,"SALDO",IF(J43&lt;0,"PIUTANG",IF(J43=0,"LUNAS")))</f>
        <v>PIUTANG</v>
      </c>
      <c r="J43" s="227">
        <f>J42-J41</f>
        <v>-2017592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G43:H43"/>
    <mergeCell ref="G37:H37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3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20" t="s">
        <v>12</v>
      </c>
      <c r="H46" s="42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20" t="s">
        <v>13</v>
      </c>
      <c r="H47" s="42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20" t="s">
        <v>14</v>
      </c>
      <c r="H48" s="42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20" t="s">
        <v>15</v>
      </c>
      <c r="H49" s="42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20" t="s">
        <v>16</v>
      </c>
      <c r="H50" s="42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20" t="s">
        <v>5</v>
      </c>
      <c r="H51" s="42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20" t="s">
        <v>31</v>
      </c>
      <c r="H52" s="42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I52" sqref="I52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20" t="s">
        <v>12</v>
      </c>
      <c r="H69" s="420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20" t="s">
        <v>13</v>
      </c>
      <c r="H70" s="420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20" t="s">
        <v>14</v>
      </c>
      <c r="H71" s="420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20" t="s">
        <v>15</v>
      </c>
      <c r="H72" s="420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20" t="s">
        <v>16</v>
      </c>
      <c r="H73" s="420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20" t="s">
        <v>5</v>
      </c>
      <c r="H74" s="420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20" t="s">
        <v>31</v>
      </c>
      <c r="H75" s="420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4"/>
  <sheetViews>
    <sheetView workbookViewId="0">
      <pane ySplit="6" topLeftCell="A28" activePane="bottomLeft" state="frozen"/>
      <selection pane="bottomLeft" activeCell="E32" sqref="E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J44*-1</f>
        <v>2575551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102">
        <v>1000000</v>
      </c>
      <c r="J26" s="34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102">
        <v>100000</v>
      </c>
      <c r="I27" s="102">
        <v>1519000</v>
      </c>
      <c r="J27" s="34" t="s">
        <v>17</v>
      </c>
    </row>
    <row r="28" spans="1:10" x14ac:dyDescent="0.25">
      <c r="A28" s="98">
        <v>43507</v>
      </c>
      <c r="B28" s="99"/>
      <c r="C28" s="100"/>
      <c r="D28" s="34"/>
      <c r="E28" s="101" t="s">
        <v>242</v>
      </c>
      <c r="F28" s="100">
        <v>5</v>
      </c>
      <c r="G28" s="34">
        <v>348776</v>
      </c>
      <c r="H28" s="102"/>
      <c r="I28" s="102"/>
      <c r="J28" s="34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102">
        <v>2000000</v>
      </c>
      <c r="J29" s="34" t="s">
        <v>17</v>
      </c>
    </row>
    <row r="30" spans="1:10" x14ac:dyDescent="0.25">
      <c r="A30" s="98">
        <v>43511</v>
      </c>
      <c r="B30" s="99"/>
      <c r="C30" s="100"/>
      <c r="D30" s="34"/>
      <c r="E30" s="101"/>
      <c r="F30" s="100"/>
      <c r="G30" s="34"/>
      <c r="H30" s="102"/>
      <c r="I30" s="102">
        <v>800000</v>
      </c>
      <c r="J30" s="34" t="s">
        <v>17</v>
      </c>
    </row>
    <row r="31" spans="1:10" s="233" customFormat="1" x14ac:dyDescent="0.25">
      <c r="A31" s="235">
        <v>43515</v>
      </c>
      <c r="B31" s="234">
        <v>19001138</v>
      </c>
      <c r="C31" s="240">
        <v>21</v>
      </c>
      <c r="D31" s="236">
        <v>2188920</v>
      </c>
      <c r="E31" s="237"/>
      <c r="F31" s="240"/>
      <c r="G31" s="236"/>
      <c r="H31" s="239">
        <v>70000</v>
      </c>
      <c r="I31" s="239">
        <v>1600000</v>
      </c>
      <c r="J31" s="236" t="s">
        <v>17</v>
      </c>
    </row>
    <row r="32" spans="1:10" s="233" customFormat="1" x14ac:dyDescent="0.25">
      <c r="A32" s="235">
        <v>43523</v>
      </c>
      <c r="B32" s="234">
        <v>19001610</v>
      </c>
      <c r="C32" s="240">
        <v>22</v>
      </c>
      <c r="D32" s="236">
        <v>2043315</v>
      </c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/>
      <c r="B33" s="234"/>
      <c r="C33" s="240"/>
      <c r="D33" s="236"/>
      <c r="E33" s="237"/>
      <c r="F33" s="240"/>
      <c r="G33" s="236"/>
      <c r="H33" s="239"/>
      <c r="I33" s="239"/>
      <c r="J33" s="236"/>
    </row>
    <row r="34" spans="1:17" s="233" customFormat="1" x14ac:dyDescent="0.25">
      <c r="A34" s="235"/>
      <c r="B34" s="234"/>
      <c r="C34" s="240"/>
      <c r="D34" s="236"/>
      <c r="E34" s="237"/>
      <c r="F34" s="240"/>
      <c r="G34" s="236"/>
      <c r="H34" s="239"/>
      <c r="I34" s="239"/>
      <c r="J34" s="236"/>
    </row>
    <row r="35" spans="1:17" x14ac:dyDescent="0.25">
      <c r="A35" s="4"/>
      <c r="B35" s="3"/>
      <c r="C35" s="40"/>
      <c r="D35" s="6"/>
      <c r="E35" s="7"/>
      <c r="F35" s="40"/>
      <c r="G35" s="6"/>
      <c r="H35" s="39"/>
      <c r="I35" s="39"/>
      <c r="J35" s="6"/>
    </row>
    <row r="36" spans="1:17" s="20" customFormat="1" x14ac:dyDescent="0.25">
      <c r="A36" s="11"/>
      <c r="B36" s="8" t="s">
        <v>11</v>
      </c>
      <c r="C36" s="77">
        <f>SUM(C7:C35)</f>
        <v>160</v>
      </c>
      <c r="D36" s="9">
        <f>SUM(D7:D35)</f>
        <v>16138741</v>
      </c>
      <c r="E36" s="8" t="s">
        <v>11</v>
      </c>
      <c r="F36" s="77">
        <f>SUM(F7:F35)</f>
        <v>30</v>
      </c>
      <c r="G36" s="9">
        <f>SUM(G7:G35)</f>
        <v>2886190</v>
      </c>
      <c r="H36" s="77">
        <f>SUM(H7:H35)</f>
        <v>1217000</v>
      </c>
      <c r="I36" s="77">
        <f>SUM(I7:I35)</f>
        <v>11894000</v>
      </c>
      <c r="J36" s="9"/>
    </row>
    <row r="37" spans="1:17" s="20" customFormat="1" x14ac:dyDescent="0.25">
      <c r="A37" s="11"/>
      <c r="B37" s="8"/>
      <c r="C37" s="77"/>
      <c r="D37" s="9"/>
      <c r="E37" s="8"/>
      <c r="F37" s="77"/>
      <c r="G37" s="9"/>
      <c r="H37" s="77"/>
      <c r="I37" s="77"/>
      <c r="J37" s="9"/>
    </row>
    <row r="38" spans="1:17" x14ac:dyDescent="0.25">
      <c r="A38" s="10"/>
      <c r="B38" s="11"/>
      <c r="C38" s="40"/>
      <c r="D38" s="6"/>
      <c r="E38" s="8"/>
      <c r="F38" s="40"/>
      <c r="G38" s="420" t="s">
        <v>12</v>
      </c>
      <c r="H38" s="420"/>
      <c r="I38" s="6"/>
      <c r="J38" s="13">
        <f>SUM(D7:D35)</f>
        <v>16138741</v>
      </c>
      <c r="P38" s="20"/>
      <c r="Q38" s="20"/>
    </row>
    <row r="39" spans="1:17" x14ac:dyDescent="0.25">
      <c r="A39" s="4"/>
      <c r="B39" s="3"/>
      <c r="C39" s="40"/>
      <c r="D39" s="6"/>
      <c r="E39" s="7"/>
      <c r="F39" s="40"/>
      <c r="G39" s="420" t="s">
        <v>13</v>
      </c>
      <c r="H39" s="420"/>
      <c r="I39" s="7"/>
      <c r="J39" s="13">
        <f>SUM(G7:G35)</f>
        <v>2886190</v>
      </c>
    </row>
    <row r="40" spans="1:17" x14ac:dyDescent="0.25">
      <c r="A40" s="14"/>
      <c r="B40" s="7"/>
      <c r="C40" s="40"/>
      <c r="D40" s="6"/>
      <c r="E40" s="7"/>
      <c r="F40" s="40"/>
      <c r="G40" s="420" t="s">
        <v>14</v>
      </c>
      <c r="H40" s="420"/>
      <c r="I40" s="15"/>
      <c r="J40" s="15">
        <f>J38-J39</f>
        <v>13252551</v>
      </c>
    </row>
    <row r="41" spans="1:17" x14ac:dyDescent="0.25">
      <c r="A41" s="4"/>
      <c r="B41" s="16"/>
      <c r="C41" s="40"/>
      <c r="D41" s="17"/>
      <c r="E41" s="7"/>
      <c r="F41" s="40"/>
      <c r="G41" s="420" t="s">
        <v>15</v>
      </c>
      <c r="H41" s="420"/>
      <c r="I41" s="7"/>
      <c r="J41" s="13">
        <f>SUM(H7:H35)</f>
        <v>1217000</v>
      </c>
    </row>
    <row r="42" spans="1:17" x14ac:dyDescent="0.25">
      <c r="A42" s="4"/>
      <c r="B42" s="16"/>
      <c r="C42" s="40"/>
      <c r="D42" s="17"/>
      <c r="E42" s="7"/>
      <c r="F42" s="40"/>
      <c r="G42" s="420" t="s">
        <v>16</v>
      </c>
      <c r="H42" s="420"/>
      <c r="I42" s="7"/>
      <c r="J42" s="13">
        <f>J40+J41</f>
        <v>14469551</v>
      </c>
    </row>
    <row r="43" spans="1:17" x14ac:dyDescent="0.25">
      <c r="A43" s="4"/>
      <c r="B43" s="16"/>
      <c r="C43" s="40"/>
      <c r="D43" s="17"/>
      <c r="E43" s="7"/>
      <c r="F43" s="40"/>
      <c r="G43" s="420" t="s">
        <v>5</v>
      </c>
      <c r="H43" s="420"/>
      <c r="I43" s="7"/>
      <c r="J43" s="13">
        <f>SUM(I7:I35)</f>
        <v>11894000</v>
      </c>
    </row>
    <row r="44" spans="1:17" x14ac:dyDescent="0.25">
      <c r="A44" s="4"/>
      <c r="B44" s="16"/>
      <c r="C44" s="40"/>
      <c r="D44" s="17"/>
      <c r="E44" s="7"/>
      <c r="F44" s="40"/>
      <c r="G44" s="420" t="s">
        <v>31</v>
      </c>
      <c r="H44" s="420"/>
      <c r="I44" s="3" t="str">
        <f>IF(J44&gt;0,"SALDO",IF(J44&lt;0,"PIUTANG",IF(J44=0,"LUNAS")))</f>
        <v>PIUTANG</v>
      </c>
      <c r="J44" s="13">
        <f>J43-J42</f>
        <v>-2575551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4:H44"/>
    <mergeCell ref="G38:H38"/>
    <mergeCell ref="G39:H39"/>
    <mergeCell ref="G40:H40"/>
    <mergeCell ref="G41:H41"/>
    <mergeCell ref="G42:H42"/>
    <mergeCell ref="G43:H43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6"/>
      <c r="I7" s="458"/>
      <c r="J7" s="43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20" t="s">
        <v>12</v>
      </c>
      <c r="H44" s="42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20" t="s">
        <v>13</v>
      </c>
      <c r="H45" s="42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20" t="s">
        <v>14</v>
      </c>
      <c r="H46" s="42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20" t="s">
        <v>15</v>
      </c>
      <c r="H47" s="42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20" t="s">
        <v>16</v>
      </c>
      <c r="H48" s="42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20" t="s">
        <v>5</v>
      </c>
      <c r="H49" s="42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20" t="s">
        <v>31</v>
      </c>
      <c r="H50" s="42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43521</v>
      </c>
      <c r="C5" s="281">
        <f>'Taufik ST'!I2</f>
        <v>3116713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311450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43521</v>
      </c>
      <c r="C8" s="281">
        <f>Bandros!I2</f>
        <v>993820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Bentang!A85</f>
        <v>43492</v>
      </c>
      <c r="C9" s="281">
        <f>Bentang!I2</f>
        <v>11439474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Azalea!A29</f>
        <v>43518</v>
      </c>
      <c r="C10" s="281">
        <f>Azalea!I2</f>
        <v>2017592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ESP!A140</f>
        <v>43519</v>
      </c>
      <c r="C11" s="281">
        <f>ESP!I2</f>
        <v>15080062</v>
      </c>
      <c r="E11" s="289"/>
    </row>
    <row r="12" spans="1:5" s="267" customFormat="1" ht="18.75" customHeight="1" x14ac:dyDescent="0.25">
      <c r="A12" s="185" t="s">
        <v>200</v>
      </c>
      <c r="B12" s="184">
        <f>Yuan!A33</f>
        <v>43514</v>
      </c>
      <c r="C12" s="281">
        <f>Yuan!I2</f>
        <v>2199665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Yanyan!A84</f>
        <v>43510</v>
      </c>
      <c r="C13" s="281">
        <f>Yanyan!I2</f>
        <v>629255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Agus!A37</f>
        <v>43518</v>
      </c>
      <c r="C18" s="281">
        <f>Agus!I2</f>
        <v>1381096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Febri!A31</f>
        <v>43515</v>
      </c>
      <c r="C20" s="281">
        <f>Febri!I2</f>
        <v>2575551</v>
      </c>
      <c r="E20" s="288"/>
    </row>
    <row r="21" spans="1:5" s="267" customFormat="1" ht="18.75" customHeight="1" x14ac:dyDescent="0.25">
      <c r="A21" s="185" t="s">
        <v>211</v>
      </c>
      <c r="B21" s="184">
        <v>43519</v>
      </c>
      <c r="C21" s="281">
        <f>'Sale ESP'!I2</f>
        <v>1289280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41034110.5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6"/>
      <c r="I7" s="458"/>
      <c r="J7" s="43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20" t="s">
        <v>12</v>
      </c>
      <c r="H49" s="42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20" t="s">
        <v>13</v>
      </c>
      <c r="H50" s="42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20" t="s">
        <v>14</v>
      </c>
      <c r="H51" s="42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20" t="s">
        <v>15</v>
      </c>
      <c r="H52" s="42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20" t="s">
        <v>16</v>
      </c>
      <c r="H53" s="42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20" t="s">
        <v>5</v>
      </c>
      <c r="H54" s="42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20" t="s">
        <v>31</v>
      </c>
      <c r="H55" s="42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11" activePane="bottomLeft" state="frozen"/>
      <selection pane="bottomLeft" activeCell="B18" sqref="B1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311450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18" t="s">
        <v>5</v>
      </c>
      <c r="J6" s="419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16</v>
      </c>
      <c r="D23" s="9">
        <f>SUM(D8:D22)</f>
        <v>1835609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20" t="s">
        <v>12</v>
      </c>
      <c r="H25" s="420"/>
      <c r="I25" s="39"/>
      <c r="J25" s="13">
        <f>SUM(D8:D22)</f>
        <v>1835609</v>
      </c>
    </row>
    <row r="26" spans="1:18" x14ac:dyDescent="0.25">
      <c r="A26" s="162"/>
      <c r="B26" s="3"/>
      <c r="C26" s="40"/>
      <c r="D26" s="6"/>
      <c r="E26" s="7"/>
      <c r="F26" s="40"/>
      <c r="G26" s="420" t="s">
        <v>13</v>
      </c>
      <c r="H26" s="420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20" t="s">
        <v>14</v>
      </c>
      <c r="H27" s="420"/>
      <c r="I27" s="41"/>
      <c r="J27" s="15">
        <f>J25-J26</f>
        <v>1498126</v>
      </c>
    </row>
    <row r="28" spans="1:18" x14ac:dyDescent="0.25">
      <c r="A28" s="162"/>
      <c r="B28" s="16"/>
      <c r="C28" s="40"/>
      <c r="D28" s="17"/>
      <c r="E28" s="7"/>
      <c r="F28" s="40"/>
      <c r="G28" s="420" t="s">
        <v>15</v>
      </c>
      <c r="H28" s="420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20" t="s">
        <v>16</v>
      </c>
      <c r="H29" s="420"/>
      <c r="I29" s="39"/>
      <c r="J29" s="13">
        <f>J27+J28</f>
        <v>1498126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20" t="s">
        <v>5</v>
      </c>
      <c r="H30" s="420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20" t="s">
        <v>31</v>
      </c>
      <c r="H31" s="420"/>
      <c r="I31" s="40" t="str">
        <f>IF(J31&gt;0,"SALDO",IF(J31&lt;0,"PIUTANG",IF(J31=0,"LUNAS")))</f>
        <v>PIUTANG</v>
      </c>
      <c r="J31" s="13">
        <f>J30-J29</f>
        <v>-311450</v>
      </c>
      <c r="K31"/>
      <c r="L31"/>
      <c r="M31"/>
      <c r="N31"/>
      <c r="O31"/>
      <c r="P31"/>
      <c r="Q31"/>
      <c r="R3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31:H31"/>
    <mergeCell ref="G25:H25"/>
    <mergeCell ref="G26:H26"/>
    <mergeCell ref="G27:H27"/>
    <mergeCell ref="G28:H28"/>
    <mergeCell ref="G29:H29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6" t="s">
        <v>13</v>
      </c>
      <c r="H648" s="446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6" t="s">
        <v>14</v>
      </c>
      <c r="H649" s="446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6" t="s">
        <v>15</v>
      </c>
      <c r="H650" s="446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6" t="s">
        <v>16</v>
      </c>
      <c r="H651" s="446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6" t="s">
        <v>5</v>
      </c>
      <c r="H652" s="446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6" t="s">
        <v>31</v>
      </c>
      <c r="H653" s="446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6"/>
      <c r="I7" s="458"/>
      <c r="J7" s="43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20" t="s">
        <v>12</v>
      </c>
      <c r="H120" s="42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20" t="s">
        <v>13</v>
      </c>
      <c r="H121" s="42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20" t="s">
        <v>14</v>
      </c>
      <c r="H122" s="42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20" t="s">
        <v>15</v>
      </c>
      <c r="H123" s="42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20" t="s">
        <v>16</v>
      </c>
      <c r="H124" s="42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20" t="s">
        <v>5</v>
      </c>
      <c r="H125" s="42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20" t="s">
        <v>31</v>
      </c>
      <c r="H126" s="42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3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20" t="s">
        <v>12</v>
      </c>
      <c r="H121" s="42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20" t="s">
        <v>13</v>
      </c>
      <c r="H122" s="42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20" t="s">
        <v>14</v>
      </c>
      <c r="H123" s="42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20" t="s">
        <v>15</v>
      </c>
      <c r="H124" s="42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20" t="s">
        <v>16</v>
      </c>
      <c r="H125" s="42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20" t="s">
        <v>5</v>
      </c>
      <c r="H126" s="42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20" t="s">
        <v>31</v>
      </c>
      <c r="H127" s="42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3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3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20" t="s">
        <v>12</v>
      </c>
      <c r="H53" s="42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20" t="s">
        <v>13</v>
      </c>
      <c r="H54" s="42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20" t="s">
        <v>14</v>
      </c>
      <c r="H55" s="42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20" t="s">
        <v>15</v>
      </c>
      <c r="H56" s="42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20" t="s">
        <v>16</v>
      </c>
      <c r="H57" s="42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20" t="s">
        <v>5</v>
      </c>
      <c r="H58" s="42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20" t="s">
        <v>31</v>
      </c>
      <c r="H59" s="42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9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20" t="s">
        <v>12</v>
      </c>
      <c r="H32" s="42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20" t="s">
        <v>13</v>
      </c>
      <c r="H33" s="42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20" t="s">
        <v>14</v>
      </c>
      <c r="H34" s="42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20" t="s">
        <v>15</v>
      </c>
      <c r="H35" s="42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20" t="s">
        <v>16</v>
      </c>
      <c r="H36" s="42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20" t="s">
        <v>5</v>
      </c>
      <c r="H37" s="42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20" t="s">
        <v>31</v>
      </c>
      <c r="H38" s="42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6"/>
      <c r="I7" s="458"/>
      <c r="J7" s="43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20" t="s">
        <v>12</v>
      </c>
      <c r="H73" s="42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20" t="s">
        <v>13</v>
      </c>
      <c r="H74" s="42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20" t="s">
        <v>14</v>
      </c>
      <c r="H75" s="42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20" t="s">
        <v>15</v>
      </c>
      <c r="H76" s="42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20" t="s">
        <v>16</v>
      </c>
      <c r="H77" s="42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20" t="s">
        <v>5</v>
      </c>
      <c r="H78" s="42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20" t="s">
        <v>31</v>
      </c>
      <c r="H79" s="42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4" t="s">
        <v>12</v>
      </c>
      <c r="H19" s="48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4" t="s">
        <v>13</v>
      </c>
      <c r="H20" s="48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4" t="s">
        <v>14</v>
      </c>
      <c r="H21" s="48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4" t="s">
        <v>15</v>
      </c>
      <c r="H22" s="48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4" t="s">
        <v>16</v>
      </c>
      <c r="H23" s="48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4" t="s">
        <v>5</v>
      </c>
      <c r="H24" s="48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4" t="s">
        <v>31</v>
      </c>
      <c r="H25" s="48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45"/>
  <sheetViews>
    <sheetView workbookViewId="0">
      <pane ySplit="7" topLeftCell="A223" activePane="bottomLeft" state="frozen"/>
      <selection pane="bottomLeft" activeCell="B231" sqref="B23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SUM(D222:D227)</f>
        <v>3334210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J245*-1</f>
        <v>993820</v>
      </c>
      <c r="J2" s="218"/>
      <c r="L2" s="219">
        <f>SUM(G222:G227)</f>
        <v>823820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2510390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5" t="s">
        <v>4</v>
      </c>
      <c r="I6" s="427" t="s">
        <v>5</v>
      </c>
      <c r="J6" s="429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6"/>
      <c r="I7" s="428"/>
      <c r="J7" s="430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98">
        <v>43523</v>
      </c>
      <c r="B228" s="99">
        <v>19001590</v>
      </c>
      <c r="C228" s="412">
        <v>9</v>
      </c>
      <c r="D228" s="34">
        <v>788970</v>
      </c>
      <c r="E228" s="99" t="s">
        <v>270</v>
      </c>
      <c r="F228" s="100">
        <v>11</v>
      </c>
      <c r="G228" s="34">
        <v>1197395</v>
      </c>
      <c r="H228" s="102"/>
      <c r="I228" s="102"/>
      <c r="J228" s="34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98">
        <v>43523</v>
      </c>
      <c r="B229" s="99">
        <v>19001601</v>
      </c>
      <c r="C229" s="412">
        <v>8</v>
      </c>
      <c r="D229" s="34">
        <v>954975</v>
      </c>
      <c r="E229" s="99"/>
      <c r="F229" s="100"/>
      <c r="G229" s="34"/>
      <c r="H229" s="102"/>
      <c r="I229" s="102"/>
      <c r="J229" s="34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98">
        <v>43523</v>
      </c>
      <c r="B230" s="99">
        <v>19001616</v>
      </c>
      <c r="C230" s="412">
        <v>4</v>
      </c>
      <c r="D230" s="34">
        <v>340000</v>
      </c>
      <c r="E230" s="99"/>
      <c r="F230" s="100"/>
      <c r="G230" s="34"/>
      <c r="H230" s="102"/>
      <c r="I230" s="102"/>
      <c r="J230" s="34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98">
        <v>43523</v>
      </c>
      <c r="B231" s="99">
        <v>19001624</v>
      </c>
      <c r="C231" s="412">
        <v>1</v>
      </c>
      <c r="D231" s="34">
        <v>107270</v>
      </c>
      <c r="E231" s="99"/>
      <c r="F231" s="100"/>
      <c r="G231" s="34"/>
      <c r="H231" s="102"/>
      <c r="I231" s="102"/>
      <c r="J231" s="34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98"/>
      <c r="B232" s="99"/>
      <c r="C232" s="412"/>
      <c r="D232" s="34"/>
      <c r="E232" s="99"/>
      <c r="F232" s="100"/>
      <c r="G232" s="34"/>
      <c r="H232" s="102"/>
      <c r="I232" s="102"/>
      <c r="J232" s="34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98"/>
      <c r="B233" s="99"/>
      <c r="C233" s="412"/>
      <c r="D233" s="34"/>
      <c r="E233" s="99"/>
      <c r="F233" s="100"/>
      <c r="G233" s="34"/>
      <c r="H233" s="102"/>
      <c r="I233" s="102"/>
      <c r="J233" s="34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98"/>
      <c r="B234" s="99"/>
      <c r="C234" s="412"/>
      <c r="D234" s="34"/>
      <c r="E234" s="99"/>
      <c r="F234" s="100"/>
      <c r="G234" s="34"/>
      <c r="H234" s="102"/>
      <c r="I234" s="102"/>
      <c r="J234" s="34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98"/>
      <c r="B235" s="99"/>
      <c r="C235" s="412"/>
      <c r="D235" s="34"/>
      <c r="E235" s="99"/>
      <c r="F235" s="100"/>
      <c r="G235" s="34"/>
      <c r="H235" s="102"/>
      <c r="I235" s="102"/>
      <c r="J235" s="34"/>
      <c r="K235" s="138"/>
      <c r="L235" s="138"/>
      <c r="M235" s="138"/>
      <c r="N235" s="138"/>
      <c r="O235" s="138"/>
      <c r="P235" s="138"/>
      <c r="Q235" s="138"/>
      <c r="R235" s="138"/>
    </row>
    <row r="236" spans="1:18" x14ac:dyDescent="0.25">
      <c r="A236" s="235"/>
      <c r="B236" s="234"/>
      <c r="C236" s="240"/>
      <c r="D236" s="236"/>
      <c r="E236" s="234"/>
      <c r="F236" s="240"/>
      <c r="G236" s="236"/>
      <c r="H236" s="239"/>
      <c r="I236" s="239"/>
      <c r="J236" s="236"/>
    </row>
    <row r="237" spans="1:18" s="218" customFormat="1" x14ac:dyDescent="0.25">
      <c r="A237" s="226"/>
      <c r="B237" s="223" t="s">
        <v>11</v>
      </c>
      <c r="C237" s="232">
        <f>SUM(C8:C236)</f>
        <v>2551</v>
      </c>
      <c r="D237" s="224">
        <f>SUM(D8:D236)</f>
        <v>274394156</v>
      </c>
      <c r="E237" s="223" t="s">
        <v>11</v>
      </c>
      <c r="F237" s="232">
        <f>SUM(F8:F236)</f>
        <v>238</v>
      </c>
      <c r="G237" s="224">
        <f>SUM(G8:G236)</f>
        <v>25865790</v>
      </c>
      <c r="H237" s="232">
        <f>SUM(H8:H236)</f>
        <v>0</v>
      </c>
      <c r="I237" s="232">
        <f>SUM(I8:I236)</f>
        <v>247534546</v>
      </c>
      <c r="J237" s="224"/>
      <c r="K237" s="220"/>
      <c r="L237" s="220"/>
      <c r="M237" s="220"/>
      <c r="N237" s="220"/>
      <c r="O237" s="220"/>
      <c r="P237" s="220"/>
      <c r="Q237" s="220"/>
      <c r="R237" s="220"/>
    </row>
    <row r="238" spans="1:18" s="218" customFormat="1" x14ac:dyDescent="0.25">
      <c r="A238" s="226"/>
      <c r="B238" s="223"/>
      <c r="C238" s="232"/>
      <c r="D238" s="224"/>
      <c r="E238" s="223"/>
      <c r="F238" s="232"/>
      <c r="G238" s="224"/>
      <c r="H238" s="232"/>
      <c r="I238" s="232"/>
      <c r="J238" s="224"/>
      <c r="K238" s="220"/>
      <c r="M238" s="220"/>
      <c r="N238" s="220"/>
      <c r="O238" s="220"/>
      <c r="P238" s="220"/>
      <c r="Q238" s="220"/>
      <c r="R238" s="220"/>
    </row>
    <row r="239" spans="1:18" x14ac:dyDescent="0.25">
      <c r="A239" s="225"/>
      <c r="B239" s="226"/>
      <c r="C239" s="240"/>
      <c r="D239" s="236"/>
      <c r="E239" s="223"/>
      <c r="F239" s="240"/>
      <c r="G239" s="423" t="s">
        <v>12</v>
      </c>
      <c r="H239" s="424"/>
      <c r="I239" s="236"/>
      <c r="J239" s="227">
        <f>SUM(D8:D236)</f>
        <v>274394156</v>
      </c>
      <c r="P239" s="220"/>
      <c r="Q239" s="220"/>
      <c r="R239" s="233"/>
    </row>
    <row r="240" spans="1:18" x14ac:dyDescent="0.25">
      <c r="A240" s="235"/>
      <c r="B240" s="234"/>
      <c r="C240" s="240"/>
      <c r="D240" s="236"/>
      <c r="E240" s="234"/>
      <c r="F240" s="240"/>
      <c r="G240" s="423" t="s">
        <v>13</v>
      </c>
      <c r="H240" s="424"/>
      <c r="I240" s="237"/>
      <c r="J240" s="227">
        <f>SUM(G8:G236)</f>
        <v>25865790</v>
      </c>
      <c r="R240" s="233"/>
    </row>
    <row r="241" spans="1:18" x14ac:dyDescent="0.25">
      <c r="A241" s="228"/>
      <c r="B241" s="237"/>
      <c r="C241" s="240"/>
      <c r="D241" s="236"/>
      <c r="E241" s="234"/>
      <c r="F241" s="240"/>
      <c r="G241" s="423" t="s">
        <v>14</v>
      </c>
      <c r="H241" s="424"/>
      <c r="I241" s="229"/>
      <c r="J241" s="229">
        <f>J239-J240</f>
        <v>248528366</v>
      </c>
      <c r="L241" s="220"/>
      <c r="R241" s="233"/>
    </row>
    <row r="242" spans="1:18" x14ac:dyDescent="0.25">
      <c r="A242" s="235"/>
      <c r="B242" s="230"/>
      <c r="C242" s="240"/>
      <c r="D242" s="231"/>
      <c r="E242" s="234"/>
      <c r="F242" s="240"/>
      <c r="G242" s="423" t="s">
        <v>15</v>
      </c>
      <c r="H242" s="424"/>
      <c r="I242" s="237"/>
      <c r="J242" s="227">
        <f>SUM(H8:H236)</f>
        <v>0</v>
      </c>
      <c r="R242" s="233"/>
    </row>
    <row r="243" spans="1:18" x14ac:dyDescent="0.25">
      <c r="A243" s="235"/>
      <c r="B243" s="230"/>
      <c r="C243" s="240"/>
      <c r="D243" s="231"/>
      <c r="E243" s="234"/>
      <c r="F243" s="240"/>
      <c r="G243" s="423" t="s">
        <v>16</v>
      </c>
      <c r="H243" s="424"/>
      <c r="I243" s="237"/>
      <c r="J243" s="227">
        <f>J241+J242</f>
        <v>248528366</v>
      </c>
      <c r="R243" s="233"/>
    </row>
    <row r="244" spans="1:18" x14ac:dyDescent="0.25">
      <c r="A244" s="235"/>
      <c r="B244" s="230"/>
      <c r="C244" s="240"/>
      <c r="D244" s="231"/>
      <c r="E244" s="234"/>
      <c r="F244" s="240"/>
      <c r="G244" s="423" t="s">
        <v>5</v>
      </c>
      <c r="H244" s="424"/>
      <c r="I244" s="237"/>
      <c r="J244" s="227">
        <f>SUM(I8:I236)</f>
        <v>247534546</v>
      </c>
      <c r="R244" s="233"/>
    </row>
    <row r="245" spans="1:18" x14ac:dyDescent="0.25">
      <c r="A245" s="235"/>
      <c r="B245" s="230"/>
      <c r="C245" s="240"/>
      <c r="D245" s="231"/>
      <c r="E245" s="234"/>
      <c r="F245" s="240"/>
      <c r="G245" s="423" t="s">
        <v>31</v>
      </c>
      <c r="H245" s="424"/>
      <c r="I245" s="234" t="str">
        <f>IF(J245&gt;0,"SALDO",IF(J245&lt;0,"PIUTANG",IF(J245=0,"LUNAS")))</f>
        <v>PIUTANG</v>
      </c>
      <c r="J245" s="227">
        <f>J244-J243</f>
        <v>-993820</v>
      </c>
      <c r="R245" s="233"/>
    </row>
  </sheetData>
  <mergeCells count="13">
    <mergeCell ref="A5:J5"/>
    <mergeCell ref="A6:A7"/>
    <mergeCell ref="B6:G6"/>
    <mergeCell ref="H6:H7"/>
    <mergeCell ref="I6:I7"/>
    <mergeCell ref="J6:J7"/>
    <mergeCell ref="G245:H245"/>
    <mergeCell ref="G239:H239"/>
    <mergeCell ref="G240:H240"/>
    <mergeCell ref="G241:H241"/>
    <mergeCell ref="G242:H242"/>
    <mergeCell ref="G243:H243"/>
    <mergeCell ref="G244:H244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6"/>
      <c r="I7" s="458"/>
      <c r="J7" s="43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6"/>
      <c r="I7" s="458"/>
      <c r="J7" s="43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20" t="s">
        <v>12</v>
      </c>
      <c r="H35" s="42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20" t="s">
        <v>13</v>
      </c>
      <c r="H36" s="42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20" t="s">
        <v>14</v>
      </c>
      <c r="H37" s="42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20" t="s">
        <v>15</v>
      </c>
      <c r="H38" s="42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20" t="s">
        <v>16</v>
      </c>
      <c r="H39" s="42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20" t="s">
        <v>5</v>
      </c>
      <c r="H40" s="42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20" t="s">
        <v>31</v>
      </c>
      <c r="H41" s="42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6"/>
      <c r="I7" s="458"/>
      <c r="J7" s="43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6"/>
      <c r="I7" s="458"/>
      <c r="J7" s="43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20" t="s">
        <v>12</v>
      </c>
      <c r="H35" s="42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20" t="s">
        <v>13</v>
      </c>
      <c r="H36" s="42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20" t="s">
        <v>14</v>
      </c>
      <c r="H37" s="42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20" t="s">
        <v>15</v>
      </c>
      <c r="H38" s="42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20" t="s">
        <v>16</v>
      </c>
      <c r="H39" s="42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20" t="s">
        <v>5</v>
      </c>
      <c r="H40" s="42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6"/>
      <c r="I7" s="458"/>
      <c r="J7" s="43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6"/>
      <c r="I7" s="458"/>
      <c r="J7" s="43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20" t="s">
        <v>12</v>
      </c>
      <c r="H158" s="42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20" t="s">
        <v>13</v>
      </c>
      <c r="H159" s="42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20" t="s">
        <v>14</v>
      </c>
      <c r="H160" s="42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20" t="s">
        <v>15</v>
      </c>
      <c r="H161" s="42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20" t="s">
        <v>16</v>
      </c>
      <c r="H162" s="42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20" t="s">
        <v>5</v>
      </c>
      <c r="H163" s="42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20" t="s">
        <v>31</v>
      </c>
      <c r="H164" s="42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6"/>
      <c r="I7" s="458"/>
      <c r="J7" s="43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20" t="s">
        <v>12</v>
      </c>
      <c r="H57" s="42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20" t="s">
        <v>13</v>
      </c>
      <c r="H58" s="42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20" t="s">
        <v>14</v>
      </c>
      <c r="H59" s="42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20" t="s">
        <v>15</v>
      </c>
      <c r="H60" s="42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20" t="s">
        <v>16</v>
      </c>
      <c r="H61" s="42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20" t="s">
        <v>5</v>
      </c>
      <c r="H62" s="42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20" t="s">
        <v>31</v>
      </c>
      <c r="H63" s="42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20" t="s">
        <v>12</v>
      </c>
      <c r="H116" s="42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20" t="s">
        <v>13</v>
      </c>
      <c r="H117" s="42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20" t="s">
        <v>14</v>
      </c>
      <c r="H118" s="42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20" t="s">
        <v>15</v>
      </c>
      <c r="H119" s="42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20" t="s">
        <v>16</v>
      </c>
      <c r="H120" s="42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20" t="s">
        <v>5</v>
      </c>
      <c r="H121" s="42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20" t="s">
        <v>31</v>
      </c>
      <c r="H122" s="42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6" t="s">
        <v>12</v>
      </c>
      <c r="H745" s="446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6" t="s">
        <v>13</v>
      </c>
      <c r="H746" s="446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6" t="s">
        <v>14</v>
      </c>
      <c r="H747" s="446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6" t="s">
        <v>15</v>
      </c>
      <c r="H748" s="446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6" t="s">
        <v>16</v>
      </c>
      <c r="H749" s="446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6" t="s">
        <v>5</v>
      </c>
      <c r="H750" s="446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6" t="s">
        <v>31</v>
      </c>
      <c r="H751" s="446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4" t="s">
        <v>12</v>
      </c>
      <c r="H66" s="48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13</v>
      </c>
      <c r="H67" s="48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4" t="s">
        <v>14</v>
      </c>
      <c r="H68" s="48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15</v>
      </c>
      <c r="H69" s="48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16</v>
      </c>
      <c r="H70" s="48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5</v>
      </c>
      <c r="H71" s="48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4" t="s">
        <v>31</v>
      </c>
      <c r="H72" s="48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3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20" t="s">
        <v>12</v>
      </c>
      <c r="H34" s="42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20" t="s">
        <v>13</v>
      </c>
      <c r="H35" s="42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20" t="s">
        <v>14</v>
      </c>
      <c r="H36" s="42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20" t="s">
        <v>15</v>
      </c>
      <c r="H37" s="42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20" t="s">
        <v>16</v>
      </c>
      <c r="H38" s="42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20" t="s">
        <v>5</v>
      </c>
      <c r="H39" s="42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20" t="s">
        <v>31</v>
      </c>
      <c r="H40" s="42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4" t="s">
        <v>12</v>
      </c>
      <c r="H65" s="48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4" t="s">
        <v>13</v>
      </c>
      <c r="H66" s="48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14</v>
      </c>
      <c r="H67" s="48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4" t="s">
        <v>15</v>
      </c>
      <c r="H68" s="48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16</v>
      </c>
      <c r="H69" s="48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5</v>
      </c>
      <c r="H70" s="48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31</v>
      </c>
      <c r="H71" s="48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6" t="s">
        <v>13</v>
      </c>
      <c r="H651" s="446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6" t="s">
        <v>14</v>
      </c>
      <c r="H652" s="446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6" t="s">
        <v>15</v>
      </c>
      <c r="H653" s="446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6" t="s">
        <v>16</v>
      </c>
      <c r="H654" s="446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6" t="s">
        <v>5</v>
      </c>
      <c r="H655" s="446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6" t="s">
        <v>31</v>
      </c>
      <c r="H656" s="446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70"/>
  <sheetViews>
    <sheetView zoomScale="85" zoomScaleNormal="85" workbookViewId="0">
      <pane ySplit="7" topLeftCell="A138" activePane="bottomLeft" state="frozen"/>
      <selection pane="bottomLeft" activeCell="G148" sqref="G14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SUM(D126:D138)+D110</f>
        <v>13820101</v>
      </c>
      <c r="N1" s="219">
        <v>13820101</v>
      </c>
      <c r="O1" s="219">
        <f>N1-M1</f>
        <v>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J164*-1</f>
        <v>15080062</v>
      </c>
      <c r="J2" s="218"/>
      <c r="M2" s="219">
        <f>SUM(G126:G138)</f>
        <v>242901</v>
      </c>
      <c r="N2" s="219">
        <v>242901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13577200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30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98">
        <v>43519</v>
      </c>
      <c r="B140" s="99">
        <v>19001353</v>
      </c>
      <c r="C140" s="100">
        <v>12</v>
      </c>
      <c r="D140" s="34">
        <v>1015900</v>
      </c>
      <c r="E140" s="101"/>
      <c r="F140" s="99"/>
      <c r="G140" s="34"/>
      <c r="H140" s="102"/>
      <c r="I140" s="102"/>
      <c r="J140" s="34"/>
      <c r="K140" s="233"/>
      <c r="L140" s="233"/>
      <c r="M140" s="233"/>
      <c r="N140" s="233"/>
      <c r="O140" s="233"/>
      <c r="P140" s="233"/>
    </row>
    <row r="141" spans="1:16" x14ac:dyDescent="0.25">
      <c r="A141" s="98">
        <v>43519</v>
      </c>
      <c r="B141" s="99">
        <v>19001377</v>
      </c>
      <c r="C141" s="100">
        <v>13</v>
      </c>
      <c r="D141" s="34">
        <v>1434015</v>
      </c>
      <c r="E141" s="101"/>
      <c r="F141" s="99"/>
      <c r="G141" s="34"/>
      <c r="H141" s="102"/>
      <c r="I141" s="102"/>
      <c r="J141" s="34"/>
      <c r="K141" s="233"/>
      <c r="L141" s="233"/>
      <c r="M141" s="233"/>
      <c r="N141" s="233"/>
      <c r="O141" s="233"/>
      <c r="P141" s="233"/>
    </row>
    <row r="142" spans="1:16" x14ac:dyDescent="0.25">
      <c r="A142" s="98">
        <v>43521</v>
      </c>
      <c r="B142" s="99">
        <v>19001472</v>
      </c>
      <c r="C142" s="100">
        <v>11</v>
      </c>
      <c r="D142" s="34">
        <v>1070375</v>
      </c>
      <c r="E142" s="101" t="s">
        <v>266</v>
      </c>
      <c r="F142" s="99">
        <v>1</v>
      </c>
      <c r="G142" s="34">
        <v>137190</v>
      </c>
      <c r="H142" s="102"/>
      <c r="I142" s="102"/>
      <c r="J142" s="34"/>
      <c r="K142" s="233"/>
      <c r="L142" s="233"/>
      <c r="M142" s="233"/>
      <c r="N142" s="233"/>
      <c r="O142" s="233"/>
      <c r="P142" s="233"/>
    </row>
    <row r="143" spans="1:16" x14ac:dyDescent="0.25">
      <c r="A143" s="98">
        <v>43521</v>
      </c>
      <c r="B143" s="99">
        <v>19001504</v>
      </c>
      <c r="C143" s="100">
        <v>16</v>
      </c>
      <c r="D143" s="34">
        <v>1947180</v>
      </c>
      <c r="E143" s="101"/>
      <c r="F143" s="99"/>
      <c r="G143" s="34"/>
      <c r="H143" s="102"/>
      <c r="I143" s="102"/>
      <c r="J143" s="34"/>
      <c r="K143" s="233"/>
      <c r="L143" s="233"/>
      <c r="M143" s="233"/>
      <c r="N143" s="233"/>
      <c r="O143" s="233"/>
      <c r="P143" s="233"/>
    </row>
    <row r="144" spans="1:16" x14ac:dyDescent="0.25">
      <c r="A144" s="98">
        <v>43521</v>
      </c>
      <c r="B144" s="99">
        <v>19001511</v>
      </c>
      <c r="C144" s="100">
        <v>1</v>
      </c>
      <c r="D144" s="34">
        <v>184025</v>
      </c>
      <c r="E144" s="101"/>
      <c r="F144" s="99"/>
      <c r="G144" s="34"/>
      <c r="H144" s="102"/>
      <c r="I144" s="102"/>
      <c r="J144" s="34"/>
      <c r="K144" s="233"/>
      <c r="L144" s="233"/>
      <c r="M144" s="233"/>
      <c r="N144" s="233"/>
      <c r="O144" s="233"/>
      <c r="P144" s="233"/>
    </row>
    <row r="145" spans="1:16" x14ac:dyDescent="0.25">
      <c r="A145" s="98">
        <v>43522</v>
      </c>
      <c r="B145" s="99">
        <v>19001542</v>
      </c>
      <c r="C145" s="100">
        <v>24</v>
      </c>
      <c r="D145" s="34">
        <v>2584935</v>
      </c>
      <c r="E145" s="101"/>
      <c r="F145" s="99"/>
      <c r="G145" s="34"/>
      <c r="H145" s="102"/>
      <c r="I145" s="102"/>
      <c r="J145" s="34"/>
      <c r="K145" s="233"/>
      <c r="L145" s="233"/>
      <c r="M145" s="233"/>
      <c r="N145" s="233"/>
      <c r="O145" s="233"/>
      <c r="P145" s="233"/>
    </row>
    <row r="146" spans="1:16" x14ac:dyDescent="0.25">
      <c r="A146" s="98">
        <v>43522</v>
      </c>
      <c r="B146" s="99">
        <v>19001575</v>
      </c>
      <c r="C146" s="100">
        <v>27</v>
      </c>
      <c r="D146" s="34">
        <v>3085890</v>
      </c>
      <c r="E146" s="101"/>
      <c r="F146" s="99"/>
      <c r="G146" s="34"/>
      <c r="H146" s="102"/>
      <c r="I146" s="102"/>
      <c r="J146" s="34"/>
      <c r="K146" s="233"/>
      <c r="L146" s="233"/>
      <c r="M146" s="233"/>
      <c r="N146" s="233"/>
      <c r="O146" s="233"/>
      <c r="P146" s="233"/>
    </row>
    <row r="147" spans="1:16" x14ac:dyDescent="0.25">
      <c r="A147" s="98">
        <v>43522</v>
      </c>
      <c r="B147" s="99">
        <v>19001577</v>
      </c>
      <c r="C147" s="100">
        <v>1</v>
      </c>
      <c r="D147" s="34">
        <v>104975</v>
      </c>
      <c r="E147" s="101"/>
      <c r="F147" s="99"/>
      <c r="G147" s="34"/>
      <c r="H147" s="102"/>
      <c r="I147" s="102"/>
      <c r="J147" s="34"/>
      <c r="K147" s="233"/>
      <c r="L147" s="233"/>
      <c r="M147" s="233"/>
      <c r="N147" s="233"/>
      <c r="O147" s="233"/>
      <c r="P147" s="233"/>
    </row>
    <row r="148" spans="1:16" x14ac:dyDescent="0.25">
      <c r="A148" s="98">
        <v>43523</v>
      </c>
      <c r="B148" s="99">
        <v>19001587</v>
      </c>
      <c r="C148" s="100">
        <v>2</v>
      </c>
      <c r="D148" s="34">
        <v>268735</v>
      </c>
      <c r="E148" s="101" t="s">
        <v>272</v>
      </c>
      <c r="F148" s="99">
        <v>1</v>
      </c>
      <c r="G148" s="34">
        <v>147985</v>
      </c>
      <c r="H148" s="102"/>
      <c r="I148" s="102"/>
      <c r="J148" s="34"/>
      <c r="K148" s="233"/>
      <c r="L148" s="233"/>
      <c r="M148" s="233"/>
      <c r="N148" s="233"/>
      <c r="O148" s="233"/>
      <c r="P148" s="233"/>
    </row>
    <row r="149" spans="1:16" x14ac:dyDescent="0.25">
      <c r="A149" s="98">
        <v>43523</v>
      </c>
      <c r="B149" s="99">
        <v>19001603</v>
      </c>
      <c r="C149" s="100">
        <v>23</v>
      </c>
      <c r="D149" s="34">
        <v>2360960</v>
      </c>
      <c r="E149" s="101"/>
      <c r="F149" s="99"/>
      <c r="G149" s="34"/>
      <c r="H149" s="102"/>
      <c r="I149" s="102"/>
      <c r="J149" s="34"/>
      <c r="K149" s="233"/>
      <c r="L149" s="233"/>
      <c r="M149" s="233"/>
      <c r="N149" s="233"/>
      <c r="O149" s="233"/>
      <c r="P149" s="233"/>
    </row>
    <row r="150" spans="1:16" x14ac:dyDescent="0.25">
      <c r="A150" s="98">
        <v>43523</v>
      </c>
      <c r="B150" s="99">
        <v>19001631</v>
      </c>
      <c r="C150" s="100">
        <v>12</v>
      </c>
      <c r="D150" s="34">
        <v>1308660</v>
      </c>
      <c r="E150" s="101"/>
      <c r="F150" s="99"/>
      <c r="G150" s="34"/>
      <c r="H150" s="102"/>
      <c r="I150" s="102"/>
      <c r="J150" s="34"/>
      <c r="K150" s="233"/>
      <c r="L150" s="233"/>
      <c r="M150" s="233"/>
      <c r="N150" s="233"/>
      <c r="O150" s="233"/>
      <c r="P150" s="233"/>
    </row>
    <row r="151" spans="1:16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  <c r="K151" s="233"/>
      <c r="L151" s="233"/>
      <c r="M151" s="233"/>
      <c r="N151" s="233"/>
      <c r="O151" s="233"/>
      <c r="P151" s="233"/>
    </row>
    <row r="152" spans="1:16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  <c r="K152" s="233"/>
      <c r="L152" s="233"/>
      <c r="M152" s="233"/>
      <c r="N152" s="233"/>
      <c r="O152" s="233"/>
      <c r="P152" s="233"/>
    </row>
    <row r="153" spans="1:16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  <c r="K153" s="233"/>
      <c r="L153" s="233"/>
      <c r="M153" s="233"/>
      <c r="N153" s="233"/>
      <c r="O153" s="233"/>
      <c r="P153" s="233"/>
    </row>
    <row r="154" spans="1:16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  <c r="K154" s="233"/>
      <c r="L154" s="233"/>
      <c r="M154" s="233"/>
      <c r="N154" s="233"/>
      <c r="O154" s="233"/>
      <c r="P154" s="233"/>
    </row>
    <row r="155" spans="1:16" x14ac:dyDescent="0.25">
      <c r="A155" s="235"/>
      <c r="B155" s="234"/>
      <c r="C155" s="240"/>
      <c r="D155" s="236"/>
      <c r="E155" s="237"/>
      <c r="F155" s="234"/>
      <c r="G155" s="236"/>
      <c r="H155" s="239"/>
      <c r="I155" s="239"/>
      <c r="J155" s="236"/>
      <c r="K155" s="233"/>
      <c r="L155" s="233"/>
      <c r="M155" s="233"/>
      <c r="N155" s="233"/>
      <c r="O155" s="233"/>
      <c r="P155" s="233"/>
    </row>
    <row r="156" spans="1:16" x14ac:dyDescent="0.25">
      <c r="A156" s="235"/>
      <c r="B156" s="223" t="s">
        <v>11</v>
      </c>
      <c r="C156" s="232">
        <f>SUM(C8:C155)</f>
        <v>1280</v>
      </c>
      <c r="D156" s="224"/>
      <c r="E156" s="223" t="s">
        <v>11</v>
      </c>
      <c r="F156" s="223">
        <f>SUM(F8:F155)</f>
        <v>43</v>
      </c>
      <c r="G156" s="224">
        <f>SUM(G8:G155)</f>
        <v>4909216</v>
      </c>
      <c r="H156" s="239"/>
      <c r="I156" s="239"/>
      <c r="J156" s="236"/>
      <c r="K156" s="233"/>
      <c r="L156" s="233"/>
      <c r="M156" s="233"/>
      <c r="N156" s="233"/>
      <c r="O156" s="233"/>
      <c r="P156" s="233"/>
    </row>
    <row r="157" spans="1:16" x14ac:dyDescent="0.25">
      <c r="A157" s="235"/>
      <c r="B157" s="223"/>
      <c r="C157" s="232"/>
      <c r="D157" s="224"/>
      <c r="E157" s="237"/>
      <c r="F157" s="234"/>
      <c r="G157" s="236"/>
      <c r="H157" s="239"/>
      <c r="I157" s="239"/>
      <c r="J157" s="236"/>
      <c r="K157" s="233"/>
      <c r="L157" s="233"/>
      <c r="M157" s="233"/>
      <c r="N157" s="233"/>
      <c r="O157" s="233"/>
      <c r="P157" s="233"/>
    </row>
    <row r="158" spans="1:16" x14ac:dyDescent="0.25">
      <c r="A158" s="225"/>
      <c r="B158" s="226"/>
      <c r="C158" s="240"/>
      <c r="D158" s="236"/>
      <c r="E158" s="223"/>
      <c r="F158" s="234"/>
      <c r="G158" s="420" t="s">
        <v>12</v>
      </c>
      <c r="H158" s="420"/>
      <c r="I158" s="239"/>
      <c r="J158" s="227">
        <f>SUM(D8:D155)</f>
        <v>134854100</v>
      </c>
      <c r="K158" s="233"/>
      <c r="L158" s="233"/>
      <c r="M158" s="233"/>
      <c r="N158" s="233"/>
      <c r="O158" s="233"/>
      <c r="P158" s="233"/>
    </row>
    <row r="159" spans="1:16" x14ac:dyDescent="0.25">
      <c r="A159" s="235"/>
      <c r="B159" s="234"/>
      <c r="C159" s="240"/>
      <c r="D159" s="236"/>
      <c r="E159" s="223"/>
      <c r="F159" s="234"/>
      <c r="G159" s="420" t="s">
        <v>13</v>
      </c>
      <c r="H159" s="420"/>
      <c r="I159" s="239"/>
      <c r="J159" s="227">
        <f>SUM(G8:G155)</f>
        <v>4909216</v>
      </c>
    </row>
    <row r="160" spans="1:16" x14ac:dyDescent="0.25">
      <c r="A160" s="228"/>
      <c r="B160" s="237"/>
      <c r="C160" s="240"/>
      <c r="D160" s="236"/>
      <c r="E160" s="237"/>
      <c r="F160" s="234"/>
      <c r="G160" s="420" t="s">
        <v>14</v>
      </c>
      <c r="H160" s="420"/>
      <c r="I160" s="41"/>
      <c r="J160" s="229">
        <f>J158-J159</f>
        <v>129944884</v>
      </c>
    </row>
    <row r="161" spans="1:16" x14ac:dyDescent="0.25">
      <c r="A161" s="235"/>
      <c r="B161" s="230"/>
      <c r="C161" s="240"/>
      <c r="D161" s="231"/>
      <c r="E161" s="237"/>
      <c r="F161" s="223"/>
      <c r="G161" s="420" t="s">
        <v>15</v>
      </c>
      <c r="H161" s="420"/>
      <c r="I161" s="239"/>
      <c r="J161" s="227">
        <f>SUM(H8:H157)</f>
        <v>0</v>
      </c>
    </row>
    <row r="162" spans="1:16" x14ac:dyDescent="0.25">
      <c r="A162" s="235"/>
      <c r="B162" s="230"/>
      <c r="C162" s="240"/>
      <c r="D162" s="231"/>
      <c r="E162" s="237"/>
      <c r="F162" s="223"/>
      <c r="G162" s="420" t="s">
        <v>16</v>
      </c>
      <c r="H162" s="420"/>
      <c r="I162" s="239"/>
      <c r="J162" s="227">
        <f>J160+J161</f>
        <v>129944884</v>
      </c>
    </row>
    <row r="163" spans="1:16" x14ac:dyDescent="0.25">
      <c r="A163" s="235"/>
      <c r="B163" s="230"/>
      <c r="C163" s="240"/>
      <c r="D163" s="231"/>
      <c r="E163" s="237"/>
      <c r="F163" s="234"/>
      <c r="G163" s="420" t="s">
        <v>5</v>
      </c>
      <c r="H163" s="420"/>
      <c r="I163" s="239"/>
      <c r="J163" s="227">
        <f>SUM(I8:I157)</f>
        <v>114864822</v>
      </c>
    </row>
    <row r="164" spans="1:16" x14ac:dyDescent="0.25">
      <c r="A164" s="235"/>
      <c r="B164" s="230"/>
      <c r="C164" s="240"/>
      <c r="D164" s="231"/>
      <c r="E164" s="237"/>
      <c r="F164" s="234"/>
      <c r="G164" s="420" t="s">
        <v>31</v>
      </c>
      <c r="H164" s="420"/>
      <c r="I164" s="240" t="str">
        <f>IF(J164&gt;0,"SALDO",IF(J164&lt;0,"PIUTANG",IF(J164=0,"LUNAS")))</f>
        <v>PIUTANG</v>
      </c>
      <c r="J164" s="227">
        <f>J163-J162</f>
        <v>-15080062</v>
      </c>
    </row>
    <row r="165" spans="1:16" x14ac:dyDescent="0.25">
      <c r="F165" s="219"/>
      <c r="G165" s="219"/>
      <c r="J165" s="219"/>
    </row>
    <row r="166" spans="1:16" x14ac:dyDescent="0.25">
      <c r="C166" s="219"/>
      <c r="D166" s="219"/>
      <c r="F166" s="219"/>
      <c r="G166" s="219"/>
      <c r="J166" s="219"/>
      <c r="L166" s="233"/>
      <c r="M166" s="233"/>
      <c r="N166" s="233"/>
      <c r="O166" s="233"/>
      <c r="P166" s="233"/>
    </row>
    <row r="167" spans="1:16" x14ac:dyDescent="0.25">
      <c r="C167" s="219"/>
      <c r="D167" s="219"/>
      <c r="F167" s="219"/>
      <c r="G167" s="219"/>
      <c r="J167" s="219"/>
      <c r="L167" s="233"/>
      <c r="M167" s="233"/>
      <c r="N167" s="233"/>
      <c r="O167" s="233"/>
      <c r="P167" s="233"/>
    </row>
    <row r="168" spans="1:16" x14ac:dyDescent="0.25">
      <c r="C168" s="219"/>
      <c r="D168" s="219"/>
      <c r="F168" s="219"/>
      <c r="G168" s="219"/>
      <c r="J168" s="219"/>
      <c r="L168" s="233"/>
      <c r="M168" s="233"/>
      <c r="N168" s="233"/>
      <c r="O168" s="233"/>
      <c r="P168" s="233"/>
    </row>
    <row r="169" spans="1:16" x14ac:dyDescent="0.25">
      <c r="C169" s="219"/>
      <c r="D169" s="219"/>
      <c r="F169" s="219"/>
      <c r="G169" s="219"/>
      <c r="J169" s="219"/>
      <c r="L169" s="233"/>
      <c r="M169" s="233"/>
      <c r="N169" s="233"/>
      <c r="O169" s="233"/>
      <c r="P169" s="233"/>
    </row>
    <row r="170" spans="1:16" x14ac:dyDescent="0.25">
      <c r="C170" s="219"/>
      <c r="D170" s="219"/>
      <c r="L170" s="233"/>
      <c r="M170" s="233"/>
      <c r="N170" s="233"/>
      <c r="O170" s="233"/>
      <c r="P170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29"/>
  <sheetViews>
    <sheetView workbookViewId="0">
      <pane ySplit="7" topLeftCell="A100" activePane="bottomLeft" state="frozen"/>
      <selection pane="bottomLeft" activeCell="I102" sqref="I10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SUM(D88:D102)</f>
        <v>3116970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J123*-1</f>
        <v>1289280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3116970</v>
      </c>
      <c r="M3" s="219">
        <v>53505</v>
      </c>
      <c r="N3" s="238">
        <f>L3+M3</f>
        <v>3170475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30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98">
        <v>43519</v>
      </c>
      <c r="B103" s="99">
        <v>19000268</v>
      </c>
      <c r="C103" s="100">
        <v>2</v>
      </c>
      <c r="D103" s="34">
        <v>101730</v>
      </c>
      <c r="E103" s="101"/>
      <c r="F103" s="99"/>
      <c r="G103" s="34"/>
      <c r="H103" s="102"/>
      <c r="I103" s="102"/>
      <c r="J103" s="34"/>
    </row>
    <row r="104" spans="1:10" x14ac:dyDescent="0.25">
      <c r="A104" s="98">
        <v>43519</v>
      </c>
      <c r="B104" s="99">
        <v>19000269</v>
      </c>
      <c r="C104" s="100">
        <v>2</v>
      </c>
      <c r="D104" s="34">
        <v>76260</v>
      </c>
      <c r="E104" s="101"/>
      <c r="F104" s="99"/>
      <c r="G104" s="34"/>
      <c r="H104" s="102"/>
      <c r="I104" s="102"/>
      <c r="J104" s="34"/>
    </row>
    <row r="105" spans="1:10" x14ac:dyDescent="0.25">
      <c r="A105" s="98">
        <v>43521</v>
      </c>
      <c r="B105" s="99">
        <v>19000284</v>
      </c>
      <c r="C105" s="100">
        <v>1</v>
      </c>
      <c r="D105" s="34">
        <v>49785</v>
      </c>
      <c r="E105" s="101"/>
      <c r="F105" s="99"/>
      <c r="G105" s="34"/>
      <c r="H105" s="102"/>
      <c r="I105" s="102"/>
      <c r="J105" s="34"/>
    </row>
    <row r="106" spans="1:10" x14ac:dyDescent="0.25">
      <c r="A106" s="98">
        <v>43521</v>
      </c>
      <c r="B106" s="99">
        <v>19000289</v>
      </c>
      <c r="C106" s="100">
        <v>3</v>
      </c>
      <c r="D106" s="34">
        <v>135720</v>
      </c>
      <c r="E106" s="101"/>
      <c r="F106" s="99"/>
      <c r="G106" s="34"/>
      <c r="H106" s="102"/>
      <c r="I106" s="102"/>
      <c r="J106" s="34"/>
    </row>
    <row r="107" spans="1:10" x14ac:dyDescent="0.25">
      <c r="A107" s="98">
        <v>43521</v>
      </c>
      <c r="B107" s="99">
        <v>19000290</v>
      </c>
      <c r="C107" s="100">
        <v>4</v>
      </c>
      <c r="D107" s="34">
        <v>194580</v>
      </c>
      <c r="E107" s="101"/>
      <c r="F107" s="99"/>
      <c r="G107" s="34"/>
      <c r="H107" s="102"/>
      <c r="I107" s="102"/>
      <c r="J107" s="34"/>
    </row>
    <row r="108" spans="1:10" x14ac:dyDescent="0.25">
      <c r="A108" s="98">
        <v>43522</v>
      </c>
      <c r="B108" s="99">
        <v>19000292</v>
      </c>
      <c r="C108" s="100">
        <v>1</v>
      </c>
      <c r="D108" s="34">
        <v>50700</v>
      </c>
      <c r="E108" s="101"/>
      <c r="F108" s="99"/>
      <c r="G108" s="34"/>
      <c r="H108" s="102"/>
      <c r="I108" s="102"/>
      <c r="J108" s="34"/>
    </row>
    <row r="109" spans="1:10" x14ac:dyDescent="0.25">
      <c r="A109" s="98">
        <v>43522</v>
      </c>
      <c r="B109" s="99">
        <v>19000297</v>
      </c>
      <c r="C109" s="100">
        <v>2</v>
      </c>
      <c r="D109" s="34">
        <v>64635</v>
      </c>
      <c r="E109" s="101"/>
      <c r="F109" s="99"/>
      <c r="G109" s="34"/>
      <c r="H109" s="102"/>
      <c r="I109" s="102"/>
      <c r="J109" s="34"/>
    </row>
    <row r="110" spans="1:10" x14ac:dyDescent="0.25">
      <c r="A110" s="98">
        <v>43523</v>
      </c>
      <c r="B110" s="99">
        <v>19000302</v>
      </c>
      <c r="C110" s="100">
        <v>5</v>
      </c>
      <c r="D110" s="34">
        <v>191985</v>
      </c>
      <c r="E110" s="101"/>
      <c r="F110" s="99"/>
      <c r="G110" s="34"/>
      <c r="H110" s="102"/>
      <c r="I110" s="102"/>
      <c r="J110" s="34"/>
    </row>
    <row r="111" spans="1:10" x14ac:dyDescent="0.25">
      <c r="A111" s="98">
        <v>43523</v>
      </c>
      <c r="B111" s="99">
        <v>19000303</v>
      </c>
      <c r="C111" s="100">
        <v>6</v>
      </c>
      <c r="D111" s="34">
        <v>254115</v>
      </c>
      <c r="E111" s="101"/>
      <c r="F111" s="99"/>
      <c r="G111" s="34"/>
      <c r="H111" s="102"/>
      <c r="I111" s="102"/>
      <c r="J111" s="34"/>
    </row>
    <row r="112" spans="1:10" x14ac:dyDescent="0.25">
      <c r="A112" s="98">
        <v>43523</v>
      </c>
      <c r="B112" s="99">
        <v>19000308</v>
      </c>
      <c r="C112" s="100">
        <v>2</v>
      </c>
      <c r="D112" s="34">
        <v>74835</v>
      </c>
      <c r="E112" s="101"/>
      <c r="F112" s="99"/>
      <c r="G112" s="34"/>
      <c r="H112" s="102"/>
      <c r="I112" s="102"/>
      <c r="J112" s="34"/>
    </row>
    <row r="113" spans="1:10" x14ac:dyDescent="0.25">
      <c r="A113" s="98">
        <v>43523</v>
      </c>
      <c r="B113" s="99">
        <v>19000309</v>
      </c>
      <c r="C113" s="100">
        <v>1</v>
      </c>
      <c r="D113" s="34">
        <v>94935</v>
      </c>
      <c r="E113" s="101"/>
      <c r="F113" s="99"/>
      <c r="G113" s="34"/>
      <c r="H113" s="102"/>
      <c r="I113" s="102"/>
      <c r="J113" s="34"/>
    </row>
    <row r="114" spans="1:10" x14ac:dyDescent="0.25">
      <c r="A114" s="235"/>
      <c r="B114" s="234"/>
      <c r="C114" s="240"/>
      <c r="D114" s="236"/>
      <c r="E114" s="237"/>
      <c r="F114" s="234"/>
      <c r="G114" s="236"/>
      <c r="H114" s="239"/>
      <c r="I114" s="239"/>
      <c r="J114" s="236"/>
    </row>
    <row r="115" spans="1:10" x14ac:dyDescent="0.25">
      <c r="A115" s="235"/>
      <c r="B115" s="223" t="s">
        <v>11</v>
      </c>
      <c r="C115" s="232">
        <f>SUM(C8:C114)</f>
        <v>299</v>
      </c>
      <c r="D115" s="224"/>
      <c r="E115" s="223" t="s">
        <v>11</v>
      </c>
      <c r="F115" s="223">
        <f>SUM(F8:F114)</f>
        <v>6</v>
      </c>
      <c r="G115" s="224">
        <f>SUM(G8:G114)</f>
        <v>339030</v>
      </c>
      <c r="H115" s="239"/>
      <c r="I115" s="239"/>
      <c r="J115" s="236"/>
    </row>
    <row r="116" spans="1:10" x14ac:dyDescent="0.25">
      <c r="A116" s="235"/>
      <c r="B116" s="223"/>
      <c r="C116" s="232"/>
      <c r="D116" s="224"/>
      <c r="E116" s="237"/>
      <c r="F116" s="234"/>
      <c r="G116" s="236"/>
      <c r="H116" s="239"/>
      <c r="I116" s="239"/>
      <c r="J116" s="236"/>
    </row>
    <row r="117" spans="1:10" x14ac:dyDescent="0.25">
      <c r="A117" s="225"/>
      <c r="B117" s="226"/>
      <c r="C117" s="240"/>
      <c r="D117" s="236"/>
      <c r="E117" s="223"/>
      <c r="F117" s="234"/>
      <c r="G117" s="420" t="s">
        <v>12</v>
      </c>
      <c r="H117" s="420"/>
      <c r="I117" s="239"/>
      <c r="J117" s="227">
        <f>SUM(D8:D114)</f>
        <v>13328400</v>
      </c>
    </row>
    <row r="118" spans="1:10" x14ac:dyDescent="0.25">
      <c r="A118" s="235"/>
      <c r="B118" s="234"/>
      <c r="C118" s="240"/>
      <c r="D118" s="236"/>
      <c r="E118" s="223"/>
      <c r="F118" s="234"/>
      <c r="G118" s="420" t="s">
        <v>13</v>
      </c>
      <c r="H118" s="420"/>
      <c r="I118" s="239"/>
      <c r="J118" s="227">
        <f>SUM(G8:G114)</f>
        <v>339030</v>
      </c>
    </row>
    <row r="119" spans="1:10" x14ac:dyDescent="0.25">
      <c r="A119" s="228"/>
      <c r="B119" s="237"/>
      <c r="C119" s="240"/>
      <c r="D119" s="236"/>
      <c r="E119" s="237"/>
      <c r="F119" s="234"/>
      <c r="G119" s="420" t="s">
        <v>14</v>
      </c>
      <c r="H119" s="420"/>
      <c r="I119" s="41"/>
      <c r="J119" s="229">
        <f>J117-J118</f>
        <v>12989370</v>
      </c>
    </row>
    <row r="120" spans="1:10" x14ac:dyDescent="0.25">
      <c r="A120" s="235"/>
      <c r="B120" s="230"/>
      <c r="C120" s="240"/>
      <c r="D120" s="231"/>
      <c r="E120" s="237"/>
      <c r="F120" s="223"/>
      <c r="G120" s="420" t="s">
        <v>15</v>
      </c>
      <c r="H120" s="420"/>
      <c r="I120" s="239"/>
      <c r="J120" s="227">
        <f>SUM(H8:H116)</f>
        <v>0</v>
      </c>
    </row>
    <row r="121" spans="1:10" x14ac:dyDescent="0.25">
      <c r="A121" s="235"/>
      <c r="B121" s="230"/>
      <c r="C121" s="240"/>
      <c r="D121" s="231"/>
      <c r="E121" s="237"/>
      <c r="F121" s="223"/>
      <c r="G121" s="420" t="s">
        <v>16</v>
      </c>
      <c r="H121" s="420"/>
      <c r="I121" s="239"/>
      <c r="J121" s="227">
        <f>J119+J120</f>
        <v>12989370</v>
      </c>
    </row>
    <row r="122" spans="1:10" x14ac:dyDescent="0.25">
      <c r="A122" s="235"/>
      <c r="B122" s="230"/>
      <c r="C122" s="240"/>
      <c r="D122" s="231"/>
      <c r="E122" s="237"/>
      <c r="F122" s="234"/>
      <c r="G122" s="420" t="s">
        <v>5</v>
      </c>
      <c r="H122" s="420"/>
      <c r="I122" s="239"/>
      <c r="J122" s="227">
        <f>SUM(I8:I116)</f>
        <v>11700090</v>
      </c>
    </row>
    <row r="123" spans="1:10" x14ac:dyDescent="0.25">
      <c r="A123" s="235"/>
      <c r="B123" s="230"/>
      <c r="C123" s="240"/>
      <c r="D123" s="231"/>
      <c r="E123" s="237"/>
      <c r="F123" s="234"/>
      <c r="G123" s="420" t="s">
        <v>31</v>
      </c>
      <c r="H123" s="420"/>
      <c r="I123" s="240" t="str">
        <f>IF(J123&gt;0,"SALDO",IF(J123&lt;0,"PIUTANG",IF(J123=0,"LUNAS")))</f>
        <v>PIUTANG</v>
      </c>
      <c r="J123" s="227">
        <f>J122-J121</f>
        <v>-1289280</v>
      </c>
    </row>
    <row r="124" spans="1:10" x14ac:dyDescent="0.25">
      <c r="F124" s="219"/>
      <c r="G124" s="219"/>
      <c r="J124" s="219"/>
    </row>
    <row r="125" spans="1:10" x14ac:dyDescent="0.25">
      <c r="C125" s="219"/>
      <c r="D125" s="219"/>
      <c r="F125" s="219"/>
      <c r="G125" s="219"/>
      <c r="J125" s="219"/>
    </row>
    <row r="126" spans="1:10" x14ac:dyDescent="0.25">
      <c r="C126" s="219"/>
      <c r="D126" s="219"/>
      <c r="F126" s="219"/>
      <c r="G126" s="219"/>
      <c r="J126" s="219"/>
    </row>
    <row r="127" spans="1:10" x14ac:dyDescent="0.25">
      <c r="C127" s="219"/>
      <c r="D127" s="219"/>
      <c r="F127" s="219"/>
      <c r="G127" s="219"/>
      <c r="J127" s="219"/>
    </row>
    <row r="128" spans="1:10" x14ac:dyDescent="0.25">
      <c r="C128" s="219"/>
      <c r="D128" s="219"/>
      <c r="F128" s="219"/>
      <c r="G128" s="219"/>
      <c r="J128" s="219"/>
    </row>
    <row r="129" spans="3:4" x14ac:dyDescent="0.25">
      <c r="C129" s="219"/>
      <c r="D129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3:H123"/>
    <mergeCell ref="G117:H117"/>
    <mergeCell ref="G118:H118"/>
    <mergeCell ref="G119:H119"/>
    <mergeCell ref="G120:H120"/>
    <mergeCell ref="G121:H121"/>
    <mergeCell ref="G122:H12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51"/>
  <sheetViews>
    <sheetView workbookViewId="0">
      <pane ySplit="7" topLeftCell="A32" activePane="bottomLeft" state="frozen"/>
      <selection pane="bottomLeft" activeCell="H39" sqref="H39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SUM(D33:D37)</f>
        <v>1606075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J51*-1</f>
        <v>2199665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1606075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6"/>
      <c r="I7" s="458"/>
      <c r="J7" s="430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98">
        <v>43519</v>
      </c>
      <c r="B38" s="99">
        <v>19001352</v>
      </c>
      <c r="C38" s="253">
        <v>8</v>
      </c>
      <c r="D38" s="34">
        <v>943160</v>
      </c>
      <c r="E38" s="101"/>
      <c r="F38" s="99"/>
      <c r="G38" s="34"/>
      <c r="H38" s="101"/>
      <c r="I38" s="102"/>
      <c r="J38" s="34"/>
      <c r="L38" s="238"/>
    </row>
    <row r="39" spans="1:12" x14ac:dyDescent="0.25">
      <c r="A39" s="98">
        <v>43519</v>
      </c>
      <c r="B39" s="99">
        <v>19001359</v>
      </c>
      <c r="C39" s="253">
        <v>1</v>
      </c>
      <c r="D39" s="34">
        <v>90695</v>
      </c>
      <c r="E39" s="101"/>
      <c r="F39" s="99"/>
      <c r="G39" s="34"/>
      <c r="H39" s="101"/>
      <c r="I39" s="102"/>
      <c r="J39" s="34"/>
      <c r="L39" s="238"/>
    </row>
    <row r="40" spans="1:12" x14ac:dyDescent="0.25">
      <c r="A40" s="98">
        <v>43522</v>
      </c>
      <c r="B40" s="99">
        <v>19001572</v>
      </c>
      <c r="C40" s="253">
        <v>9</v>
      </c>
      <c r="D40" s="34">
        <v>965720</v>
      </c>
      <c r="E40" s="101"/>
      <c r="F40" s="99"/>
      <c r="G40" s="34"/>
      <c r="H40" s="101"/>
      <c r="I40" s="102"/>
      <c r="J40" s="34"/>
      <c r="L40" s="238"/>
    </row>
    <row r="41" spans="1:12" x14ac:dyDescent="0.25">
      <c r="A41" s="98">
        <v>43523</v>
      </c>
      <c r="B41" s="99">
        <v>19001634</v>
      </c>
      <c r="C41" s="253">
        <v>2</v>
      </c>
      <c r="D41" s="34">
        <v>200090</v>
      </c>
      <c r="E41" s="101"/>
      <c r="F41" s="99"/>
      <c r="G41" s="34"/>
      <c r="H41" s="101"/>
      <c r="I41" s="102"/>
      <c r="J41" s="34"/>
      <c r="L41" s="238"/>
    </row>
    <row r="42" spans="1:12" x14ac:dyDescent="0.25">
      <c r="A42" s="235"/>
      <c r="B42" s="234"/>
      <c r="C42" s="26"/>
      <c r="D42" s="236"/>
      <c r="E42" s="237"/>
      <c r="F42" s="234"/>
      <c r="G42" s="236"/>
      <c r="H42" s="237"/>
      <c r="I42" s="239"/>
      <c r="J42" s="236"/>
    </row>
    <row r="43" spans="1:12" x14ac:dyDescent="0.25">
      <c r="A43" s="235"/>
      <c r="B43" s="223" t="s">
        <v>11</v>
      </c>
      <c r="C43" s="27">
        <f>SUM(C8:C42)</f>
        <v>185</v>
      </c>
      <c r="D43" s="224"/>
      <c r="E43" s="223" t="s">
        <v>11</v>
      </c>
      <c r="F43" s="223">
        <f>SUM(F8:F42)</f>
        <v>8</v>
      </c>
      <c r="G43" s="5"/>
      <c r="H43" s="234"/>
      <c r="I43" s="240"/>
      <c r="J43" s="5"/>
    </row>
    <row r="44" spans="1:12" x14ac:dyDescent="0.25">
      <c r="A44" s="235"/>
      <c r="B44" s="223"/>
      <c r="C44" s="27"/>
      <c r="D44" s="224"/>
      <c r="E44" s="223"/>
      <c r="F44" s="223"/>
      <c r="G44" s="32"/>
      <c r="H44" s="33"/>
      <c r="I44" s="240"/>
      <c r="J44" s="5"/>
    </row>
    <row r="45" spans="1:12" x14ac:dyDescent="0.25">
      <c r="A45" s="225"/>
      <c r="B45" s="226"/>
      <c r="C45" s="26"/>
      <c r="D45" s="236"/>
      <c r="E45" s="223"/>
      <c r="F45" s="234"/>
      <c r="G45" s="420" t="s">
        <v>12</v>
      </c>
      <c r="H45" s="420"/>
      <c r="I45" s="239"/>
      <c r="J45" s="227">
        <f>SUM(D8:D42)</f>
        <v>20729840</v>
      </c>
    </row>
    <row r="46" spans="1:12" x14ac:dyDescent="0.25">
      <c r="A46" s="235"/>
      <c r="B46" s="234"/>
      <c r="C46" s="26"/>
      <c r="D46" s="236"/>
      <c r="E46" s="237"/>
      <c r="F46" s="234"/>
      <c r="G46" s="420" t="s">
        <v>13</v>
      </c>
      <c r="H46" s="420"/>
      <c r="I46" s="239"/>
      <c r="J46" s="227">
        <f>SUM(G8:G42)</f>
        <v>537950</v>
      </c>
    </row>
    <row r="47" spans="1:12" x14ac:dyDescent="0.25">
      <c r="A47" s="228"/>
      <c r="B47" s="237"/>
      <c r="C47" s="26"/>
      <c r="D47" s="236"/>
      <c r="E47" s="237"/>
      <c r="F47" s="234"/>
      <c r="G47" s="420" t="s">
        <v>14</v>
      </c>
      <c r="H47" s="420"/>
      <c r="I47" s="41"/>
      <c r="J47" s="229">
        <f>J45-J46</f>
        <v>20191890</v>
      </c>
    </row>
    <row r="48" spans="1:12" x14ac:dyDescent="0.25">
      <c r="A48" s="235"/>
      <c r="B48" s="230"/>
      <c r="C48" s="26"/>
      <c r="D48" s="231"/>
      <c r="E48" s="237"/>
      <c r="F48" s="234"/>
      <c r="G48" s="420" t="s">
        <v>15</v>
      </c>
      <c r="H48" s="420"/>
      <c r="I48" s="239"/>
      <c r="J48" s="227">
        <f>SUM(H8:H43)</f>
        <v>0</v>
      </c>
    </row>
    <row r="49" spans="1:10" x14ac:dyDescent="0.25">
      <c r="A49" s="235"/>
      <c r="B49" s="230"/>
      <c r="C49" s="26"/>
      <c r="D49" s="231"/>
      <c r="E49" s="237"/>
      <c r="F49" s="234"/>
      <c r="G49" s="420" t="s">
        <v>16</v>
      </c>
      <c r="H49" s="420"/>
      <c r="I49" s="239"/>
      <c r="J49" s="227">
        <f>J47+J48</f>
        <v>20191890</v>
      </c>
    </row>
    <row r="50" spans="1:10" x14ac:dyDescent="0.25">
      <c r="A50" s="235"/>
      <c r="B50" s="230"/>
      <c r="C50" s="26"/>
      <c r="D50" s="231"/>
      <c r="E50" s="237"/>
      <c r="F50" s="234"/>
      <c r="G50" s="420" t="s">
        <v>5</v>
      </c>
      <c r="H50" s="420"/>
      <c r="I50" s="239"/>
      <c r="J50" s="227">
        <f>SUM(I8:I43)</f>
        <v>17992225</v>
      </c>
    </row>
    <row r="51" spans="1:10" x14ac:dyDescent="0.25">
      <c r="A51" s="235"/>
      <c r="B51" s="230"/>
      <c r="C51" s="26"/>
      <c r="D51" s="231"/>
      <c r="E51" s="237"/>
      <c r="F51" s="234"/>
      <c r="G51" s="420" t="s">
        <v>31</v>
      </c>
      <c r="H51" s="420"/>
      <c r="I51" s="240" t="str">
        <f>IF(J51&gt;0,"SALDO",IF(J51&lt;0,"PIUTANG",IF(J51=0,"LUNAS")))</f>
        <v>PIUTANG</v>
      </c>
      <c r="J51" s="227">
        <f>J50-J49</f>
        <v>-2199665</v>
      </c>
    </row>
  </sheetData>
  <mergeCells count="15">
    <mergeCell ref="G51:H51"/>
    <mergeCell ref="G45:H45"/>
    <mergeCell ref="G46:H46"/>
    <mergeCell ref="G47:H47"/>
    <mergeCell ref="G48:H48"/>
    <mergeCell ref="G49:H49"/>
    <mergeCell ref="G50:H5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8"/>
  <sheetViews>
    <sheetView workbookViewId="0">
      <pane ySplit="7" topLeftCell="A80" activePane="bottomLeft" state="frozen"/>
      <selection pane="bottomLeft" activeCell="I86" sqref="I8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J98*-1</f>
        <v>629255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>
        <v>43510</v>
      </c>
      <c r="B84" s="99">
        <v>19000806</v>
      </c>
      <c r="C84" s="100">
        <v>2</v>
      </c>
      <c r="D84" s="34">
        <v>165155</v>
      </c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98">
        <v>43513</v>
      </c>
      <c r="B85" s="99">
        <v>19001024</v>
      </c>
      <c r="C85" s="100">
        <v>2</v>
      </c>
      <c r="D85" s="34">
        <v>207570</v>
      </c>
      <c r="E85" s="101"/>
      <c r="F85" s="99"/>
      <c r="G85" s="34"/>
      <c r="H85" s="102"/>
      <c r="I85" s="102"/>
      <c r="J85" s="34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98">
        <v>43517</v>
      </c>
      <c r="B86" s="99">
        <v>19001225</v>
      </c>
      <c r="C86" s="100">
        <v>2</v>
      </c>
      <c r="D86" s="34">
        <v>256530</v>
      </c>
      <c r="E86" s="101"/>
      <c r="F86" s="99"/>
      <c r="G86" s="34"/>
      <c r="H86" s="102"/>
      <c r="I86" s="102"/>
      <c r="J86" s="34"/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x14ac:dyDescent="0.25">
      <c r="A89" s="4"/>
      <c r="B89" s="3"/>
      <c r="C89" s="40"/>
      <c r="D89" s="6"/>
      <c r="E89" s="7"/>
      <c r="F89" s="3"/>
      <c r="G89" s="6"/>
      <c r="H89" s="39"/>
      <c r="I89" s="39"/>
      <c r="J89" s="6"/>
      <c r="M89" s="37"/>
    </row>
    <row r="90" spans="1:17" x14ac:dyDescent="0.25">
      <c r="A90" s="4"/>
      <c r="B90" s="8" t="s">
        <v>11</v>
      </c>
      <c r="C90" s="77">
        <f>SUM(C8:C89)</f>
        <v>422</v>
      </c>
      <c r="D90" s="9"/>
      <c r="E90" s="8" t="s">
        <v>11</v>
      </c>
      <c r="F90" s="8">
        <f>SUM(F8:F89)</f>
        <v>123</v>
      </c>
      <c r="G90" s="5"/>
      <c r="H90" s="40"/>
      <c r="I90" s="40"/>
      <c r="J90" s="5"/>
      <c r="M90" s="37"/>
    </row>
    <row r="91" spans="1:17" x14ac:dyDescent="0.25">
      <c r="A91" s="4"/>
      <c r="B91" s="8"/>
      <c r="C91" s="77"/>
      <c r="D91" s="9"/>
      <c r="E91" s="8"/>
      <c r="F91" s="8"/>
      <c r="G91" s="32"/>
      <c r="H91" s="52"/>
      <c r="I91" s="40"/>
      <c r="J91" s="5"/>
      <c r="M91" s="37"/>
    </row>
    <row r="92" spans="1:17" x14ac:dyDescent="0.25">
      <c r="A92" s="10"/>
      <c r="B92" s="11"/>
      <c r="C92" s="40"/>
      <c r="D92" s="6"/>
      <c r="E92" s="8"/>
      <c r="F92" s="3"/>
      <c r="G92" s="420" t="s">
        <v>12</v>
      </c>
      <c r="H92" s="420"/>
      <c r="I92" s="39"/>
      <c r="J92" s="13">
        <f>SUM(D8:D89)</f>
        <v>47170696</v>
      </c>
      <c r="M92" s="37"/>
    </row>
    <row r="93" spans="1:17" x14ac:dyDescent="0.25">
      <c r="A93" s="4"/>
      <c r="B93" s="3"/>
      <c r="C93" s="40"/>
      <c r="D93" s="6"/>
      <c r="E93" s="7"/>
      <c r="F93" s="3"/>
      <c r="G93" s="420" t="s">
        <v>13</v>
      </c>
      <c r="H93" s="420"/>
      <c r="I93" s="39"/>
      <c r="J93" s="13">
        <f>SUM(G8:G89)</f>
        <v>14414573</v>
      </c>
      <c r="M93" s="37"/>
    </row>
    <row r="94" spans="1:17" x14ac:dyDescent="0.25">
      <c r="A94" s="14"/>
      <c r="B94" s="7"/>
      <c r="C94" s="40"/>
      <c r="D94" s="6"/>
      <c r="E94" s="7"/>
      <c r="F94" s="3"/>
      <c r="G94" s="420" t="s">
        <v>14</v>
      </c>
      <c r="H94" s="420"/>
      <c r="I94" s="41"/>
      <c r="J94" s="15">
        <f>J92-J93</f>
        <v>32756123</v>
      </c>
      <c r="M94" s="37"/>
    </row>
    <row r="95" spans="1:17" x14ac:dyDescent="0.25">
      <c r="A95" s="4"/>
      <c r="B95" s="16"/>
      <c r="C95" s="40"/>
      <c r="D95" s="17"/>
      <c r="E95" s="7"/>
      <c r="F95" s="3"/>
      <c r="G95" s="420" t="s">
        <v>15</v>
      </c>
      <c r="H95" s="420"/>
      <c r="I95" s="39"/>
      <c r="J95" s="13">
        <f>SUM(H8:H90)</f>
        <v>0</v>
      </c>
      <c r="M95" s="37"/>
    </row>
    <row r="96" spans="1:17" x14ac:dyDescent="0.25">
      <c r="A96" s="4"/>
      <c r="B96" s="16"/>
      <c r="C96" s="40"/>
      <c r="D96" s="17"/>
      <c r="E96" s="7"/>
      <c r="F96" s="3"/>
      <c r="G96" s="420" t="s">
        <v>16</v>
      </c>
      <c r="H96" s="420"/>
      <c r="I96" s="39"/>
      <c r="J96" s="13">
        <f>J94+J95</f>
        <v>32756123</v>
      </c>
      <c r="M96" s="37"/>
    </row>
    <row r="97" spans="1:13" x14ac:dyDescent="0.25">
      <c r="A97" s="4"/>
      <c r="B97" s="16"/>
      <c r="C97" s="40"/>
      <c r="D97" s="17"/>
      <c r="E97" s="7"/>
      <c r="F97" s="3"/>
      <c r="G97" s="420" t="s">
        <v>5</v>
      </c>
      <c r="H97" s="420"/>
      <c r="I97" s="39"/>
      <c r="J97" s="13">
        <f>SUM(I8:I90)</f>
        <v>32126868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20" t="s">
        <v>31</v>
      </c>
      <c r="H98" s="420"/>
      <c r="I98" s="40" t="str">
        <f>IF(J98&gt;0,"SALDO",IF(J98&lt;0,"PIUTANG",IF(J98=0,"LUNAS")))</f>
        <v>PIUTANG</v>
      </c>
      <c r="J98" s="13">
        <f>J97-J96</f>
        <v>-629255</v>
      </c>
      <c r="M98" s="37"/>
    </row>
  </sheetData>
  <mergeCells count="15">
    <mergeCell ref="G98:H98"/>
    <mergeCell ref="G92:H92"/>
    <mergeCell ref="G93:H93"/>
    <mergeCell ref="G94:H94"/>
    <mergeCell ref="G95:H95"/>
    <mergeCell ref="G96:H96"/>
    <mergeCell ref="G97:H9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2019-02-27T10:29:40Z</dcterms:modified>
</cp:coreProperties>
</file>