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2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ST'!$A$5:$J$119</definedName>
    <definedName name="_xlnm.Print_Area" localSheetId="28">Widya!$A$1:$J$25</definedName>
    <definedName name="_xlnm.Print_Area" localSheetId="7">Yuan!$N$8:$N$47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20" i="15" l="1"/>
  <c r="B13" i="15"/>
  <c r="B12" i="15"/>
  <c r="B9" i="15"/>
  <c r="L3" i="58" l="1"/>
  <c r="B18" i="15" l="1"/>
  <c r="B11" i="15"/>
  <c r="B10" i="15"/>
  <c r="L2" i="54" l="1"/>
  <c r="L1" i="54"/>
  <c r="L1" i="64" l="1"/>
  <c r="L1" i="61"/>
  <c r="M2" i="57"/>
  <c r="M1" i="57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23" i="64"/>
  <c r="J122" i="64"/>
  <c r="N2" i="16" l="1"/>
  <c r="L23" i="56" l="1"/>
  <c r="M2" i="58" l="1"/>
  <c r="M1" i="58"/>
  <c r="L2" i="35" l="1"/>
  <c r="L1" i="35"/>
  <c r="M2" i="2" l="1"/>
  <c r="M1" i="2"/>
  <c r="N1" i="54" l="1"/>
  <c r="N2" i="54"/>
  <c r="L66" i="62" l="1"/>
  <c r="L678" i="63" l="1"/>
  <c r="L677" i="63"/>
  <c r="J127" i="64"/>
  <c r="J125" i="64"/>
  <c r="G120" i="64"/>
  <c r="F120" i="64"/>
  <c r="C120" i="64"/>
  <c r="J124" i="64" l="1"/>
  <c r="J126" i="64" s="1"/>
  <c r="J128" i="64" s="1"/>
  <c r="I2" i="64" s="1"/>
  <c r="C21" i="15" s="1"/>
  <c r="L679" i="63"/>
  <c r="N3" i="64" l="1"/>
  <c r="I128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50" i="58" l="1"/>
  <c r="J248" i="58"/>
  <c r="J246" i="58"/>
  <c r="J245" i="58"/>
  <c r="I243" i="58"/>
  <c r="H243" i="58"/>
  <c r="G243" i="58"/>
  <c r="F243" i="58"/>
  <c r="D243" i="58"/>
  <c r="C243" i="58"/>
  <c r="M3" i="58"/>
  <c r="N3" i="58" l="1"/>
  <c r="J247" i="58"/>
  <c r="J249" i="58" s="1"/>
  <c r="J251" i="58" s="1"/>
  <c r="I251" i="58" l="1"/>
  <c r="I2" i="58"/>
  <c r="C8" i="15" s="1"/>
  <c r="J169" i="57" l="1"/>
  <c r="J167" i="57"/>
  <c r="J165" i="57"/>
  <c r="J164" i="57"/>
  <c r="G162" i="57"/>
  <c r="F162" i="57"/>
  <c r="C162" i="57"/>
  <c r="J166" i="57" l="1"/>
  <c r="J168" i="57" s="1"/>
  <c r="J170" i="57" s="1"/>
  <c r="I170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18" i="54" l="1"/>
  <c r="J116" i="54"/>
  <c r="J114" i="54"/>
  <c r="J113" i="54"/>
  <c r="I111" i="54"/>
  <c r="H111" i="54"/>
  <c r="G111" i="54"/>
  <c r="F111" i="54"/>
  <c r="D111" i="54"/>
  <c r="C111" i="54"/>
  <c r="J115" i="54" l="1"/>
  <c r="J117" i="54" s="1"/>
  <c r="J119" i="54" s="1"/>
  <c r="I2" i="54" s="1"/>
  <c r="C5" i="15" s="1"/>
  <c r="L3" i="54"/>
  <c r="N3" i="54" s="1"/>
  <c r="I119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<sst xmlns="http://schemas.openxmlformats.org/spreadsheetml/2006/main" count="2224" uniqueCount="276">
  <si>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</si>
  <si>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</si>
  <si>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</si>
  <si>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</si>
  <si>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</si>
  <si>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</si>
  <si>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</si>
  <si>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</si>
  <si>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</si>
  <si>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</si>
  <si>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</si>
  <si>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</si>
  <si>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</si>
  <si>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</si>
  <si>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</si>
  <si>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</si>
  <si>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</si>
  <si>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</si>
  <si>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</si>
  <si>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</si>
  <si>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</si>
  <si>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</si>
  <si>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</si>
  <si>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</si>
  <si>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</si>
  <si>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</si>
  <si>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</si>
  <si>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</si>
  <si>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</si>
  <si>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</si>
  <si>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</si>
  <si>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</si>
  <si>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</si>
  <si>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</si>
  <si>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</si>
  <si>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</si>
  <si>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</si>
  <si>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</si>
  <si>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</si>
  <si>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</si>
  <si>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</si>
  <si>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</si>
  <si>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</si>
  <si>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</si>
  <si>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</si>
  <si>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</si>
  <si>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</si>
  <si>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</si>
  <si>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</si>
  <si>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</si>
  <si>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</si>
  <si>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</si>
  <si>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</si>
  <si>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</si>
  <si>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</si>
  <si>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</si>
  <si>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</si>
  <si>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</si>
  <si>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</si>
  <si>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</si>
  <si>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</si>
  <si>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</si>
  <si>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</si>
  <si>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</si>
  <si>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</si>
  <si>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</si>
  <si>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</si>
  <si>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</si>
  <si>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</si>
  <si>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</si>
  <si>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</si>
  <si>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</si>
  <si>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</si>
  <si>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</si>
  <si>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</si>
  <si>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</si>
  <si>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</si>
  <si>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</si>
  <si>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</si>
  <si>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</si>
  <si>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</si>
  <si>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</si>
  <si>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</si>
  <si>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</si>
  <si>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</si>
  <si>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</si>
  <si>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</si>
  <si>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</si>
  <si>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</si>
  <si>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</si>
  <si>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</si>
  <si>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</si>
  <si>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</si>
  <si>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</si>
  <si>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</si>
  <si>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</si>
  <si>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</si>
  <si>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</si>
  <si>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</si>
  <si>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</si>
  <si>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</si>
  <si>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</si>
  <si>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</si>
  <si>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</si>
  <si>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</si>
  <si>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</si>
  <si>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</si>
  <si>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</si>
  <si>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</si>
  <si>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</si>
  <si>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</si>
  <si>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</si>
  <si>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</si>
  <si>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</si>
  <si>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</si>
  <si>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</si>
  <si>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</si>
  <si>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</si>
  <si>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</si>
  <si>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</si>
  <si>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</si>
  <si>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</si>
  <si>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</si>
  <si>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</si>
  <si>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</si>
  <si>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</si>
  <si>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</si>
  <si>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</si>
  <si>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</si>
  <si>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</si>
  <si>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</si>
  <si>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</si>
  <si>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</si>
  <si>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</si>
  <si>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</si>
  <si>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</si>
  <si>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</si>
  <si>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</si>
  <si>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</si>
  <si>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</si>
  <si>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</si>
  <si>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</si>
  <si>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</si>
  <si>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</si>
  <si>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</si>
  <si>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</si>
  <si>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</si>
  <si>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</si>
  <si>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</si>
  <si>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</si>
  <si>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</si>
  <si>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</si>
  <si>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</si>
  <si>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</si>
  <si>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</si>
  <si>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</si>
  <si>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</si>
  <si>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</si>
  <si>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</si>
  <si>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</si>
  <si>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</si>
  <si>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</si>
  <si>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</si>
  <si>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</si>
  <si>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</si>
  <si>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</si>
  <si>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</si>
  <si>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</si>
  <si>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</si>
  <si>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</si>
  <si>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</si>
  <si>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</si>
  <si>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</si>
  <si>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</si>
  <si>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</si>
  <si>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</si>
  <si>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</si>
  <si>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</si>
  <si>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</si>
  <si>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</si>
  <si>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</si>
  <si>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</si>
  <si>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</si>
  <si>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</si>
  <si>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</si>
  <si>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</si>
  <si>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</si>
  <si>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</si>
  <si>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</si>
  <si>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</si>
  <si>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</si>
  <si>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</si>
  <si>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</si>
  <si>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</si>
  <si>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</si>
  <si>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</si>
  <si>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</si>
  <si>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</si>
  <si>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</si>
  <si>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</si>
  <si>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</si>
  <si>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</si>
  <si>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</si>
  <si>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</si>
  <si>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</si>
  <si>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</si>
  <si>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</si>
  <si>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</si>
  <si>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</si>
  <si>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</si>
  <si>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</si>
  <si>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</si>
  <si>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</si>
  <si>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</si>
  <si>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</si>
  <si>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</si>
  <si>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</si>
  <si>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</si>
  <si>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</si>
  <si>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</si>
  <si>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</si>
  <si>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</si>
  <si>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</si>
  <si>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</si>
  <si>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</si>
  <si>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</si>
  <si>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</si>
  <si>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</si>
  <si>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</si>
  <si>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</si>
  <si>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</si>
  <si>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</si>
  <si>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</si>
  <si>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</si>
  <si>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</si>
  <si>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</si>
  <si>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</si>
  <si>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</si>
  <si>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</si>
  <si>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</si>
  <si>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</si>
  <si>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</si>
  <si>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</si>
  <si>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</si>
  <si>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</si>
  <si>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</si>
  <si>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</si>
  <si>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</si>
  <si>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</si>
  <si>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</si>
  <si>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</si>
  <si>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</si>
  <si>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</si>
  <si>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</si>
  <si>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</si>
  <si>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</si>
  <si>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</si>
  <si>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</si>
  <si>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</si>
  <si>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</si>
  <si>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</si>
  <si>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</si>
  <si>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</si>
  <si>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</si>
  <si>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</si>
  <si>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</si>
  <si>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</si>
  <si>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</si>
  <si>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</si>
  <si>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</si>
  <si>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</si>
  <si>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>R19000277</t>
  </si>
  <si>
    <t xml:space="preserve">R19000279 </t>
  </si>
  <si>
    <t xml:space="preserve">R19000282 </t>
  </si>
  <si>
    <t xml:space="preserve">R19000289 </t>
  </si>
  <si>
    <t xml:space="preserve">R19000295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</si>
</sst>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9"/>
  <sheetViews>
    <sheetView zoomScaleNormal="100" workbookViewId="0">
      <pane ySplit="7" topLeftCell="A98" activePane="bottomLeft" state="frozen"/>
      <selection pane="bottomLeft" activeCell="B107" sqref="B10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J119*-1</f>
        <v>3544950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273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>
        <v>43524</v>
      </c>
      <c r="B106" s="99">
        <v>19001667</v>
      </c>
      <c r="C106" s="412">
        <v>5</v>
      </c>
      <c r="D106" s="34">
        <v>580975</v>
      </c>
      <c r="E106" s="101" t="s">
        <v>275</v>
      </c>
      <c r="F106" s="100">
        <v>2</v>
      </c>
      <c r="G106" s="34">
        <v>247768</v>
      </c>
      <c r="H106" s="101"/>
      <c r="I106" s="102"/>
      <c r="J106" s="34"/>
    </row>
    <row r="107" spans="1:10" ht="15.75" customHeight="1" x14ac:dyDescent="0.25">
      <c r="A107" s="98">
        <v>43524</v>
      </c>
      <c r="B107" s="99">
        <v>19001705</v>
      </c>
      <c r="C107" s="412">
        <v>1</v>
      </c>
      <c r="D107" s="34">
        <v>95030</v>
      </c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2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2"/>
      <c r="D109" s="34"/>
      <c r="E109" s="101"/>
      <c r="F109" s="100"/>
      <c r="G109" s="34"/>
      <c r="H109" s="101"/>
      <c r="I109" s="102"/>
      <c r="J109" s="34"/>
    </row>
    <row r="110" spans="1:10" x14ac:dyDescent="0.25">
      <c r="A110" s="235"/>
      <c r="B110" s="234"/>
      <c r="C110" s="12"/>
      <c r="D110" s="236"/>
      <c r="E110" s="237"/>
      <c r="F110" s="240"/>
      <c r="G110" s="236"/>
      <c r="H110" s="237"/>
      <c r="I110" s="239"/>
      <c r="J110" s="236"/>
    </row>
    <row r="111" spans="1:10" x14ac:dyDescent="0.25">
      <c r="A111" s="235"/>
      <c r="B111" s="223" t="s">
        <v>11</v>
      </c>
      <c r="C111" s="229">
        <f>SUM(C8:C110)</f>
        <v>588</v>
      </c>
      <c r="D111" s="224">
        <f>SUM(D8:D110)</f>
        <v>54098110</v>
      </c>
      <c r="E111" s="223" t="s">
        <v>11</v>
      </c>
      <c r="F111" s="232">
        <f>SUM(F8:F110)</f>
        <v>52</v>
      </c>
      <c r="G111" s="224">
        <f>SUM(G8:G110)</f>
        <v>5228320</v>
      </c>
      <c r="H111" s="232">
        <f>SUM(H8:H110)</f>
        <v>0</v>
      </c>
      <c r="I111" s="232">
        <f>SUM(I8:I110)</f>
        <v>45324840</v>
      </c>
      <c r="J111" s="5"/>
    </row>
    <row r="112" spans="1:10" x14ac:dyDescent="0.25">
      <c r="A112" s="235"/>
      <c r="B112" s="223"/>
      <c r="C112" s="229"/>
      <c r="D112" s="224"/>
      <c r="E112" s="223"/>
      <c r="F112" s="232"/>
      <c r="G112" s="224"/>
      <c r="H112" s="232"/>
      <c r="I112" s="232"/>
      <c r="J112" s="5"/>
    </row>
    <row r="113" spans="1:10" x14ac:dyDescent="0.25">
      <c r="A113" s="225"/>
      <c r="B113" s="226"/>
      <c r="C113" s="12"/>
      <c r="D113" s="236"/>
      <c r="E113" s="223"/>
      <c r="F113" s="240"/>
      <c r="G113" s="414" t="s">
        <v>12</v>
      </c>
      <c r="H113" s="414"/>
      <c r="I113" s="239"/>
      <c r="J113" s="227">
        <f>SUM(D8:D110)</f>
        <v>54098110</v>
      </c>
    </row>
    <row r="114" spans="1:10" x14ac:dyDescent="0.25">
      <c r="A114" s="235"/>
      <c r="B114" s="234"/>
      <c r="C114" s="12"/>
      <c r="D114" s="236"/>
      <c r="E114" s="237"/>
      <c r="F114" s="240"/>
      <c r="G114" s="414" t="s">
        <v>13</v>
      </c>
      <c r="H114" s="414"/>
      <c r="I114" s="239"/>
      <c r="J114" s="227">
        <f>SUM(G8:G110)</f>
        <v>5228320</v>
      </c>
    </row>
    <row r="115" spans="1:10" x14ac:dyDescent="0.25">
      <c r="A115" s="228"/>
      <c r="B115" s="237"/>
      <c r="C115" s="12"/>
      <c r="D115" s="236"/>
      <c r="E115" s="237"/>
      <c r="F115" s="240"/>
      <c r="G115" s="414" t="s">
        <v>14</v>
      </c>
      <c r="H115" s="414"/>
      <c r="I115" s="41"/>
      <c r="J115" s="229">
        <f>J113-J114</f>
        <v>48869790</v>
      </c>
    </row>
    <row r="116" spans="1:10" x14ac:dyDescent="0.25">
      <c r="A116" s="235"/>
      <c r="B116" s="230"/>
      <c r="C116" s="12"/>
      <c r="D116" s="231"/>
      <c r="E116" s="237"/>
      <c r="F116" s="240"/>
      <c r="G116" s="414" t="s">
        <v>15</v>
      </c>
      <c r="H116" s="414"/>
      <c r="I116" s="239"/>
      <c r="J116" s="227">
        <f>SUM(H8:H110)</f>
        <v>0</v>
      </c>
    </row>
    <row r="117" spans="1:10" x14ac:dyDescent="0.25">
      <c r="A117" s="235"/>
      <c r="B117" s="230"/>
      <c r="C117" s="12"/>
      <c r="D117" s="231"/>
      <c r="E117" s="237"/>
      <c r="F117" s="240"/>
      <c r="G117" s="414" t="s">
        <v>16</v>
      </c>
      <c r="H117" s="414"/>
      <c r="I117" s="239"/>
      <c r="J117" s="227">
        <f>J115+J116</f>
        <v>48869790</v>
      </c>
    </row>
    <row r="118" spans="1:10" x14ac:dyDescent="0.25">
      <c r="A118" s="235"/>
      <c r="B118" s="230"/>
      <c r="C118" s="12"/>
      <c r="D118" s="231"/>
      <c r="E118" s="237"/>
      <c r="F118" s="240"/>
      <c r="G118" s="414" t="s">
        <v>5</v>
      </c>
      <c r="H118" s="414"/>
      <c r="I118" s="239"/>
      <c r="J118" s="227">
        <f>SUM(I8:I110)</f>
        <v>45324840</v>
      </c>
    </row>
    <row r="119" spans="1:10" x14ac:dyDescent="0.25">
      <c r="A119" s="235"/>
      <c r="B119" s="230"/>
      <c r="C119" s="12"/>
      <c r="D119" s="231"/>
      <c r="E119" s="237"/>
      <c r="F119" s="240"/>
      <c r="G119" s="414" t="s">
        <v>31</v>
      </c>
      <c r="H119" s="414"/>
      <c r="I119" s="240" t="str">
        <f>IF(J119&gt;0,"SALDO",IF(J119&lt;0,"PIUTANG",IF(J119=0,"LUNAS")))</f>
        <v>PIUTANG</v>
      </c>
      <c r="J119" s="227">
        <f>J118-J117</f>
        <v>-3544950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9:H119"/>
    <mergeCell ref="G113:H113"/>
    <mergeCell ref="G114:H114"/>
    <mergeCell ref="G115:H115"/>
    <mergeCell ref="G116:H116"/>
    <mergeCell ref="G117:H117"/>
    <mergeCell ref="G118:H11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J31*-1</f>
        <v>2514440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2202990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18</v>
      </c>
      <c r="D23" s="9">
        <f>SUM(D8:D22)</f>
        <v>4038599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4" t="s">
        <v>12</v>
      </c>
      <c r="H25" s="414"/>
      <c r="I25" s="39"/>
      <c r="J25" s="13">
        <f>SUM(D8:D22)</f>
        <v>4038599</v>
      </c>
    </row>
    <row r="26" spans="1:18" x14ac:dyDescent="0.25">
      <c r="A26" s="162"/>
      <c r="B26" s="3"/>
      <c r="C26" s="40"/>
      <c r="D26" s="6"/>
      <c r="E26" s="7"/>
      <c r="F26" s="40"/>
      <c r="G26" s="414" t="s">
        <v>13</v>
      </c>
      <c r="H26" s="414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4" t="s">
        <v>14</v>
      </c>
      <c r="H27" s="414"/>
      <c r="I27" s="41"/>
      <c r="J27" s="15">
        <f>J25-J26</f>
        <v>3701116</v>
      </c>
    </row>
    <row r="28" spans="1:18" x14ac:dyDescent="0.25">
      <c r="A28" s="162"/>
      <c r="B28" s="16"/>
      <c r="C28" s="40"/>
      <c r="D28" s="17"/>
      <c r="E28" s="7"/>
      <c r="F28" s="40"/>
      <c r="G28" s="414" t="s">
        <v>15</v>
      </c>
      <c r="H28" s="414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4" t="s">
        <v>16</v>
      </c>
      <c r="H29" s="414"/>
      <c r="I29" s="39"/>
      <c r="J29" s="13">
        <f>J27+J28</f>
        <v>3701116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4" t="s">
        <v>5</v>
      </c>
      <c r="H30" s="414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4" t="s">
        <v>31</v>
      </c>
      <c r="H31" s="414"/>
      <c r="I31" s="40" t="str">
        <f>IF(J31&gt;0,"SALDO",IF(J31&lt;0,"PIUTANG",IF(J31=0,"LUNAS")))</f>
        <v>PIUTANG</v>
      </c>
      <c r="J31" s="13">
        <f>J30-J29</f>
        <v>-2514440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51"/>
  <sheetViews>
    <sheetView tabSelected="1" workbookViewId="0">
      <pane ySplit="7" topLeftCell="A226" activePane="bottomLeft" state="frozen"/>
      <selection pane="bottomLeft" activeCell="G237" sqref="G23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SUM(D232:D238)</f>
        <v>4113660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J251*-1</f>
        <v>3871070</v>
      </c>
      <c r="J2" s="218"/>
      <c r="L2" s="219">
        <f>SUM(G232:G238)</f>
        <v>242590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3871070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98">
        <v>43524</v>
      </c>
      <c r="B232" s="99">
        <v>19001648</v>
      </c>
      <c r="C232" s="412">
        <v>15</v>
      </c>
      <c r="D232" s="34">
        <v>1638630</v>
      </c>
      <c r="E232" s="99" t="s">
        <v>274</v>
      </c>
      <c r="F232" s="100">
        <v>2</v>
      </c>
      <c r="G232" s="34">
        <v>242590</v>
      </c>
      <c r="H232" s="102"/>
      <c r="I232" s="102"/>
      <c r="J232" s="34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98">
        <v>43524</v>
      </c>
      <c r="B233" s="99">
        <v>19001653</v>
      </c>
      <c r="C233" s="412">
        <v>5</v>
      </c>
      <c r="D233" s="34">
        <v>578935</v>
      </c>
      <c r="E233" s="99"/>
      <c r="F233" s="100"/>
      <c r="G233" s="34"/>
      <c r="H233" s="102"/>
      <c r="I233" s="102"/>
      <c r="J233" s="34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98">
        <v>43524</v>
      </c>
      <c r="B234" s="99">
        <v>19001665</v>
      </c>
      <c r="C234" s="412">
        <v>5</v>
      </c>
      <c r="D234" s="34">
        <v>579955</v>
      </c>
      <c r="E234" s="99"/>
      <c r="F234" s="100"/>
      <c r="G234" s="34"/>
      <c r="H234" s="102"/>
      <c r="I234" s="102"/>
      <c r="J234" s="34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98">
        <v>43524</v>
      </c>
      <c r="B235" s="99">
        <v>19001685</v>
      </c>
      <c r="C235" s="412">
        <v>8</v>
      </c>
      <c r="D235" s="34">
        <v>833340</v>
      </c>
      <c r="E235" s="99"/>
      <c r="F235" s="100"/>
      <c r="G235" s="34"/>
      <c r="H235" s="102"/>
      <c r="I235" s="102"/>
      <c r="J235" s="34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98">
        <v>43524</v>
      </c>
      <c r="B236" s="99">
        <v>19001688</v>
      </c>
      <c r="C236" s="412">
        <v>3</v>
      </c>
      <c r="D236" s="34">
        <v>233750</v>
      </c>
      <c r="E236" s="99"/>
      <c r="F236" s="100"/>
      <c r="G236" s="34"/>
      <c r="H236" s="102"/>
      <c r="I236" s="102"/>
      <c r="J236" s="34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98">
        <v>43524</v>
      </c>
      <c r="B237" s="99">
        <v>19001694</v>
      </c>
      <c r="C237" s="412">
        <v>1</v>
      </c>
      <c r="D237" s="34">
        <v>101065</v>
      </c>
      <c r="E237" s="99"/>
      <c r="F237" s="100"/>
      <c r="G237" s="34"/>
      <c r="H237" s="102"/>
      <c r="I237" s="102"/>
      <c r="J237" s="34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98">
        <v>43524</v>
      </c>
      <c r="B238" s="99">
        <v>19001711</v>
      </c>
      <c r="C238" s="412">
        <v>1</v>
      </c>
      <c r="D238" s="34">
        <v>147985</v>
      </c>
      <c r="E238" s="99"/>
      <c r="F238" s="100"/>
      <c r="G238" s="34"/>
      <c r="H238" s="102"/>
      <c r="I238" s="102"/>
      <c r="J238" s="34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98"/>
      <c r="B239" s="99"/>
      <c r="C239" s="412"/>
      <c r="D239" s="34"/>
      <c r="E239" s="99"/>
      <c r="F239" s="100"/>
      <c r="G239" s="34"/>
      <c r="H239" s="102"/>
      <c r="I239" s="102"/>
      <c r="J239" s="34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98"/>
      <c r="B240" s="99"/>
      <c r="C240" s="412"/>
      <c r="D240" s="34"/>
      <c r="E240" s="99"/>
      <c r="F240" s="100"/>
      <c r="G240" s="34"/>
      <c r="H240" s="102"/>
      <c r="I240" s="102"/>
      <c r="J240" s="34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98"/>
      <c r="B241" s="99"/>
      <c r="C241" s="412"/>
      <c r="D241" s="34"/>
      <c r="E241" s="99"/>
      <c r="F241" s="100"/>
      <c r="G241" s="34"/>
      <c r="H241" s="102"/>
      <c r="I241" s="102"/>
      <c r="J241" s="34"/>
      <c r="K241" s="138"/>
      <c r="L241" s="138"/>
      <c r="M241" s="138"/>
      <c r="N241" s="138"/>
      <c r="O241" s="138"/>
      <c r="P241" s="138"/>
      <c r="Q241" s="138"/>
      <c r="R241" s="138"/>
    </row>
    <row r="242" spans="1:18" x14ac:dyDescent="0.25">
      <c r="A242" s="235"/>
      <c r="B242" s="234"/>
      <c r="C242" s="240"/>
      <c r="D242" s="236"/>
      <c r="E242" s="234"/>
      <c r="F242" s="240"/>
      <c r="G242" s="236"/>
      <c r="H242" s="239"/>
      <c r="I242" s="239"/>
      <c r="J242" s="236"/>
    </row>
    <row r="243" spans="1:18" s="218" customFormat="1" x14ac:dyDescent="0.25">
      <c r="A243" s="226"/>
      <c r="B243" s="223" t="s">
        <v>11</v>
      </c>
      <c r="C243" s="232">
        <f>SUM(C8:C242)</f>
        <v>2589</v>
      </c>
      <c r="D243" s="224">
        <f>SUM(D8:D242)</f>
        <v>278507816</v>
      </c>
      <c r="E243" s="223" t="s">
        <v>11</v>
      </c>
      <c r="F243" s="232">
        <f>SUM(F8:F242)</f>
        <v>240</v>
      </c>
      <c r="G243" s="224">
        <f>SUM(G8:G242)</f>
        <v>26108380</v>
      </c>
      <c r="H243" s="232">
        <f>SUM(H8:H242)</f>
        <v>0</v>
      </c>
      <c r="I243" s="232">
        <f>SUM(I8:I242)</f>
        <v>248528366</v>
      </c>
      <c r="J243" s="224"/>
      <c r="K243" s="220"/>
      <c r="L243" s="220"/>
      <c r="M243" s="220"/>
      <c r="N243" s="220"/>
      <c r="O243" s="220"/>
      <c r="P243" s="220"/>
      <c r="Q243" s="220"/>
      <c r="R243" s="220"/>
    </row>
    <row r="244" spans="1:18" s="218" customFormat="1" x14ac:dyDescent="0.25">
      <c r="A244" s="226"/>
      <c r="B244" s="223"/>
      <c r="C244" s="232"/>
      <c r="D244" s="224"/>
      <c r="E244" s="223"/>
      <c r="F244" s="232"/>
      <c r="G244" s="224"/>
      <c r="H244" s="232"/>
      <c r="I244" s="232"/>
      <c r="J244" s="224"/>
      <c r="K244" s="220"/>
      <c r="M244" s="220"/>
      <c r="N244" s="220"/>
      <c r="O244" s="220"/>
      <c r="P244" s="220"/>
      <c r="Q244" s="220"/>
      <c r="R244" s="220"/>
    </row>
    <row r="245" spans="1:18" x14ac:dyDescent="0.25">
      <c r="A245" s="225"/>
      <c r="B245" s="226"/>
      <c r="C245" s="240"/>
      <c r="D245" s="236"/>
      <c r="E245" s="223"/>
      <c r="F245" s="240"/>
      <c r="G245" s="429" t="s">
        <v>12</v>
      </c>
      <c r="H245" s="430"/>
      <c r="I245" s="236"/>
      <c r="J245" s="227">
        <f>SUM(D8:D242)</f>
        <v>278507816</v>
      </c>
      <c r="P245" s="220"/>
      <c r="Q245" s="220"/>
      <c r="R245" s="233"/>
    </row>
    <row r="246" spans="1:18" x14ac:dyDescent="0.25">
      <c r="A246" s="235"/>
      <c r="B246" s="234"/>
      <c r="C246" s="240"/>
      <c r="D246" s="236"/>
      <c r="E246" s="234"/>
      <c r="F246" s="240"/>
      <c r="G246" s="429" t="s">
        <v>13</v>
      </c>
      <c r="H246" s="430"/>
      <c r="I246" s="237"/>
      <c r="J246" s="227">
        <f>SUM(G8:G242)</f>
        <v>26108380</v>
      </c>
      <c r="R246" s="233"/>
    </row>
    <row r="247" spans="1:18" x14ac:dyDescent="0.25">
      <c r="A247" s="228"/>
      <c r="B247" s="237"/>
      <c r="C247" s="240"/>
      <c r="D247" s="236"/>
      <c r="E247" s="234"/>
      <c r="F247" s="240"/>
      <c r="G247" s="429" t="s">
        <v>14</v>
      </c>
      <c r="H247" s="430"/>
      <c r="I247" s="229"/>
      <c r="J247" s="229">
        <f>J245-J246</f>
        <v>252399436</v>
      </c>
      <c r="L247" s="220"/>
      <c r="R247" s="233"/>
    </row>
    <row r="248" spans="1:18" x14ac:dyDescent="0.25">
      <c r="A248" s="235"/>
      <c r="B248" s="230"/>
      <c r="C248" s="240"/>
      <c r="D248" s="231"/>
      <c r="E248" s="234"/>
      <c r="F248" s="240"/>
      <c r="G248" s="429" t="s">
        <v>15</v>
      </c>
      <c r="H248" s="430"/>
      <c r="I248" s="237"/>
      <c r="J248" s="227">
        <f>SUM(H8:H242)</f>
        <v>0</v>
      </c>
      <c r="R248" s="233"/>
    </row>
    <row r="249" spans="1:18" x14ac:dyDescent="0.25">
      <c r="A249" s="235"/>
      <c r="B249" s="230"/>
      <c r="C249" s="240"/>
      <c r="D249" s="231"/>
      <c r="E249" s="234"/>
      <c r="F249" s="240"/>
      <c r="G249" s="429" t="s">
        <v>16</v>
      </c>
      <c r="H249" s="430"/>
      <c r="I249" s="237"/>
      <c r="J249" s="227">
        <f>J247+J248</f>
        <v>252399436</v>
      </c>
      <c r="R249" s="233"/>
    </row>
    <row r="250" spans="1:18" x14ac:dyDescent="0.25">
      <c r="A250" s="235"/>
      <c r="B250" s="230"/>
      <c r="C250" s="240"/>
      <c r="D250" s="231"/>
      <c r="E250" s="234"/>
      <c r="F250" s="240"/>
      <c r="G250" s="429" t="s">
        <v>5</v>
      </c>
      <c r="H250" s="430"/>
      <c r="I250" s="237"/>
      <c r="J250" s="227">
        <f>SUM(I8:I242)</f>
        <v>248528366</v>
      </c>
      <c r="R250" s="233"/>
    </row>
    <row r="251" spans="1:18" x14ac:dyDescent="0.25">
      <c r="A251" s="235"/>
      <c r="B251" s="230"/>
      <c r="C251" s="240"/>
      <c r="D251" s="231"/>
      <c r="E251" s="234"/>
      <c r="F251" s="240"/>
      <c r="G251" s="429" t="s">
        <v>31</v>
      </c>
      <c r="H251" s="430"/>
      <c r="I251" s="234" t="str">
        <f>IF(J251&gt;0,"SALDO",IF(J251&lt;0,"PIUTANG",IF(J251=0,"LUNAS")))</f>
        <v>PIUTANG</v>
      </c>
      <c r="J251" s="227">
        <f>J250-J249</f>
        <v>-3871070</v>
      </c>
      <c r="R251" s="233"/>
    </row>
  </sheetData>
  <mergeCells count="13">
    <mergeCell ref="G251:H251"/>
    <mergeCell ref="G245:H245"/>
    <mergeCell ref="G246:H246"/>
    <mergeCell ref="G247:H247"/>
    <mergeCell ref="G248:H248"/>
    <mergeCell ref="G249:H249"/>
    <mergeCell ref="G250:H25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76"/>
  <sheetViews>
    <sheetView zoomScale="85" zoomScaleNormal="85" workbookViewId="0">
      <pane ySplit="7" topLeftCell="A141" activePane="bottomLeft" state="frozen"/>
      <selection pane="bottomLeft" activeCell="B152" sqref="B15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J170*-1</f>
        <v>19382297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>
        <v>43521</v>
      </c>
      <c r="B142" s="99">
        <v>19001472</v>
      </c>
      <c r="C142" s="100">
        <v>11</v>
      </c>
      <c r="D142" s="34">
        <v>1070375</v>
      </c>
      <c r="E142" s="101" t="s">
        <v>266</v>
      </c>
      <c r="F142" s="99">
        <v>1</v>
      </c>
      <c r="G142" s="34">
        <v>137190</v>
      </c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>
        <v>43521</v>
      </c>
      <c r="B143" s="99">
        <v>19001504</v>
      </c>
      <c r="C143" s="100">
        <v>16</v>
      </c>
      <c r="D143" s="34">
        <v>1947180</v>
      </c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>
        <v>43521</v>
      </c>
      <c r="B144" s="99">
        <v>19001511</v>
      </c>
      <c r="C144" s="100">
        <v>1</v>
      </c>
      <c r="D144" s="34">
        <v>184025</v>
      </c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>
        <v>43522</v>
      </c>
      <c r="B145" s="99">
        <v>19001542</v>
      </c>
      <c r="C145" s="100">
        <v>24</v>
      </c>
      <c r="D145" s="34">
        <v>2584935</v>
      </c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98">
        <v>43522</v>
      </c>
      <c r="B146" s="99">
        <v>19001575</v>
      </c>
      <c r="C146" s="100">
        <v>27</v>
      </c>
      <c r="D146" s="34">
        <v>3085890</v>
      </c>
      <c r="E146" s="101"/>
      <c r="F146" s="99"/>
      <c r="G146" s="34"/>
      <c r="H146" s="102"/>
      <c r="I146" s="102"/>
      <c r="J146" s="34"/>
      <c r="K146" s="233"/>
      <c r="L146" s="233"/>
      <c r="M146" s="233"/>
      <c r="N146" s="233"/>
      <c r="O146" s="233"/>
      <c r="P146" s="233"/>
    </row>
    <row r="147" spans="1:16" x14ac:dyDescent="0.25">
      <c r="A147" s="98">
        <v>43522</v>
      </c>
      <c r="B147" s="99">
        <v>19001577</v>
      </c>
      <c r="C147" s="100">
        <v>1</v>
      </c>
      <c r="D147" s="34">
        <v>104975</v>
      </c>
      <c r="E147" s="101"/>
      <c r="F147" s="99"/>
      <c r="G147" s="34"/>
      <c r="H147" s="102"/>
      <c r="I147" s="102"/>
      <c r="J147" s="34"/>
      <c r="K147" s="233"/>
      <c r="L147" s="233"/>
      <c r="M147" s="233"/>
      <c r="N147" s="233"/>
      <c r="O147" s="233"/>
      <c r="P147" s="233"/>
    </row>
    <row r="148" spans="1:16" x14ac:dyDescent="0.25">
      <c r="A148" s="98">
        <v>43523</v>
      </c>
      <c r="B148" s="99">
        <v>19001587</v>
      </c>
      <c r="C148" s="100">
        <v>2</v>
      </c>
      <c r="D148" s="34">
        <v>268735</v>
      </c>
      <c r="E148" s="101" t="s">
        <v>272</v>
      </c>
      <c r="F148" s="99">
        <v>1</v>
      </c>
      <c r="G148" s="34">
        <v>147985</v>
      </c>
      <c r="H148" s="102"/>
      <c r="I148" s="102"/>
      <c r="J148" s="34"/>
      <c r="K148" s="233"/>
      <c r="L148" s="233"/>
      <c r="M148" s="233"/>
      <c r="N148" s="233"/>
      <c r="O148" s="233"/>
      <c r="P148" s="233"/>
    </row>
    <row r="149" spans="1:16" x14ac:dyDescent="0.25">
      <c r="A149" s="98">
        <v>43523</v>
      </c>
      <c r="B149" s="99">
        <v>19001603</v>
      </c>
      <c r="C149" s="100">
        <v>23</v>
      </c>
      <c r="D149" s="34">
        <v>2360960</v>
      </c>
      <c r="E149" s="101"/>
      <c r="F149" s="99"/>
      <c r="G149" s="34"/>
      <c r="H149" s="102"/>
      <c r="I149" s="102"/>
      <c r="J149" s="34"/>
      <c r="K149" s="233"/>
      <c r="L149" s="233"/>
      <c r="M149" s="233"/>
      <c r="N149" s="233"/>
      <c r="O149" s="233"/>
      <c r="P149" s="233"/>
    </row>
    <row r="150" spans="1:16" x14ac:dyDescent="0.25">
      <c r="A150" s="98">
        <v>43523</v>
      </c>
      <c r="B150" s="99">
        <v>19001631</v>
      </c>
      <c r="C150" s="100">
        <v>12</v>
      </c>
      <c r="D150" s="34">
        <v>1308660</v>
      </c>
      <c r="E150" s="101"/>
      <c r="F150" s="99"/>
      <c r="G150" s="34"/>
      <c r="H150" s="102"/>
      <c r="I150" s="102"/>
      <c r="J150" s="34"/>
      <c r="K150" s="233"/>
      <c r="L150" s="233"/>
      <c r="M150" s="233"/>
      <c r="N150" s="233"/>
      <c r="O150" s="233"/>
      <c r="P150" s="233"/>
    </row>
    <row r="151" spans="1:16" x14ac:dyDescent="0.25">
      <c r="A151" s="98">
        <v>43524</v>
      </c>
      <c r="B151" s="99">
        <v>19001672</v>
      </c>
      <c r="C151" s="100">
        <v>19</v>
      </c>
      <c r="D151" s="34">
        <v>2099245</v>
      </c>
      <c r="E151" s="101"/>
      <c r="F151" s="99"/>
      <c r="G151" s="34"/>
      <c r="H151" s="102"/>
      <c r="I151" s="102"/>
      <c r="J151" s="34"/>
      <c r="K151" s="233"/>
      <c r="L151" s="233"/>
      <c r="M151" s="233"/>
      <c r="N151" s="233"/>
      <c r="O151" s="233"/>
      <c r="P151" s="233"/>
    </row>
    <row r="152" spans="1:16" x14ac:dyDescent="0.25">
      <c r="A152" s="98">
        <v>43524</v>
      </c>
      <c r="B152" s="99">
        <v>19001708</v>
      </c>
      <c r="C152" s="100">
        <v>21</v>
      </c>
      <c r="D152" s="34">
        <v>2202990</v>
      </c>
      <c r="E152" s="101"/>
      <c r="F152" s="99"/>
      <c r="G152" s="34"/>
      <c r="H152" s="102"/>
      <c r="I152" s="102"/>
      <c r="J152" s="34"/>
      <c r="K152" s="233"/>
      <c r="L152" s="233"/>
      <c r="M152" s="233"/>
      <c r="N152" s="233"/>
      <c r="O152" s="233"/>
      <c r="P152" s="233"/>
    </row>
    <row r="153" spans="1:16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  <c r="K153" s="233"/>
      <c r="L153" s="233"/>
      <c r="M153" s="233"/>
      <c r="N153" s="233"/>
      <c r="O153" s="233"/>
      <c r="P153" s="233"/>
    </row>
    <row r="154" spans="1:16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  <c r="K154" s="233"/>
      <c r="L154" s="233"/>
      <c r="M154" s="233"/>
      <c r="N154" s="233"/>
      <c r="O154" s="233"/>
      <c r="P154" s="233"/>
    </row>
    <row r="155" spans="1:16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  <c r="K161" s="233"/>
      <c r="L161" s="233"/>
      <c r="M161" s="233"/>
      <c r="N161" s="233"/>
      <c r="O161" s="233"/>
      <c r="P161" s="233"/>
    </row>
    <row r="162" spans="1:16" x14ac:dyDescent="0.25">
      <c r="A162" s="235"/>
      <c r="B162" s="223" t="s">
        <v>11</v>
      </c>
      <c r="C162" s="232">
        <f>SUM(C8:C161)</f>
        <v>1320</v>
      </c>
      <c r="D162" s="224"/>
      <c r="E162" s="223" t="s">
        <v>11</v>
      </c>
      <c r="F162" s="223">
        <f>SUM(F8:F161)</f>
        <v>43</v>
      </c>
      <c r="G162" s="224">
        <f>SUM(G8:G161)</f>
        <v>4909216</v>
      </c>
      <c r="H162" s="239"/>
      <c r="I162" s="239"/>
      <c r="J162" s="236"/>
      <c r="K162" s="233"/>
      <c r="L162" s="233"/>
      <c r="M162" s="233"/>
      <c r="N162" s="233"/>
      <c r="O162" s="233"/>
      <c r="P162" s="233"/>
    </row>
    <row r="163" spans="1:16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  <c r="K163" s="233"/>
      <c r="L163" s="233"/>
      <c r="M163" s="233"/>
      <c r="N163" s="233"/>
      <c r="O163" s="233"/>
      <c r="P163" s="233"/>
    </row>
    <row r="164" spans="1:16" x14ac:dyDescent="0.25">
      <c r="A164" s="225"/>
      <c r="B164" s="226"/>
      <c r="C164" s="240"/>
      <c r="D164" s="236"/>
      <c r="E164" s="223"/>
      <c r="F164" s="234"/>
      <c r="G164" s="414" t="s">
        <v>12</v>
      </c>
      <c r="H164" s="414"/>
      <c r="I164" s="239"/>
      <c r="J164" s="227">
        <f>SUM(D8:D161)</f>
        <v>139156335</v>
      </c>
      <c r="K164" s="233"/>
      <c r="L164" s="233"/>
      <c r="M164" s="233"/>
      <c r="N164" s="233"/>
      <c r="O164" s="233"/>
      <c r="P164" s="233"/>
    </row>
    <row r="165" spans="1:16" x14ac:dyDescent="0.25">
      <c r="A165" s="235"/>
      <c r="B165" s="234"/>
      <c r="C165" s="240"/>
      <c r="D165" s="236"/>
      <c r="E165" s="223"/>
      <c r="F165" s="234"/>
      <c r="G165" s="414" t="s">
        <v>13</v>
      </c>
      <c r="H165" s="414"/>
      <c r="I165" s="239"/>
      <c r="J165" s="227">
        <f>SUM(G8:G161)</f>
        <v>4909216</v>
      </c>
    </row>
    <row r="166" spans="1:16" x14ac:dyDescent="0.25">
      <c r="A166" s="228"/>
      <c r="B166" s="237"/>
      <c r="C166" s="240"/>
      <c r="D166" s="236"/>
      <c r="E166" s="237"/>
      <c r="F166" s="234"/>
      <c r="G166" s="414" t="s">
        <v>14</v>
      </c>
      <c r="H166" s="414"/>
      <c r="I166" s="41"/>
      <c r="J166" s="229">
        <f>J164-J165</f>
        <v>134247119</v>
      </c>
    </row>
    <row r="167" spans="1:16" x14ac:dyDescent="0.25">
      <c r="A167" s="235"/>
      <c r="B167" s="230"/>
      <c r="C167" s="240"/>
      <c r="D167" s="231"/>
      <c r="E167" s="237"/>
      <c r="F167" s="223"/>
      <c r="G167" s="414" t="s">
        <v>15</v>
      </c>
      <c r="H167" s="414"/>
      <c r="I167" s="239"/>
      <c r="J167" s="227">
        <f>SUM(H8:H163)</f>
        <v>0</v>
      </c>
    </row>
    <row r="168" spans="1:16" x14ac:dyDescent="0.25">
      <c r="A168" s="235"/>
      <c r="B168" s="230"/>
      <c r="C168" s="240"/>
      <c r="D168" s="231"/>
      <c r="E168" s="237"/>
      <c r="F168" s="223"/>
      <c r="G168" s="414" t="s">
        <v>16</v>
      </c>
      <c r="H168" s="414"/>
      <c r="I168" s="239"/>
      <c r="J168" s="227">
        <f>J166+J167</f>
        <v>134247119</v>
      </c>
    </row>
    <row r="169" spans="1:16" x14ac:dyDescent="0.25">
      <c r="A169" s="235"/>
      <c r="B169" s="230"/>
      <c r="C169" s="240"/>
      <c r="D169" s="231"/>
      <c r="E169" s="237"/>
      <c r="F169" s="234"/>
      <c r="G169" s="414" t="s">
        <v>5</v>
      </c>
      <c r="H169" s="414"/>
      <c r="I169" s="239"/>
      <c r="J169" s="227">
        <f>SUM(I8:I163)</f>
        <v>114864822</v>
      </c>
    </row>
    <row r="170" spans="1:16" x14ac:dyDescent="0.25">
      <c r="A170" s="235"/>
      <c r="B170" s="230"/>
      <c r="C170" s="240"/>
      <c r="D170" s="231"/>
      <c r="E170" s="237"/>
      <c r="F170" s="234"/>
      <c r="G170" s="414" t="s">
        <v>31</v>
      </c>
      <c r="H170" s="414"/>
      <c r="I170" s="240" t="str">
        <f>IF(J170&gt;0,"SALDO",IF(J170&lt;0,"PIUTANG",IF(J170=0,"LUNAS")))</f>
        <v>PIUTANG</v>
      </c>
      <c r="J170" s="227">
        <f>J169-J168</f>
        <v>-19382297</v>
      </c>
    </row>
    <row r="171" spans="1:16" x14ac:dyDescent="0.25">
      <c r="F171" s="219"/>
      <c r="G171" s="219"/>
      <c r="J171" s="219"/>
    </row>
    <row r="172" spans="1:16" x14ac:dyDescent="0.25">
      <c r="C172" s="219"/>
      <c r="D172" s="219"/>
      <c r="F172" s="219"/>
      <c r="G172" s="219"/>
      <c r="J172" s="219"/>
      <c r="L172" s="233"/>
      <c r="M172" s="233"/>
      <c r="N172" s="233"/>
      <c r="O172" s="233"/>
      <c r="P172" s="233"/>
    </row>
    <row r="173" spans="1:16" x14ac:dyDescent="0.25">
      <c r="C173" s="219"/>
      <c r="D173" s="219"/>
      <c r="F173" s="219"/>
      <c r="G173" s="219"/>
      <c r="J173" s="219"/>
      <c r="L173" s="233"/>
      <c r="M173" s="233"/>
      <c r="N173" s="233"/>
      <c r="O173" s="233"/>
      <c r="P173" s="233"/>
    </row>
    <row r="174" spans="1:16" x14ac:dyDescent="0.25">
      <c r="C174" s="219"/>
      <c r="D174" s="219"/>
      <c r="F174" s="219"/>
      <c r="G174" s="219"/>
      <c r="J174" s="219"/>
      <c r="L174" s="233"/>
      <c r="M174" s="233"/>
      <c r="N174" s="233"/>
      <c r="O174" s="233"/>
      <c r="P174" s="233"/>
    </row>
    <row r="175" spans="1:16" x14ac:dyDescent="0.25">
      <c r="C175" s="219"/>
      <c r="D175" s="219"/>
      <c r="F175" s="219"/>
      <c r="G175" s="219"/>
      <c r="J175" s="219"/>
      <c r="L175" s="233"/>
      <c r="M175" s="233"/>
      <c r="N175" s="233"/>
      <c r="O175" s="233"/>
      <c r="P175" s="233"/>
    </row>
    <row r="176" spans="1:16" x14ac:dyDescent="0.25">
      <c r="C176" s="219"/>
      <c r="D176" s="219"/>
      <c r="L176" s="233"/>
      <c r="M176" s="233"/>
      <c r="N176" s="233"/>
      <c r="O176" s="233"/>
      <c r="P176" s="233"/>
    </row>
  </sheetData>
  <mergeCells count="15">
    <mergeCell ref="G170:H170"/>
    <mergeCell ref="G164:H164"/>
    <mergeCell ref="G165:H165"/>
    <mergeCell ref="G166:H166"/>
    <mergeCell ref="G167:H167"/>
    <mergeCell ref="G168:H168"/>
    <mergeCell ref="G169:H16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34"/>
  <sheetViews>
    <sheetView workbookViewId="0">
      <pane ySplit="7" topLeftCell="A106" activePane="bottomLeft" state="frozen"/>
      <selection pane="bottomLeft" activeCell="I116" sqref="I11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J128*-1</f>
        <v>1778685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43521</v>
      </c>
      <c r="B105" s="99">
        <v>19000284</v>
      </c>
      <c r="C105" s="100">
        <v>1</v>
      </c>
      <c r="D105" s="34">
        <v>49785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43521</v>
      </c>
      <c r="B106" s="99">
        <v>19000289</v>
      </c>
      <c r="C106" s="100">
        <v>3</v>
      </c>
      <c r="D106" s="34">
        <v>135720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43521</v>
      </c>
      <c r="B107" s="99">
        <v>19000290</v>
      </c>
      <c r="C107" s="100">
        <v>4</v>
      </c>
      <c r="D107" s="34">
        <v>194580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43522</v>
      </c>
      <c r="B108" s="99">
        <v>19000292</v>
      </c>
      <c r="C108" s="100">
        <v>1</v>
      </c>
      <c r="D108" s="34">
        <v>50700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43522</v>
      </c>
      <c r="B109" s="99">
        <v>19000297</v>
      </c>
      <c r="C109" s="100">
        <v>2</v>
      </c>
      <c r="D109" s="34">
        <v>64635</v>
      </c>
      <c r="E109" s="101"/>
      <c r="F109" s="99"/>
      <c r="G109" s="34"/>
      <c r="H109" s="102"/>
      <c r="I109" s="102"/>
      <c r="J109" s="34"/>
    </row>
    <row r="110" spans="1:10" x14ac:dyDescent="0.25">
      <c r="A110" s="98">
        <v>43523</v>
      </c>
      <c r="B110" s="99">
        <v>19000302</v>
      </c>
      <c r="C110" s="100">
        <v>5</v>
      </c>
      <c r="D110" s="34">
        <v>191985</v>
      </c>
      <c r="E110" s="101"/>
      <c r="F110" s="99"/>
      <c r="G110" s="34"/>
      <c r="H110" s="102"/>
      <c r="I110" s="102"/>
      <c r="J110" s="34"/>
    </row>
    <row r="111" spans="1:10" x14ac:dyDescent="0.25">
      <c r="A111" s="98">
        <v>43523</v>
      </c>
      <c r="B111" s="99">
        <v>19000303</v>
      </c>
      <c r="C111" s="100">
        <v>6</v>
      </c>
      <c r="D111" s="34">
        <v>254115</v>
      </c>
      <c r="E111" s="101"/>
      <c r="F111" s="99"/>
      <c r="G111" s="34"/>
      <c r="H111" s="102"/>
      <c r="I111" s="102"/>
      <c r="J111" s="34"/>
    </row>
    <row r="112" spans="1:10" x14ac:dyDescent="0.25">
      <c r="A112" s="98">
        <v>43523</v>
      </c>
      <c r="B112" s="99">
        <v>19000308</v>
      </c>
      <c r="C112" s="100">
        <v>2</v>
      </c>
      <c r="D112" s="34">
        <v>74835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43523</v>
      </c>
      <c r="B113" s="99">
        <v>19000309</v>
      </c>
      <c r="C113" s="100">
        <v>1</v>
      </c>
      <c r="D113" s="34">
        <v>94935</v>
      </c>
      <c r="E113" s="101"/>
      <c r="F113" s="99"/>
      <c r="G113" s="34"/>
      <c r="H113" s="102"/>
      <c r="I113" s="102"/>
      <c r="J113" s="34"/>
    </row>
    <row r="114" spans="1:10" x14ac:dyDescent="0.25">
      <c r="A114" s="98">
        <v>43524</v>
      </c>
      <c r="B114" s="99">
        <v>19000319</v>
      </c>
      <c r="C114" s="100">
        <v>4</v>
      </c>
      <c r="D114" s="34">
        <v>142035</v>
      </c>
      <c r="E114" s="101"/>
      <c r="F114" s="99"/>
      <c r="G114" s="34"/>
      <c r="H114" s="102"/>
      <c r="I114" s="102"/>
      <c r="J114" s="34"/>
    </row>
    <row r="115" spans="1:10" x14ac:dyDescent="0.25">
      <c r="A115" s="98">
        <v>43524</v>
      </c>
      <c r="B115" s="99">
        <v>19000320</v>
      </c>
      <c r="C115" s="100">
        <v>3</v>
      </c>
      <c r="D115" s="34">
        <v>136710</v>
      </c>
      <c r="E115" s="101"/>
      <c r="F115" s="99"/>
      <c r="G115" s="34"/>
      <c r="H115" s="102"/>
      <c r="I115" s="102"/>
      <c r="J115" s="34"/>
    </row>
    <row r="116" spans="1:10" x14ac:dyDescent="0.25">
      <c r="A116" s="98">
        <v>43524</v>
      </c>
      <c r="B116" s="99">
        <v>19000325</v>
      </c>
      <c r="C116" s="100">
        <v>3</v>
      </c>
      <c r="D116" s="34">
        <v>186285</v>
      </c>
      <c r="E116" s="101"/>
      <c r="F116" s="99"/>
      <c r="G116" s="34"/>
      <c r="H116" s="102"/>
      <c r="I116" s="102"/>
      <c r="J116" s="34"/>
    </row>
    <row r="117" spans="1:10" x14ac:dyDescent="0.25">
      <c r="A117" s="98">
        <v>43524</v>
      </c>
      <c r="B117" s="99">
        <v>19000326</v>
      </c>
      <c r="C117" s="100">
        <v>1</v>
      </c>
      <c r="D117" s="34">
        <v>24375</v>
      </c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235"/>
      <c r="B119" s="234"/>
      <c r="C119" s="240"/>
      <c r="D119" s="236"/>
      <c r="E119" s="237"/>
      <c r="F119" s="234"/>
      <c r="G119" s="236"/>
      <c r="H119" s="239"/>
      <c r="I119" s="239"/>
      <c r="J119" s="236"/>
    </row>
    <row r="120" spans="1:10" x14ac:dyDescent="0.25">
      <c r="A120" s="235"/>
      <c r="B120" s="223" t="s">
        <v>11</v>
      </c>
      <c r="C120" s="232">
        <f>SUM(C8:C119)</f>
        <v>310</v>
      </c>
      <c r="D120" s="224"/>
      <c r="E120" s="223" t="s">
        <v>11</v>
      </c>
      <c r="F120" s="223">
        <f>SUM(F8:F119)</f>
        <v>6</v>
      </c>
      <c r="G120" s="224">
        <f>SUM(G8:G119)</f>
        <v>339030</v>
      </c>
      <c r="H120" s="239"/>
      <c r="I120" s="239"/>
      <c r="J120" s="236"/>
    </row>
    <row r="121" spans="1:10" x14ac:dyDescent="0.25">
      <c r="A121" s="235"/>
      <c r="B121" s="223"/>
      <c r="C121" s="232"/>
      <c r="D121" s="224"/>
      <c r="E121" s="237"/>
      <c r="F121" s="234"/>
      <c r="G121" s="236"/>
      <c r="H121" s="239"/>
      <c r="I121" s="239"/>
      <c r="J121" s="236"/>
    </row>
    <row r="122" spans="1:10" x14ac:dyDescent="0.25">
      <c r="A122" s="225"/>
      <c r="B122" s="226"/>
      <c r="C122" s="240"/>
      <c r="D122" s="236"/>
      <c r="E122" s="223"/>
      <c r="F122" s="234"/>
      <c r="G122" s="414" t="s">
        <v>12</v>
      </c>
      <c r="H122" s="414"/>
      <c r="I122" s="239"/>
      <c r="J122" s="227">
        <f>SUM(D8:D119)</f>
        <v>13817805</v>
      </c>
    </row>
    <row r="123" spans="1:10" x14ac:dyDescent="0.25">
      <c r="A123" s="235"/>
      <c r="B123" s="234"/>
      <c r="C123" s="240"/>
      <c r="D123" s="236"/>
      <c r="E123" s="223"/>
      <c r="F123" s="234"/>
      <c r="G123" s="414" t="s">
        <v>13</v>
      </c>
      <c r="H123" s="414"/>
      <c r="I123" s="239"/>
      <c r="J123" s="227">
        <f>SUM(G8:G119)</f>
        <v>339030</v>
      </c>
    </row>
    <row r="124" spans="1:10" x14ac:dyDescent="0.25">
      <c r="A124" s="228"/>
      <c r="B124" s="237"/>
      <c r="C124" s="240"/>
      <c r="D124" s="236"/>
      <c r="E124" s="237"/>
      <c r="F124" s="234"/>
      <c r="G124" s="414" t="s">
        <v>14</v>
      </c>
      <c r="H124" s="414"/>
      <c r="I124" s="41"/>
      <c r="J124" s="229">
        <f>J122-J123</f>
        <v>13478775</v>
      </c>
    </row>
    <row r="125" spans="1:10" x14ac:dyDescent="0.25">
      <c r="A125" s="235"/>
      <c r="B125" s="230"/>
      <c r="C125" s="240"/>
      <c r="D125" s="231"/>
      <c r="E125" s="237"/>
      <c r="F125" s="223"/>
      <c r="G125" s="414" t="s">
        <v>15</v>
      </c>
      <c r="H125" s="414"/>
      <c r="I125" s="239"/>
      <c r="J125" s="227">
        <f>SUM(H8:H121)</f>
        <v>0</v>
      </c>
    </row>
    <row r="126" spans="1:10" x14ac:dyDescent="0.25">
      <c r="A126" s="235"/>
      <c r="B126" s="230"/>
      <c r="C126" s="240"/>
      <c r="D126" s="231"/>
      <c r="E126" s="237"/>
      <c r="F126" s="223"/>
      <c r="G126" s="414" t="s">
        <v>16</v>
      </c>
      <c r="H126" s="414"/>
      <c r="I126" s="239"/>
      <c r="J126" s="227">
        <f>J124+J125</f>
        <v>13478775</v>
      </c>
    </row>
    <row r="127" spans="1:10" x14ac:dyDescent="0.25">
      <c r="A127" s="235"/>
      <c r="B127" s="230"/>
      <c r="C127" s="240"/>
      <c r="D127" s="231"/>
      <c r="E127" s="237"/>
      <c r="F127" s="234"/>
      <c r="G127" s="414" t="s">
        <v>5</v>
      </c>
      <c r="H127" s="414"/>
      <c r="I127" s="239"/>
      <c r="J127" s="227">
        <f>SUM(I8:I121)</f>
        <v>11700090</v>
      </c>
    </row>
    <row r="128" spans="1:10" x14ac:dyDescent="0.25">
      <c r="A128" s="235"/>
      <c r="B128" s="230"/>
      <c r="C128" s="240"/>
      <c r="D128" s="231"/>
      <c r="E128" s="237"/>
      <c r="F128" s="234"/>
      <c r="G128" s="414" t="s">
        <v>31</v>
      </c>
      <c r="H128" s="414"/>
      <c r="I128" s="240" t="str">
        <f>IF(J128&gt;0,"SALDO",IF(J128&lt;0,"PIUTANG",IF(J128=0,"LUNAS")))</f>
        <v>PIUTANG</v>
      </c>
      <c r="J128" s="227">
        <f>J127-J126</f>
        <v>-1778685</v>
      </c>
    </row>
    <row r="129" spans="3:10" x14ac:dyDescent="0.25">
      <c r="F129" s="219"/>
      <c r="G129" s="219"/>
      <c r="J129" s="219"/>
    </row>
    <row r="130" spans="3:10" x14ac:dyDescent="0.25">
      <c r="C130" s="219"/>
      <c r="D130" s="219"/>
      <c r="F130" s="219"/>
      <c r="G130" s="219"/>
      <c r="J130" s="219"/>
    </row>
    <row r="131" spans="3:10" x14ac:dyDescent="0.25">
      <c r="C131" s="219"/>
      <c r="D131" s="219"/>
      <c r="F131" s="219"/>
      <c r="G131" s="219"/>
      <c r="J131" s="219"/>
    </row>
    <row r="132" spans="3:10" x14ac:dyDescent="0.25">
      <c r="C132" s="219"/>
      <c r="D132" s="219"/>
      <c r="F132" s="219"/>
      <c r="G132" s="219"/>
      <c r="J132" s="219"/>
    </row>
    <row r="133" spans="3:10" x14ac:dyDescent="0.25">
      <c r="C133" s="219"/>
      <c r="D133" s="219"/>
      <c r="F133" s="219"/>
      <c r="G133" s="219"/>
      <c r="J133" s="219"/>
    </row>
    <row r="134" spans="3:10" x14ac:dyDescent="0.25">
      <c r="C134" s="219"/>
      <c r="D134" s="219"/>
    </row>
  </sheetData>
  <mergeCells count="15">
    <mergeCell ref="G128:H128"/>
    <mergeCell ref="G122:H122"/>
    <mergeCell ref="G123:H123"/>
    <mergeCell ref="G124:H124"/>
    <mergeCell ref="G125:H125"/>
    <mergeCell ref="G126:H126"/>
    <mergeCell ref="G127:H12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4"/>
  <sheetViews>
    <sheetView workbookViewId="0">
      <pane ySplit="7" topLeftCell="A35" activePane="bottomLeft" state="frozen"/>
      <selection pane="bottomLeft" activeCell="E41" sqref="E4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J54*-1</f>
        <v>2455260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>
        <v>43523</v>
      </c>
      <c r="B41" s="99">
        <v>19001634</v>
      </c>
      <c r="C41" s="253">
        <v>2</v>
      </c>
      <c r="D41" s="34">
        <v>200090</v>
      </c>
      <c r="E41" s="101"/>
      <c r="F41" s="99"/>
      <c r="G41" s="34"/>
      <c r="H41" s="101"/>
      <c r="I41" s="102"/>
      <c r="J41" s="34"/>
      <c r="L41" s="238"/>
    </row>
    <row r="42" spans="1:12" x14ac:dyDescent="0.25">
      <c r="A42" s="98">
        <v>43524</v>
      </c>
      <c r="B42" s="99">
        <v>19001715</v>
      </c>
      <c r="C42" s="253">
        <v>2</v>
      </c>
      <c r="D42" s="34">
        <v>255595</v>
      </c>
      <c r="E42" s="101"/>
      <c r="F42" s="99"/>
      <c r="G42" s="34"/>
      <c r="H42" s="101"/>
      <c r="I42" s="102"/>
      <c r="J42" s="34"/>
      <c r="L42" s="238"/>
    </row>
    <row r="43" spans="1:12" x14ac:dyDescent="0.25">
      <c r="A43" s="98"/>
      <c r="B43" s="99"/>
      <c r="C43" s="253"/>
      <c r="D43" s="34"/>
      <c r="E43" s="101"/>
      <c r="F43" s="99"/>
      <c r="G43" s="34"/>
      <c r="H43" s="101"/>
      <c r="I43" s="102"/>
      <c r="J43" s="34"/>
      <c r="L43" s="238"/>
    </row>
    <row r="44" spans="1:12" x14ac:dyDescent="0.25">
      <c r="A44" s="98"/>
      <c r="B44" s="99"/>
      <c r="C44" s="253"/>
      <c r="D44" s="34"/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187</v>
      </c>
      <c r="D46" s="224"/>
      <c r="E46" s="223" t="s">
        <v>11</v>
      </c>
      <c r="F46" s="223">
        <f>SUM(F8:F45)</f>
        <v>8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414" t="s">
        <v>12</v>
      </c>
      <c r="H48" s="414"/>
      <c r="I48" s="239"/>
      <c r="J48" s="227">
        <f>SUM(D8:D45)</f>
        <v>20985435</v>
      </c>
    </row>
    <row r="49" spans="1:10" x14ac:dyDescent="0.25">
      <c r="A49" s="235"/>
      <c r="B49" s="234"/>
      <c r="C49" s="26"/>
      <c r="D49" s="236"/>
      <c r="E49" s="237"/>
      <c r="F49" s="234"/>
      <c r="G49" s="414" t="s">
        <v>13</v>
      </c>
      <c r="H49" s="414"/>
      <c r="I49" s="239"/>
      <c r="J49" s="227">
        <f>SUM(G8:G45)</f>
        <v>537950</v>
      </c>
    </row>
    <row r="50" spans="1:10" x14ac:dyDescent="0.25">
      <c r="A50" s="228"/>
      <c r="B50" s="237"/>
      <c r="C50" s="26"/>
      <c r="D50" s="236"/>
      <c r="E50" s="237"/>
      <c r="F50" s="234"/>
      <c r="G50" s="414" t="s">
        <v>14</v>
      </c>
      <c r="H50" s="414"/>
      <c r="I50" s="41"/>
      <c r="J50" s="229">
        <f>J48-J49</f>
        <v>20447485</v>
      </c>
    </row>
    <row r="51" spans="1:10" x14ac:dyDescent="0.25">
      <c r="A51" s="235"/>
      <c r="B51" s="230"/>
      <c r="C51" s="26"/>
      <c r="D51" s="231"/>
      <c r="E51" s="237"/>
      <c r="F51" s="234"/>
      <c r="G51" s="414" t="s">
        <v>15</v>
      </c>
      <c r="H51" s="414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414" t="s">
        <v>16</v>
      </c>
      <c r="H52" s="414"/>
      <c r="I52" s="239"/>
      <c r="J52" s="227">
        <f>J50+J51</f>
        <v>20447485</v>
      </c>
    </row>
    <row r="53" spans="1:10" x14ac:dyDescent="0.25">
      <c r="A53" s="235"/>
      <c r="B53" s="230"/>
      <c r="C53" s="26"/>
      <c r="D53" s="231"/>
      <c r="E53" s="237"/>
      <c r="F53" s="234"/>
      <c r="G53" s="414" t="s">
        <v>5</v>
      </c>
      <c r="H53" s="414"/>
      <c r="I53" s="239"/>
      <c r="J53" s="227">
        <f>SUM(I8:I46)</f>
        <v>17992225</v>
      </c>
    </row>
    <row r="54" spans="1:10" x14ac:dyDescent="0.25">
      <c r="A54" s="235"/>
      <c r="B54" s="230"/>
      <c r="C54" s="26"/>
      <c r="D54" s="231"/>
      <c r="E54" s="237"/>
      <c r="F54" s="234"/>
      <c r="G54" s="414" t="s">
        <v>31</v>
      </c>
      <c r="H54" s="414"/>
      <c r="I54" s="240" t="str">
        <f>IF(J54&gt;0,"SALDO",IF(J54&lt;0,"PIUTANG",IF(J54=0,"LUNAS")))</f>
        <v>PIUTANG</v>
      </c>
      <c r="J54" s="227">
        <f>J53-J52</f>
        <v>-2455260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4:H54"/>
    <mergeCell ref="G48:H48"/>
    <mergeCell ref="G49:H49"/>
    <mergeCell ref="G50:H50"/>
    <mergeCell ref="G51:H51"/>
    <mergeCell ref="G52:H52"/>
    <mergeCell ref="G53:H5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J86" sqref="J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J98*-1</f>
        <v>427125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426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4" t="s">
        <v>12</v>
      </c>
      <c r="H92" s="414"/>
      <c r="I92" s="39"/>
      <c r="J92" s="13">
        <f>SUM(D8:D89)</f>
        <v>47597821</v>
      </c>
      <c r="M92" s="37"/>
    </row>
    <row r="93" spans="1:17" x14ac:dyDescent="0.25">
      <c r="A93" s="4"/>
      <c r="B93" s="3"/>
      <c r="C93" s="40"/>
      <c r="D93" s="6"/>
      <c r="E93" s="7"/>
      <c r="F93" s="3"/>
      <c r="G93" s="414" t="s">
        <v>13</v>
      </c>
      <c r="H93" s="414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4" t="s">
        <v>14</v>
      </c>
      <c r="H94" s="414"/>
      <c r="I94" s="41"/>
      <c r="J94" s="15">
        <f>J92-J93</f>
        <v>33183248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4" t="s">
        <v>15</v>
      </c>
      <c r="H95" s="414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4" t="s">
        <v>16</v>
      </c>
      <c r="H96" s="414"/>
      <c r="I96" s="39"/>
      <c r="J96" s="13">
        <f>J94+J95</f>
        <v>33183248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4" t="s">
        <v>5</v>
      </c>
      <c r="H97" s="414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4" t="s">
        <v>31</v>
      </c>
      <c r="H98" s="414"/>
      <c r="I98" s="40" t="str">
        <f>IF(J98&gt;0,"SALDO",IF(J98&lt;0,"PIUTANG",IF(J98=0,"LUNAS")))</f>
        <v>PIUTANG</v>
      </c>
      <c r="J98" s="13">
        <f>J97-J96</f>
        <v>-427125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7" activePane="bottomLeft" state="frozen"/>
      <selection pane="bottomLeft" activeCell="B230" sqref="B23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J240*-1</f>
        <v>360970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>
        <v>43524</v>
      </c>
      <c r="B229" s="99">
        <v>19001673</v>
      </c>
      <c r="C229" s="100">
        <v>1</v>
      </c>
      <c r="D229" s="34">
        <v>147985</v>
      </c>
      <c r="E229" s="101"/>
      <c r="F229" s="99"/>
      <c r="G229" s="34"/>
      <c r="H229" s="102">
        <v>25000</v>
      </c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>
        <v>43524</v>
      </c>
      <c r="B230" s="99">
        <v>19001695</v>
      </c>
      <c r="C230" s="100">
        <v>1</v>
      </c>
      <c r="D230" s="34">
        <v>147985</v>
      </c>
      <c r="E230" s="101"/>
      <c r="F230" s="99"/>
      <c r="G230" s="34"/>
      <c r="H230" s="102">
        <v>40000</v>
      </c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969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4" t="s">
        <v>12</v>
      </c>
      <c r="H234" s="414"/>
      <c r="I234" s="39"/>
      <c r="J234" s="13">
        <f>SUM(D8:D231)</f>
        <v>89403617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4" t="s">
        <v>13</v>
      </c>
      <c r="H235" s="414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4" t="s">
        <v>14</v>
      </c>
      <c r="H236" s="414"/>
      <c r="I236" s="41"/>
      <c r="J236" s="15">
        <f>J234-J235</f>
        <v>89305092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4" t="s">
        <v>15</v>
      </c>
      <c r="H237" s="414"/>
      <c r="I237" s="39"/>
      <c r="J237" s="13">
        <f>SUM(H8:H233)</f>
        <v>5269500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4" t="s">
        <v>16</v>
      </c>
      <c r="H238" s="414"/>
      <c r="I238" s="39"/>
      <c r="J238" s="13">
        <f>J236+J237</f>
        <v>94574592</v>
      </c>
    </row>
    <row r="239" spans="1:16" x14ac:dyDescent="0.25">
      <c r="A239" s="4"/>
      <c r="B239" s="16"/>
      <c r="C239" s="40"/>
      <c r="D239" s="17"/>
      <c r="E239" s="7"/>
      <c r="F239" s="3"/>
      <c r="G239" s="414" t="s">
        <v>5</v>
      </c>
      <c r="H239" s="414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4" t="s">
        <v>31</v>
      </c>
      <c r="H240" s="414"/>
      <c r="I240" s="40" t="str">
        <f>IF(J240&gt;0,"SALDO",IF(J240&lt;0,"PIUTANG",IF(J240=0,"LUNAS")))</f>
        <v>PIUTANG</v>
      </c>
      <c r="J240" s="13">
        <f>J239-J238</f>
        <v>-360970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I90" sqref="I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271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14" t="s">
        <v>12</v>
      </c>
      <c r="H98" s="414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14" t="s">
        <v>13</v>
      </c>
      <c r="H99" s="414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14" t="s">
        <v>14</v>
      </c>
      <c r="H100" s="414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14" t="s">
        <v>15</v>
      </c>
      <c r="H101" s="414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14" t="s">
        <v>16</v>
      </c>
      <c r="H102" s="414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14" t="s">
        <v>5</v>
      </c>
      <c r="H103" s="414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14" t="s">
        <v>31</v>
      </c>
      <c r="H104" s="414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98:H98"/>
    <mergeCell ref="G99:H99"/>
    <mergeCell ref="G100:H100"/>
    <mergeCell ref="G101:H101"/>
    <mergeCell ref="G102:H102"/>
    <mergeCell ref="G103:H103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4" t="s">
        <v>12</v>
      </c>
      <c r="H69" s="41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4" t="s">
        <v>13</v>
      </c>
      <c r="H70" s="41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4" t="s">
        <v>14</v>
      </c>
      <c r="H71" s="41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4" t="s">
        <v>15</v>
      </c>
      <c r="H72" s="41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4" t="s">
        <v>16</v>
      </c>
      <c r="H73" s="41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4" t="s">
        <v>5</v>
      </c>
      <c r="H74" s="41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4" t="s">
        <v>31</v>
      </c>
      <c r="H75" s="41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5" activePane="bottomLeft" state="frozen"/>
      <selection pane="bottomLeft" activeCell="M32" sqref="M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1840551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160</v>
      </c>
      <c r="D36" s="9">
        <f>SUM(D7:D35)</f>
        <v>16138741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1282000</v>
      </c>
      <c r="I36" s="77">
        <f>SUM(I7:I35)</f>
        <v>12694000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4" t="s">
        <v>12</v>
      </c>
      <c r="H38" s="414"/>
      <c r="I38" s="6"/>
      <c r="J38" s="13">
        <f>SUM(D7:D35)</f>
        <v>16138741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4" t="s">
        <v>13</v>
      </c>
      <c r="H39" s="414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4" t="s">
        <v>14</v>
      </c>
      <c r="H40" s="414"/>
      <c r="I40" s="15"/>
      <c r="J40" s="15">
        <f>J38-J39</f>
        <v>13252551</v>
      </c>
    </row>
    <row r="41" spans="1:17" x14ac:dyDescent="0.25">
      <c r="A41" s="4"/>
      <c r="B41" s="16"/>
      <c r="C41" s="40"/>
      <c r="D41" s="17"/>
      <c r="E41" s="7"/>
      <c r="F41" s="40"/>
      <c r="G41" s="414" t="s">
        <v>15</v>
      </c>
      <c r="H41" s="414"/>
      <c r="I41" s="7"/>
      <c r="J41" s="13">
        <f>SUM(H7:H35)</f>
        <v>1282000</v>
      </c>
    </row>
    <row r="42" spans="1:17" x14ac:dyDescent="0.25">
      <c r="A42" s="4"/>
      <c r="B42" s="16"/>
      <c r="C42" s="40"/>
      <c r="D42" s="17"/>
      <c r="E42" s="7"/>
      <c r="F42" s="40"/>
      <c r="G42" s="414" t="s">
        <v>16</v>
      </c>
      <c r="H42" s="414"/>
      <c r="I42" s="7"/>
      <c r="J42" s="13">
        <f>J40+J41</f>
        <v>14534551</v>
      </c>
    </row>
    <row r="43" spans="1:17" x14ac:dyDescent="0.25">
      <c r="A43" s="4"/>
      <c r="B43" s="16"/>
      <c r="C43" s="40"/>
      <c r="D43" s="17"/>
      <c r="E43" s="7"/>
      <c r="F43" s="40"/>
      <c r="G43" s="414" t="s">
        <v>5</v>
      </c>
      <c r="H43" s="414"/>
      <c r="I43" s="7"/>
      <c r="J43" s="13">
        <f>SUM(I7:I35)</f>
        <v>12694000</v>
      </c>
    </row>
    <row r="44" spans="1:17" x14ac:dyDescent="0.25">
      <c r="A44" s="4"/>
      <c r="B44" s="16"/>
      <c r="C44" s="40"/>
      <c r="D44" s="17"/>
      <c r="E44" s="7"/>
      <c r="F44" s="40"/>
      <c r="G44" s="414" t="s">
        <v>31</v>
      </c>
      <c r="H44" s="414"/>
      <c r="I44" s="3" t="str">
        <f>IF(J44&gt;0,"SALDO",IF(J44&lt;0,"PIUTANG",IF(J44=0,"LUNAS")))</f>
        <v>PIUTANG</v>
      </c>
      <c r="J44" s="13">
        <f>J43-J42</f>
        <v>-1840551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3544950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2514440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43524</v>
      </c>
      <c r="C8" s="281">
        <f>Bandros!I2</f>
        <v>3871070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19382297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2455260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427125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360970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1840551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1778685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51013662.5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2019-03-01T04:03:59Z</dcterms:modified>
</cp:coreProperties>
</file>