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88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nip" sheetId="35" r:id="rId10"/>
    <sheet name="Agus" sheetId="32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Bentang!$A$1:$J$104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ST'!$A$5:$J$129</definedName>
    <definedName name="_xlnm.Print_Area" localSheetId="28">Widya!$A$1:$J$25</definedName>
    <definedName name="_xlnm.Print_Area" localSheetId="7">Yuan!$N$8:$N$47</definedName>
  </definedNames>
  <calcPr calcId="144525"/>
</workbook>
</file>

<file path=xl/calcChain.xml><?xml version="1.0" encoding="utf-8"?>
<calcChain xmlns="http://schemas.openxmlformats.org/spreadsheetml/2006/main">
  <c r="L2" i="58" l="1"/>
  <c r="L1" i="58"/>
  <c r="L2" i="35" l="1"/>
  <c r="L1" i="35"/>
  <c r="L1" i="61"/>
  <c r="L2" i="2"/>
  <c r="L1" i="2"/>
  <c r="L2" i="54" l="1"/>
  <c r="L1" i="54"/>
  <c r="L1" i="64" l="1"/>
  <c r="M2" i="57"/>
  <c r="M1" i="57"/>
  <c r="B20" i="15" l="1"/>
  <c r="B13" i="15"/>
  <c r="B12" i="15"/>
  <c r="B9" i="15"/>
  <c r="L3" i="58" l="1"/>
  <c r="B18" i="15" l="1"/>
  <c r="B10" i="15"/>
  <c r="L29" i="56" l="1"/>
  <c r="L2" i="61" l="1"/>
  <c r="M115" i="57" l="1"/>
  <c r="M114" i="57"/>
  <c r="M113" i="57"/>
  <c r="O93" i="57"/>
  <c r="M95" i="57" l="1"/>
  <c r="M94" i="57"/>
  <c r="M93" i="57"/>
  <c r="L2" i="64" l="1"/>
  <c r="L63" i="64" l="1"/>
  <c r="L62" i="64"/>
  <c r="L3" i="2" l="1"/>
  <c r="L25" i="56" l="1"/>
  <c r="M114" i="58" l="1"/>
  <c r="M113" i="58"/>
  <c r="L2" i="12" l="1"/>
  <c r="L1" i="12"/>
  <c r="I40" i="5" l="1"/>
  <c r="L3" i="64" l="1"/>
  <c r="J131" i="64"/>
  <c r="J130" i="64"/>
  <c r="N2" i="16" l="1"/>
  <c r="L23" i="56" l="1"/>
  <c r="M2" i="58" l="1"/>
  <c r="M1" i="58"/>
  <c r="M2" i="2" l="1"/>
  <c r="M1" i="2"/>
  <c r="N1" i="54" l="1"/>
  <c r="N2" i="54"/>
  <c r="L66" i="62" l="1"/>
  <c r="L678" i="63" l="1"/>
  <c r="L677" i="63"/>
  <c r="J135" i="64"/>
  <c r="J133" i="64"/>
  <c r="G128" i="64"/>
  <c r="F128" i="64"/>
  <c r="C128" i="64"/>
  <c r="J132" i="64" l="1"/>
  <c r="J134" i="64" s="1"/>
  <c r="J136" i="64" s="1"/>
  <c r="I2" i="64" s="1"/>
  <c r="C21" i="15" s="1"/>
  <c r="L679" i="63"/>
  <c r="N3" i="64" l="1"/>
  <c r="I136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53" i="61" l="1"/>
  <c r="J51" i="61"/>
  <c r="J49" i="61"/>
  <c r="J48" i="61"/>
  <c r="F46" i="61"/>
  <c r="C46" i="61"/>
  <c r="J50" i="61" l="1"/>
  <c r="J52" i="61" s="1"/>
  <c r="J54" i="61" s="1"/>
  <c r="I54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266" i="58" l="1"/>
  <c r="J264" i="58"/>
  <c r="J262" i="58"/>
  <c r="J261" i="58"/>
  <c r="I259" i="58"/>
  <c r="H259" i="58"/>
  <c r="G259" i="58"/>
  <c r="F259" i="58"/>
  <c r="D259" i="58"/>
  <c r="C259" i="58"/>
  <c r="M3" i="58"/>
  <c r="N3" i="58" l="1"/>
  <c r="J263" i="58"/>
  <c r="J265" i="58" s="1"/>
  <c r="J267" i="58" s="1"/>
  <c r="I267" i="58" l="1"/>
  <c r="I2" i="58"/>
  <c r="C8" i="15" s="1"/>
  <c r="J176" i="57" l="1"/>
  <c r="J174" i="57"/>
  <c r="J172" i="57"/>
  <c r="J171" i="57"/>
  <c r="G169" i="57"/>
  <c r="F169" i="57"/>
  <c r="C169" i="57"/>
  <c r="J173" i="57" l="1"/>
  <c r="J175" i="57" s="1"/>
  <c r="J177" i="57" s="1"/>
  <c r="I177" i="57" s="1"/>
  <c r="I2" i="57" l="1"/>
  <c r="C11" i="15" s="1"/>
  <c r="J42" i="56"/>
  <c r="J40" i="56"/>
  <c r="J38" i="56"/>
  <c r="J37" i="56"/>
  <c r="G35" i="56"/>
  <c r="F35" i="56"/>
  <c r="C35" i="56"/>
  <c r="J39" i="56" l="1"/>
  <c r="J41" i="56" s="1"/>
  <c r="J43" i="56" s="1"/>
  <c r="I43" i="56" s="1"/>
  <c r="I2" i="56" l="1"/>
  <c r="C10" i="15" s="1"/>
  <c r="J103" i="55"/>
  <c r="J101" i="55"/>
  <c r="J99" i="55"/>
  <c r="J98" i="55"/>
  <c r="G96" i="55"/>
  <c r="F96" i="55"/>
  <c r="C96" i="55"/>
  <c r="M1" i="56" l="1"/>
  <c r="J100" i="55"/>
  <c r="J102" i="55" s="1"/>
  <c r="J104" i="55" s="1"/>
  <c r="I104" i="55" s="1"/>
  <c r="I2" i="55" l="1"/>
  <c r="C9" i="15" s="1"/>
  <c r="I42" i="30" l="1"/>
  <c r="I44" i="30"/>
  <c r="I37" i="18" l="1"/>
  <c r="I39" i="18"/>
  <c r="L3" i="12" l="1"/>
  <c r="B17" i="15" l="1"/>
  <c r="B14" i="15"/>
  <c r="J128" i="54" l="1"/>
  <c r="J126" i="54"/>
  <c r="J124" i="54"/>
  <c r="J123" i="54"/>
  <c r="I121" i="54"/>
  <c r="H121" i="54"/>
  <c r="G121" i="54"/>
  <c r="F121" i="54"/>
  <c r="D121" i="54"/>
  <c r="C121" i="54"/>
  <c r="J125" i="54" l="1"/>
  <c r="J127" i="54" s="1"/>
  <c r="J129" i="54" s="1"/>
  <c r="I2" i="54" s="1"/>
  <c r="C5" i="15" s="1"/>
  <c r="L3" i="54"/>
  <c r="N3" i="54" s="1"/>
  <c r="I129" i="54" l="1"/>
  <c r="J240" i="35" l="1"/>
  <c r="J244" i="35"/>
  <c r="J242" i="35"/>
  <c r="J239" i="35"/>
  <c r="G237" i="35"/>
  <c r="F237" i="35"/>
  <c r="J241" i="35" l="1"/>
  <c r="J243" i="35" s="1"/>
  <c r="J245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7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8" i="2" l="1"/>
  <c r="I23" i="2"/>
  <c r="H23" i="2"/>
  <c r="G23" i="2"/>
  <c r="F23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47" i="5" l="1"/>
  <c r="J45" i="5"/>
  <c r="J43" i="5"/>
  <c r="J42" i="5"/>
  <c r="H40" i="5"/>
  <c r="G40" i="5"/>
  <c r="F40" i="5"/>
  <c r="D40" i="5"/>
  <c r="C40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7" i="12"/>
  <c r="J95" i="12"/>
  <c r="J93" i="12"/>
  <c r="J92" i="12"/>
  <c r="F90" i="12"/>
  <c r="C90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30" i="2"/>
  <c r="J26" i="2"/>
  <c r="C23" i="2"/>
  <c r="M4" i="5" l="1"/>
  <c r="J44" i="5"/>
  <c r="J46" i="5" s="1"/>
  <c r="J48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55" i="11"/>
  <c r="J57" i="11" s="1"/>
  <c r="J59" i="11" s="1"/>
  <c r="J59" i="34"/>
  <c r="I2" i="21"/>
  <c r="I59" i="21"/>
  <c r="J122" i="20"/>
  <c r="J124" i="20" s="1"/>
  <c r="J126" i="20" s="1"/>
  <c r="I2" i="20" s="1"/>
  <c r="J94" i="12"/>
  <c r="J96" i="12" s="1"/>
  <c r="J98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8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79" i="33"/>
  <c r="I98" i="12"/>
  <c r="I126" i="20"/>
  <c r="I52" i="18"/>
  <c r="I95" i="4"/>
  <c r="I48" i="32"/>
  <c r="I2" i="32"/>
  <c r="C18" i="15" s="1"/>
  <c r="I2" i="6"/>
  <c r="I2" i="17"/>
  <c r="I2" i="16"/>
  <c r="C15" i="15" s="1"/>
  <c r="I25" i="25"/>
  <c r="I245" i="35"/>
  <c r="I2" i="39"/>
  <c r="I164" i="39"/>
  <c r="J3" i="19" l="1"/>
  <c r="C16" i="15" s="1"/>
  <c r="C29" i="15" s="1"/>
  <c r="I50" i="19"/>
  <c r="J121" i="29" l="1"/>
  <c r="J123" i="29" s="1"/>
  <c r="J125" i="29" s="1"/>
  <c r="J127" i="29" s="1"/>
  <c r="I2" i="29" l="1"/>
  <c r="I127" i="29"/>
  <c r="D23" i="2"/>
  <c r="J25" i="2"/>
  <c r="J27" i="2"/>
  <c r="J29" i="2" s="1"/>
  <c r="J31" i="2" s="1"/>
  <c r="I31" i="2" l="1"/>
  <c r="I2" i="2"/>
  <c r="C6" i="15" s="1"/>
  <c r="C24" i="15" s="1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4098950.00
Pembayaran Taufik
TAUFIK HIDAYAT
0000
4,098,950.00
CR
105,658,834.22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 xml:space="preserve"> PEND
TRSF E-BANKING CR
1802/FTSCY/WS95011
4323827.00
Pembayaran Taufik
TAUFIK HIDAYAT
0000
4,323,827.00
CR
151,854,189.22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5769275.00
Pembayaran Taufik
TAUFIK HIDAYAT
0000
5,769,275.00
CR
186,260,604.22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03/04 95031
ANIP
ANIP SANATA
0000
519,955.00
CR
170,292,216.88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02/01 95031
AGUS ANDRIANTO
0000
2,415,000.00
CR
51,850,643.22</t>
        </r>
      </text>
    </comment>
    <comment ref="J36" authorId="0">
      <text>
        <r>
          <rPr>
            <b/>
            <sz val="9"/>
            <color indexed="81"/>
            <rFont val="Tahoma"/>
            <charset val="1"/>
          </rPr>
          <t xml:space="preserve"> PEND
TRSF E-BANKING CR
02/10 95031
AGUS ANDRIANTO
0000
587,000.00
CR
102,670,613.22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7" authorId="0">
      <text>
        <r>
          <rPr>
            <b/>
            <sz val="9"/>
            <color indexed="81"/>
            <rFont val="Tahoma"/>
            <charset val="1"/>
          </rPr>
          <t xml:space="preserve"> PEND
TRSF E-BANKING CR
03/03 95031
AGUS ANDRIANTO
0000
1,392,000.00
CR
164,524,726.88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>04/02/19  SETORAN TANPA BUKU
  5.000.000,00  8.463.105,00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14/02/19  SETORAN TANPA BUKU IMAT AS-400301000897500 T:4409351:NEWBRINETSWEB
  1.000.000,00  4.562.174,00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25/02/19  SETORAN TANPA BUKU IMAT-400301000897500
  18.000.000,00  36.005.337,80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02/07 95031
PEMBAYARAN AZALEA
ADI DAMAR ISMANDA
0000
711,838.00
CR
84,861,878.22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02/22 95031
PT. AZALEA
ADI DAMAR ISMANDA
0000
493,324.00
CR
154,380,259.22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07/02/2019  SA Cash Dep NoBook
FEBRIAN
ABDUL RAHMAN
 0,00  1.519.000,00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12/02/2019  SA Cash Dep NoBook
FEBRIAN
ABDUL RAHMAN
 0,00  2.000.000,00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15/02/2019  SA Cash Dep NoBook
FEBRIAN
ABDUL RAHMAN
 0,00  800.000,00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>19/02/2019  SA Cash Dep NoBook
FEBRIAN
ABDUL RAHMAN
 0,00  1.600.000,00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22/02/2019  SA Cash Dep NoBook
FEBRIAN
ABDUL RAHMAN
 0,00  900.000,00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27/02/2019  SA Cash Dep NoBook
ABDUL RAHMAN
 0,00  800.000,00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03/02/19  TRANSFER IBNK INDRA MASTOTI TO ABDUL RAHMAN BAYAR INFICLO FROM065001002566506 TO400301000897500IBN
  448.700,00  3.324.205,00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18/02/19  TRANSFER IBNK INDRA MASTOTI TO ABDUL RAHMAN
  206.500,00  7.148.131,00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charset val="1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charset val="1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07/02/2019  MCM InhouseTrf CS-CS
Inficlo Bandros
DARI TIKA KARTIKA SARI
Inficlo Bandros
 0,00  4.464.000,00</t>
        </r>
      </text>
    </comment>
    <comment ref="J150" authorId="0">
      <text>
        <r>
          <rPr>
            <b/>
            <sz val="9"/>
            <color indexed="81"/>
            <rFont val="Tahoma"/>
            <charset val="1"/>
          </rPr>
          <t>08/02/2019  MCM InhouseTrf CS-CS
Inficlo Bandros
DARI TIKA KARTIKA SARI
Inficlo Bandros
 0,00  3.028.556,00</t>
        </r>
      </text>
    </comment>
    <comment ref="J155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5766461.00
Inficlo Bandros
TIKA KARTIKA SARI
0000
5,766,461.00
CR
83,777,505.22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60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5078286.00
Inficlo Bandros
TIKA KARTIKA SARI
0000
5,078,286.00
CR
110,792,245.22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>12/02/2019  MCM InhouseTrf CS-CS
Inficlo Bandros
DARI TIKA KARTIKA SARI
Inficlo Bandros
 0,00  6.214.152,00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3848795.00
Inficlo Bandros
TIKA KARTIKA SARI
0000
3,848,795.00
CR
120,673,630.22</t>
        </r>
      </text>
    </comment>
    <comment ref="J176" authorId="0">
      <text>
        <r>
          <rPr>
            <b/>
            <sz val="9"/>
            <color indexed="81"/>
            <rFont val="Tahoma"/>
            <family val="2"/>
          </rPr>
          <t>14/02/2019  MCM InhouseTrf CS-CS
Inficlo Bandros
DARI TIKA KARTIKA SARI
Inficlo Bandros
 0,00  3.240.843,00</t>
        </r>
      </text>
    </comment>
    <comment ref="J180" authorId="0">
      <text>
        <r>
          <rPr>
            <b/>
            <sz val="9"/>
            <color indexed="81"/>
            <rFont val="Tahoma"/>
            <charset val="1"/>
          </rPr>
          <t>15/02/2019  MCM InhouseTrf CS-CS
Inficlo Bandros
DARI TIKA KARTIKA SARI
Inficlo Bandros
 0,00  2.357.919,00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5010888.00
Inficlo Bandros
TIKA KARTIKA SARI
0000
5,010,888.00
CR
128,246,315.22</t>
        </r>
      </text>
    </comment>
    <comment ref="J191" authorId="0">
      <text>
        <r>
          <rPr>
            <b/>
            <sz val="9"/>
            <color indexed="81"/>
            <rFont val="Tahoma"/>
            <charset val="1"/>
          </rPr>
          <t>18/02/2019  MCM InhouseTrf CS-CS
Inficlo Bandros
DARI TIKA KARTIKA SARI
Inficlo Bandros
 0,00  2.656.952,00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charset val="1"/>
          </rPr>
          <t xml:space="preserve"> PEND
TRSF E-BANKING CR
1902/FTSCY/WS95011
4737985.00
Inficlo Bandros
TIKA KARTIKA SARI
0000
4,737,985.00
CR
159,675,569.22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20/02/2019  MCM InhouseTrf CS-CS
Inficlo Bandros
DARI TIKA KARTIKA SARI
Inficlo Bandros
 0,00  2.423.945,00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21/02/2019  MCM InhouseTrf CS-CS
Inficlo Bandros
DARI TIKA KARTIKA SARI
Inficlo Bandros
 0,00  3.540.675,00</t>
        </r>
      </text>
    </comment>
    <comment ref="J209" authorId="0">
      <text>
        <r>
          <rPr>
            <b/>
            <sz val="9"/>
            <color indexed="81"/>
            <rFont val="Tahoma"/>
            <charset val="1"/>
          </rPr>
          <t xml:space="preserve"> PEND
TRSF E-BANKING CR
2202/FTSCY/WS95011
4222630.00
Inficlo Bandros
TIKA KARTIKA SARI
0000
4,222,630.00
CR
158,977,749.22</t>
        </r>
      </text>
    </comment>
    <comment ref="J213" authorId="0">
      <text>
        <r>
          <rPr>
            <b/>
            <sz val="9"/>
            <color indexed="81"/>
            <rFont val="Tahoma"/>
            <charset val="1"/>
          </rPr>
          <t>23/02/2019  MCM InhouseTrf CS-CS
Inficlo Bandros
DARI TIKA KARTIKA SARI
Inficlo Bandros
 0,00  2.512.940,00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2693650.00
Inficlo Bandros
TIKA KARTIKA SARI
0000
2,693,650.00
CR
189,305,304.22</t>
        </r>
      </text>
    </comment>
    <comment ref="J221" authorId="0">
      <text>
        <r>
          <rPr>
            <b/>
            <sz val="9"/>
            <color indexed="81"/>
            <rFont val="Tahoma"/>
            <family val="2"/>
          </rPr>
          <t xml:space="preserve"> PEND
TRSF E-BANKING CR
2602/FTSCY/WS95011
4429435.00
Inficlo Bandros
TIKA KARTIKA SARI
0000
4,429,435.00
CR
196,251,244.22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>27/02/2019  MCM InhouseTrf CS-CS
Inficlo Bandros
DARI TIKA KARTIKA SARI
Inficlo Bandros
 0,00  2.510.390,00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993820.00
Inficlo Bandros
TIKA KARTIKA SARI
0000
993,820.00
CR
203,365,404.22</t>
        </r>
      </text>
    </comment>
    <comment ref="J238" authorId="0">
      <text>
        <r>
          <rPr>
            <b/>
            <sz val="9"/>
            <color indexed="81"/>
            <rFont val="Tahoma"/>
            <family val="2"/>
          </rPr>
          <t>01/03/2019  MCM InhouseTrf CS-CS
Inficlo Bandros
DARI TIKA KARTIKA SARI
Inficlo Bandros
 0,00  3.871.070,00</t>
        </r>
      </text>
    </comment>
    <comment ref="J241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3470805.00
Inficlo Bandros
TIKA KARTIKA SARI
0000
3,470,805.00
CR
137,494,581.88</t>
        </r>
      </text>
    </comment>
    <comment ref="J244" authorId="0">
      <text>
        <r>
          <rPr>
            <b/>
            <sz val="9"/>
            <color indexed="81"/>
            <rFont val="Tahoma"/>
            <family val="2"/>
          </rPr>
          <t>04/03/2019  MCM InhouseTrf CS-CS
Inficlo Bandros
DARI TIKA KARTIKA SARI
Inficlo Bandros
 0,00  3.308.030,00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  <comment ref="J109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15220315.00
Transfer
Blackkelly-Inficlo
WAHYUNI
0000
15,220,315.00
CR
99,572,683.22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14125470.00
TRANSFER
INF REGULER
WAHYUNI
0000
14,125,470.00
CR
142,371,785.22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charset val="1"/>
          </rPr>
          <t xml:space="preserve"> PEND
TRSF E-BANKING CR
2302/FTSCY/WS95011
13676640.00
TRANSFER
INF REGULER
WAHYUNI
0000
13,676,640.00
CR
174,306,569.22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22732395.00
TRANSFER
INF REGULER
WAHYUNI
0000
22,732,395.00
CR
160,226,976.88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1023705.00
Blackkelly-Inficlo
Sale
WAHYUNI
0000
1,023,705.00
CR
100,596,388.22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2083650.00
INF SALE
ahyuni3143
WAHYUNI
0000
2,083,650.00
CR
144,455,435.22</t>
        </r>
      </text>
    </comment>
    <comment ref="J102" authorId="0">
      <text>
        <r>
          <rPr>
            <b/>
            <sz val="9"/>
            <color indexed="81"/>
            <rFont val="Tahoma"/>
            <charset val="1"/>
          </rPr>
          <t xml:space="preserve"> PEND
TRSF E-BANKING CR
2302/FTSCY/WS95011
3116970.00
TRANSFER
INF SALE
WAHYUNI
0000
3,116,970.00
CR
177,423,539.22</t>
        </r>
      </text>
    </comment>
    <comment ref="J117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1778685.00
TRANSFER
INF SALE
WAHYUNI
0000
1,778,685.00
CR
162,005,661.88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02/13 95031
PELUNASAN TRANSAKS
I INFCL N BCL
YUAN PERDANA
0000
2,730,797.00
CR
115,819,669.22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02/18 95031
PELUNASAN KREDIT I
NFCL N BCL
YUAN PERDANA
0000
1,568,705.00
CR
154,361,964.22</t>
        </r>
      </text>
    </comment>
    <comment ref="J37" authorId="0">
      <text>
        <r>
          <rPr>
            <b/>
            <sz val="9"/>
            <color indexed="81"/>
            <rFont val="Tahoma"/>
            <charset val="1"/>
          </rPr>
          <t xml:space="preserve"> PEND
TRSF E-BANKING CR
02/24 95031
PELUNASAN TRANSAKS
I INFCL N BCLL
YUAN PERDANA
0000
1,606,075.00
CR
180,073,044.22</t>
        </r>
      </text>
    </comment>
    <comment ref="J43" authorId="0">
      <text>
        <r>
          <rPr>
            <b/>
            <sz val="9"/>
            <color indexed="81"/>
            <rFont val="Tahoma"/>
            <charset val="1"/>
          </rPr>
          <t xml:space="preserve"> PEND
TRSF E-BANKING CR
03/04 95031
PELUNASAN KREDIT I
NFICLO N BCLLY
YUAN PERDANA
0000
2,712,555.00
CR
168,653,566.88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charset val="1"/>
          </rPr>
          <t>PEND
TRSF E-BANKING CR 
02/03 95031 
TRANPER 
YAN YAN HERYANA 
0000
270,900.00
CR
61,553,297.22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02/28 95031
TRANPER
YAN YAN HERYANA
0000
629,255.00
CR
201,502,119.22</t>
        </r>
      </text>
    </comment>
  </commentList>
</comments>
</file>

<file path=xl/sharedStrings.xml><?xml version="1.0" encoding="utf-8"?>
<sst xmlns="http://schemas.openxmlformats.org/spreadsheetml/2006/main" count="2244" uniqueCount="288">
  <si>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</si>
  <si>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</si>
  <si>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</si>
  <si>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</si>
  <si>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</si>
  <si>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</si>
  <si>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</si>
  <si>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</si>
  <si>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</si>
  <si>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</si>
  <si>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</si>
  <si>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</si>
  <si>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</si>
  <si>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</si>
  <si>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</si>
  <si>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</si>
  <si>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</si>
  <si>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</si>
  <si>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</si>
  <si>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</si>
  <si>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</si>
  <si>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</si>
  <si>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</si>
  <si>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</si>
  <si>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</si>
  <si>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</si>
  <si>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</si>
  <si>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</si>
  <si>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</si>
  <si>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</si>
  <si>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</si>
  <si>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</si>
  <si>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</si>
  <si>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</si>
  <si>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</si>
  <si>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</si>
  <si>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</si>
  <si>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</si>
  <si>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</si>
  <si>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</si>
  <si>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</si>
  <si>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</si>
  <si>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</si>
  <si>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</si>
  <si>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</si>
  <si>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</si>
  <si>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</si>
  <si>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</si>
  <si>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</si>
  <si>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</si>
  <si>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</si>
  <si>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</si>
  <si>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</si>
  <si>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</si>
  <si>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</si>
  <si>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</si>
  <si>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</si>
  <si>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</si>
  <si>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</si>
  <si>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</si>
  <si>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</si>
  <si>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</si>
  <si>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</si>
  <si>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</si>
  <si>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</si>
  <si>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</si>
  <si>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</si>
  <si>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</si>
  <si>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</si>
  <si>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</si>
  <si>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</si>
  <si>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</si>
  <si>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</si>
  <si>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</si>
  <si>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</si>
  <si>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</si>
  <si>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</si>
  <si>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</si>
  <si>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</si>
  <si>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</si>
  <si>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</si>
  <si>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</si>
  <si>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</si>
  <si>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</si>
  <si>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</si>
  <si>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</si>
  <si>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</si>
  <si>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</si>
  <si>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</si>
  <si>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</si>
  <si>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</si>
  <si>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</si>
  <si>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</si>
  <si>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</si>
  <si>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</si>
  <si>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</si>
  <si>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</si>
  <si>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</si>
  <si>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</si>
  <si>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</si>
  <si>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</si>
  <si>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</si>
  <si>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</si>
  <si>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</si>
  <si>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</si>
  <si>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</si>
  <si>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</si>
  <si>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</si>
  <si>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</si>
  <si>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</si>
  <si>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</si>
  <si>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</si>
  <si>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</si>
  <si>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</si>
  <si>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</si>
  <si>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</si>
  <si>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</si>
  <si>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</si>
  <si>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</si>
  <si>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</si>
  <si>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</si>
  <si>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</si>
  <si>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</si>
  <si>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</si>
  <si>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</si>
  <si>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</si>
  <si>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</si>
  <si>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</si>
  <si>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</si>
  <si>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</si>
  <si>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</si>
  <si>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</si>
  <si>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</si>
  <si>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</si>
  <si>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</si>
  <si>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</si>
  <si>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</si>
  <si>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</si>
  <si>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</si>
  <si>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</si>
  <si>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</si>
  <si>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</si>
  <si>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</si>
  <si>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</si>
  <si>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</si>
  <si>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</si>
  <si>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</si>
  <si>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</si>
  <si>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</si>
  <si>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</si>
  <si>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</si>
  <si>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</si>
  <si>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</si>
  <si>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</si>
  <si>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</si>
  <si>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</si>
  <si>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</si>
  <si>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</si>
  <si>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</si>
  <si>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</si>
  <si>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</si>
  <si>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</si>
  <si>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</si>
  <si>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</si>
  <si>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</si>
  <si>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</si>
  <si>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</si>
  <si>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</si>
  <si>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</si>
  <si>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</si>
  <si>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</si>
  <si>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</si>
  <si>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</si>
  <si>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</si>
  <si>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</si>
  <si>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</si>
  <si>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</si>
  <si>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</si>
  <si>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</si>
  <si>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</si>
  <si>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</si>
  <si>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</si>
  <si>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</si>
  <si>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</si>
  <si>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</si>
  <si>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</si>
  <si>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</si>
  <si>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</si>
  <si>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</si>
  <si>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</si>
  <si>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</si>
  <si>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</si>
  <si>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</si>
  <si>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</si>
  <si>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</si>
  <si>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</si>
  <si>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</si>
  <si>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</si>
  <si>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</si>
  <si>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</si>
  <si>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</si>
  <si>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</si>
  <si>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</si>
  <si>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</si>
  <si>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</si>
  <si>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</si>
  <si>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</si>
  <si>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</si>
  <si>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</si>
  <si>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</si>
  <si>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</si>
  <si>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</si>
  <si>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</si>
  <si>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</si>
  <si>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</si>
  <si>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</si>
  <si>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</si>
  <si>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</si>
  <si>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</si>
  <si>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</si>
  <si>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</si>
  <si>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</si>
  <si>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</si>
  <si>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</si>
  <si>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</si>
  <si>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</si>
  <si>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</si>
  <si>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</si>
  <si>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</si>
  <si>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</si>
  <si>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</si>
  <si>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</si>
  <si>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</si>
  <si>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</si>
  <si>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</si>
  <si>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</si>
  <si>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</si>
  <si>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</si>
  <si>
    <t>R19000075</t>
  </si>
  <si>
    <t>R19000087</t>
  </si>
  <si>
    <t>R19000094</t>
  </si>
  <si>
    <t>R19000112</t>
  </si>
  <si>
    <t>R19000113</t>
  </si>
  <si>
    <t>R19000114</t>
  </si>
  <si>
    <t>R19000078</t>
  </si>
  <si>
    <t>R19000122</t>
  </si>
  <si>
    <t>R19000133</t>
  </si>
  <si>
    <t>R19000134</t>
  </si>
  <si>
    <t>R19000140</t>
  </si>
  <si>
    <t>R19000149</t>
  </si>
  <si>
    <t>Pesanan</t>
  </si>
  <si>
    <t>Retur</t>
  </si>
  <si>
    <t>Total Bayar</t>
  </si>
  <si>
    <t>R19000158</t>
  </si>
  <si>
    <t>R19000155</t>
  </si>
  <si>
    <t>R19000171</t>
  </si>
  <si>
    <t>R19000201</t>
  </si>
  <si>
    <t>R19000203</t>
  </si>
  <si>
    <t>R19000218</t>
  </si>
  <si>
    <t>R19000213</t>
  </si>
  <si>
    <t>R19000214</t>
  </si>
  <si>
    <t>R19000222</t>
  </si>
  <si>
    <t>R19000225</t>
  </si>
  <si>
    <t>R19000227</t>
  </si>
  <si>
    <t>R19000229</t>
  </si>
  <si>
    <t>TRANSFSFER</t>
  </si>
  <si>
    <t>R19000262</t>
  </si>
  <si>
    <t xml:space="preserve">R19000266 </t>
  </si>
  <si>
    <t xml:space="preserve">R19000273 </t>
  </si>
  <si>
    <t xml:space="preserve">R19000272 </t>
  </si>
  <si>
    <t xml:space="preserve">R19000276 </t>
  </si>
  <si>
    <t xml:space="preserve">R19000279 </t>
  </si>
  <si>
    <t xml:space="preserve">R19000282 </t>
  </si>
  <si>
    <t xml:space="preserve">R19000289 </t>
  </si>
  <si>
    <t xml:space="preserve">R19000295 </t>
  </si>
  <si>
    <t xml:space="preserve">R19000299 </t>
  </si>
  <si>
    <t xml:space="preserve">R19000303 </t>
  </si>
  <si>
    <t xml:space="preserve">R19000277 </t>
  </si>
  <si>
    <t xml:space="preserve">R19000050 </t>
  </si>
  <si>
    <t xml:space="preserve">R19000307 </t>
  </si>
  <si>
    <t xml:space="preserve">R19000342 </t>
  </si>
  <si>
    <t xml:space="preserve">R19000354 </t>
  </si>
  <si>
    <t xml:space="preserve">R19000339 </t>
  </si>
  <si>
    <t xml:space="preserve">R19000367 </t>
  </si>
  <si>
    <t xml:space="preserve">R19000369 </t>
  </si>
  <si>
    <t xml:space="preserve">R19000370 </t>
  </si>
  <si>
    <t xml:space="preserve">R19000371 </t>
  </si>
  <si>
    <t xml:space="preserve">R19000372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</si>
</sst>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p&quot;#,##0_);[Red]\(&quot;Rp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7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6" fontId="0" fillId="2" borderId="1" xfId="0" applyNumberFormat="1" applyFill="1" applyBorder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29"/>
  <sheetViews>
    <sheetView zoomScaleNormal="100" workbookViewId="0">
      <pane ySplit="7" topLeftCell="A107" activePane="bottomLeft" state="frozen"/>
      <selection pane="bottomLeft" activeCell="B116" sqref="B116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4" t="s">
        <v>22</v>
      </c>
      <c r="G1" s="414"/>
      <c r="H1" s="414"/>
      <c r="I1" s="220" t="s">
        <v>20</v>
      </c>
      <c r="J1" s="218"/>
      <c r="L1" s="275">
        <f>SUM(D100:D112)</f>
        <v>6367196</v>
      </c>
      <c r="M1" s="238">
        <v>6539309</v>
      </c>
      <c r="N1" s="238">
        <f>L1-M1</f>
        <v>-172113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4" t="s">
        <v>21</v>
      </c>
      <c r="G2" s="414"/>
      <c r="H2" s="414"/>
      <c r="I2" s="220">
        <f>J129*-1</f>
        <v>9761958</v>
      </c>
      <c r="J2" s="218"/>
      <c r="L2" s="276">
        <f>SUM(G100:G112)</f>
        <v>866228</v>
      </c>
      <c r="M2" s="238">
        <v>866228</v>
      </c>
      <c r="N2" s="238">
        <f>L2-M2</f>
        <v>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5500968</v>
      </c>
      <c r="M3" s="238">
        <f>M1-M2</f>
        <v>5673081</v>
      </c>
      <c r="N3" s="238">
        <f>L3-M3</f>
        <v>-172113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5" t="s">
        <v>59</v>
      </c>
      <c r="B5" s="415"/>
      <c r="C5" s="415"/>
      <c r="D5" s="415"/>
      <c r="E5" s="415"/>
      <c r="F5" s="415"/>
      <c r="G5" s="415"/>
      <c r="H5" s="415"/>
      <c r="I5" s="415"/>
      <c r="J5" s="415"/>
      <c r="L5" s="274"/>
      <c r="M5" s="238"/>
      <c r="N5" s="238"/>
      <c r="O5" s="238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5" x14ac:dyDescent="0.25">
      <c r="A7" s="416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7"/>
      <c r="I7" s="418"/>
      <c r="J7" s="419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230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234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241">
        <v>43500</v>
      </c>
      <c r="B65" s="242">
        <v>19000293</v>
      </c>
      <c r="C65" s="106">
        <v>9</v>
      </c>
      <c r="D65" s="246">
        <v>805178</v>
      </c>
      <c r="E65" s="244"/>
      <c r="F65" s="247"/>
      <c r="G65" s="246"/>
      <c r="H65" s="244"/>
      <c r="I65" s="245"/>
      <c r="J65" s="246"/>
    </row>
    <row r="66" spans="1:10" ht="15.75" customHeight="1" x14ac:dyDescent="0.25">
      <c r="A66" s="241">
        <v>43500</v>
      </c>
      <c r="B66" s="242">
        <v>19000319</v>
      </c>
      <c r="C66" s="106">
        <v>1</v>
      </c>
      <c r="D66" s="246">
        <v>92050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43502</v>
      </c>
      <c r="B67" s="242">
        <v>19000392</v>
      </c>
      <c r="C67" s="106">
        <v>8</v>
      </c>
      <c r="D67" s="246">
        <v>689240</v>
      </c>
      <c r="E67" s="244" t="s">
        <v>236</v>
      </c>
      <c r="F67" s="247">
        <v>1</v>
      </c>
      <c r="G67" s="246">
        <v>86013</v>
      </c>
      <c r="H67" s="244"/>
      <c r="I67" s="245"/>
      <c r="J67" s="246"/>
    </row>
    <row r="68" spans="1:10" ht="15.75" customHeight="1" x14ac:dyDescent="0.25">
      <c r="A68" s="241">
        <v>43502</v>
      </c>
      <c r="B68" s="242">
        <v>19000419</v>
      </c>
      <c r="C68" s="106">
        <v>6</v>
      </c>
      <c r="D68" s="246">
        <v>534102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43503</v>
      </c>
      <c r="B69" s="242">
        <v>19000449</v>
      </c>
      <c r="C69" s="106">
        <v>8</v>
      </c>
      <c r="D69" s="246">
        <v>659490</v>
      </c>
      <c r="E69" s="244"/>
      <c r="F69" s="247"/>
      <c r="G69" s="246"/>
      <c r="H69" s="244"/>
      <c r="I69" s="245"/>
      <c r="J69" s="246"/>
    </row>
    <row r="70" spans="1:10" ht="15.75" customHeight="1" x14ac:dyDescent="0.25">
      <c r="A70" s="241">
        <v>43504</v>
      </c>
      <c r="B70" s="242">
        <v>19000496</v>
      </c>
      <c r="C70" s="106">
        <v>4</v>
      </c>
      <c r="D70" s="246">
        <v>409851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43504</v>
      </c>
      <c r="B71" s="242">
        <v>19000508</v>
      </c>
      <c r="C71" s="106">
        <v>3</v>
      </c>
      <c r="D71" s="246">
        <v>300651</v>
      </c>
      <c r="E71" s="244"/>
      <c r="F71" s="247"/>
      <c r="G71" s="246"/>
      <c r="H71" s="244"/>
      <c r="I71" s="245"/>
      <c r="J71" s="246"/>
    </row>
    <row r="72" spans="1:10" ht="15.75" customHeight="1" x14ac:dyDescent="0.25">
      <c r="A72" s="241">
        <v>43504</v>
      </c>
      <c r="B72" s="242">
        <v>19000509</v>
      </c>
      <c r="C72" s="106">
        <v>1</v>
      </c>
      <c r="D72" s="246">
        <v>92050</v>
      </c>
      <c r="E72" s="244"/>
      <c r="F72" s="247"/>
      <c r="G72" s="246"/>
      <c r="H72" s="244"/>
      <c r="I72" s="245"/>
      <c r="J72" s="246"/>
    </row>
    <row r="73" spans="1:10" ht="15.75" customHeight="1" x14ac:dyDescent="0.25">
      <c r="A73" s="241">
        <v>43505</v>
      </c>
      <c r="B73" s="242">
        <v>19000552</v>
      </c>
      <c r="C73" s="106">
        <v>5</v>
      </c>
      <c r="D73" s="246">
        <v>488776</v>
      </c>
      <c r="E73" s="244"/>
      <c r="F73" s="247"/>
      <c r="G73" s="246"/>
      <c r="H73" s="244"/>
      <c r="I73" s="245"/>
      <c r="J73" s="246"/>
    </row>
    <row r="74" spans="1:10" ht="15.75" customHeight="1" x14ac:dyDescent="0.25">
      <c r="A74" s="241">
        <v>43505</v>
      </c>
      <c r="B74" s="242">
        <v>19000562</v>
      </c>
      <c r="C74" s="106">
        <v>1</v>
      </c>
      <c r="D74" s="246">
        <v>113575</v>
      </c>
      <c r="E74" s="244"/>
      <c r="F74" s="247"/>
      <c r="G74" s="246"/>
      <c r="H74" s="244"/>
      <c r="I74" s="245">
        <v>4098950</v>
      </c>
      <c r="J74" s="246" t="s">
        <v>17</v>
      </c>
    </row>
    <row r="75" spans="1:10" ht="15.75" customHeight="1" x14ac:dyDescent="0.25">
      <c r="A75" s="241">
        <v>43507</v>
      </c>
      <c r="B75" s="242">
        <v>19000655</v>
      </c>
      <c r="C75" s="106">
        <v>12</v>
      </c>
      <c r="D75" s="246">
        <v>1084041</v>
      </c>
      <c r="E75" s="244"/>
      <c r="F75" s="247"/>
      <c r="G75" s="246"/>
      <c r="H75" s="244"/>
      <c r="I75" s="245"/>
      <c r="J75" s="246"/>
    </row>
    <row r="76" spans="1:10" ht="15.75" customHeight="1" x14ac:dyDescent="0.25">
      <c r="A76" s="241">
        <v>43507</v>
      </c>
      <c r="B76" s="242">
        <v>19000672</v>
      </c>
      <c r="C76" s="106">
        <v>1</v>
      </c>
      <c r="D76" s="246">
        <v>113575</v>
      </c>
      <c r="E76" s="244" t="s">
        <v>243</v>
      </c>
      <c r="F76" s="247">
        <v>1</v>
      </c>
      <c r="G76" s="246">
        <v>86013</v>
      </c>
      <c r="H76" s="244"/>
      <c r="I76" s="245"/>
      <c r="J76" s="246"/>
    </row>
    <row r="77" spans="1:10" ht="15.75" customHeight="1" x14ac:dyDescent="0.25">
      <c r="A77" s="241">
        <v>43507</v>
      </c>
      <c r="B77" s="242">
        <v>19000677</v>
      </c>
      <c r="C77" s="106">
        <v>2</v>
      </c>
      <c r="D77" s="246">
        <v>190488</v>
      </c>
      <c r="E77" s="244"/>
      <c r="F77" s="247"/>
      <c r="G77" s="246"/>
      <c r="H77" s="244"/>
      <c r="I77" s="245"/>
      <c r="J77" s="246"/>
    </row>
    <row r="78" spans="1:10" ht="15.75" customHeight="1" x14ac:dyDescent="0.25">
      <c r="A78" s="241">
        <v>43508</v>
      </c>
      <c r="B78" s="242">
        <v>19000714</v>
      </c>
      <c r="C78" s="106">
        <v>2</v>
      </c>
      <c r="D78" s="246">
        <v>176138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43508</v>
      </c>
      <c r="B79" s="242">
        <v>19000734</v>
      </c>
      <c r="C79" s="106">
        <v>10</v>
      </c>
      <c r="D79" s="246">
        <v>884541</v>
      </c>
      <c r="E79" s="244"/>
      <c r="F79" s="247"/>
      <c r="G79" s="246"/>
      <c r="H79" s="244"/>
      <c r="I79" s="245"/>
      <c r="J79" s="246"/>
    </row>
    <row r="80" spans="1:10" ht="15.75" customHeight="1" x14ac:dyDescent="0.25">
      <c r="A80" s="241">
        <v>43509</v>
      </c>
      <c r="B80" s="242">
        <v>19000768</v>
      </c>
      <c r="C80" s="106">
        <v>7</v>
      </c>
      <c r="D80" s="246">
        <v>676114</v>
      </c>
      <c r="E80" s="244" t="s">
        <v>246</v>
      </c>
      <c r="F80" s="247">
        <v>4</v>
      </c>
      <c r="G80" s="246">
        <v>375726</v>
      </c>
      <c r="H80" s="244"/>
      <c r="I80" s="245"/>
      <c r="J80" s="246"/>
    </row>
    <row r="81" spans="1:10" ht="15.75" customHeight="1" x14ac:dyDescent="0.25">
      <c r="A81" s="241">
        <v>43509</v>
      </c>
      <c r="B81" s="242">
        <v>19000786</v>
      </c>
      <c r="C81" s="106">
        <v>1</v>
      </c>
      <c r="D81" s="246">
        <v>92050</v>
      </c>
      <c r="E81" s="244"/>
      <c r="F81" s="247"/>
      <c r="G81" s="246"/>
      <c r="H81" s="244"/>
      <c r="I81" s="245"/>
      <c r="J81" s="246"/>
    </row>
    <row r="82" spans="1:10" ht="15.75" customHeight="1" x14ac:dyDescent="0.25">
      <c r="A82" s="241">
        <v>43510</v>
      </c>
      <c r="B82" s="242">
        <v>19000827</v>
      </c>
      <c r="C82" s="106">
        <v>6</v>
      </c>
      <c r="D82" s="246">
        <v>588352</v>
      </c>
      <c r="E82" s="244"/>
      <c r="F82" s="247"/>
      <c r="G82" s="246"/>
      <c r="H82" s="244"/>
      <c r="I82" s="245"/>
      <c r="J82" s="246"/>
    </row>
    <row r="83" spans="1:10" ht="15.75" customHeight="1" x14ac:dyDescent="0.25">
      <c r="A83" s="241">
        <v>43510</v>
      </c>
      <c r="B83" s="242">
        <v>19000843</v>
      </c>
      <c r="C83" s="106">
        <v>1</v>
      </c>
      <c r="D83" s="246">
        <v>75513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43511</v>
      </c>
      <c r="B84" s="242">
        <v>19000877</v>
      </c>
      <c r="C84" s="106">
        <v>8</v>
      </c>
      <c r="D84" s="246">
        <v>734040</v>
      </c>
      <c r="E84" s="244"/>
      <c r="F84" s="247"/>
      <c r="G84" s="246"/>
      <c r="H84" s="244"/>
      <c r="I84" s="245"/>
      <c r="J84" s="246"/>
    </row>
    <row r="85" spans="1:10" ht="15.75" customHeight="1" x14ac:dyDescent="0.25">
      <c r="A85" s="241">
        <v>43511</v>
      </c>
      <c r="B85" s="242">
        <v>19000892</v>
      </c>
      <c r="C85" s="106">
        <v>1</v>
      </c>
      <c r="D85" s="246">
        <v>86013</v>
      </c>
      <c r="E85" s="244"/>
      <c r="F85" s="247"/>
      <c r="G85" s="246"/>
      <c r="H85" s="244"/>
      <c r="I85" s="245"/>
      <c r="J85" s="246"/>
    </row>
    <row r="86" spans="1:10" ht="15.75" customHeight="1" x14ac:dyDescent="0.25">
      <c r="A86" s="241">
        <v>43512</v>
      </c>
      <c r="B86" s="242">
        <v>19000946</v>
      </c>
      <c r="C86" s="106">
        <v>2</v>
      </c>
      <c r="D86" s="246">
        <v>161526</v>
      </c>
      <c r="E86" s="244" t="s">
        <v>253</v>
      </c>
      <c r="F86" s="247">
        <v>3</v>
      </c>
      <c r="G86" s="246">
        <v>272913</v>
      </c>
      <c r="H86" s="244"/>
      <c r="I86" s="245"/>
      <c r="J86" s="246"/>
    </row>
    <row r="87" spans="1:10" ht="15.75" customHeight="1" x14ac:dyDescent="0.25">
      <c r="A87" s="241">
        <v>43512</v>
      </c>
      <c r="B87" s="242">
        <v>19000964</v>
      </c>
      <c r="C87" s="106">
        <v>2</v>
      </c>
      <c r="D87" s="246">
        <v>196088</v>
      </c>
      <c r="E87" s="244"/>
      <c r="F87" s="247"/>
      <c r="G87" s="246"/>
      <c r="H87" s="244"/>
      <c r="I87" s="245">
        <v>4323827</v>
      </c>
      <c r="J87" s="246" t="s">
        <v>17</v>
      </c>
    </row>
    <row r="88" spans="1:10" ht="15.75" customHeight="1" x14ac:dyDescent="0.25">
      <c r="A88" s="241">
        <v>43514</v>
      </c>
      <c r="B88" s="242">
        <v>19001070</v>
      </c>
      <c r="C88" s="106">
        <v>10</v>
      </c>
      <c r="D88" s="246">
        <v>949110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43514</v>
      </c>
      <c r="B89" s="242">
        <v>19001092</v>
      </c>
      <c r="C89" s="106">
        <v>1</v>
      </c>
      <c r="D89" s="246">
        <v>82025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43515</v>
      </c>
      <c r="B90" s="242">
        <v>19001132</v>
      </c>
      <c r="C90" s="106">
        <v>7</v>
      </c>
      <c r="D90" s="246">
        <v>718590</v>
      </c>
      <c r="E90" s="244"/>
      <c r="F90" s="247"/>
      <c r="G90" s="246"/>
      <c r="H90" s="244"/>
      <c r="I90" s="245"/>
      <c r="J90" s="246"/>
    </row>
    <row r="91" spans="1:10" ht="15.75" customHeight="1" x14ac:dyDescent="0.25">
      <c r="A91" s="241">
        <v>43515</v>
      </c>
      <c r="B91" s="242">
        <v>19001148</v>
      </c>
      <c r="C91" s="106">
        <v>3</v>
      </c>
      <c r="D91" s="246">
        <v>364990</v>
      </c>
      <c r="E91" s="244"/>
      <c r="F91" s="293"/>
      <c r="G91" s="246"/>
      <c r="H91" s="244"/>
      <c r="I91" s="245"/>
      <c r="J91" s="246"/>
    </row>
    <row r="92" spans="1:10" ht="15.75" customHeight="1" x14ac:dyDescent="0.25">
      <c r="A92" s="241">
        <v>43516</v>
      </c>
      <c r="B92" s="242">
        <v>19001199</v>
      </c>
      <c r="C92" s="106">
        <v>9</v>
      </c>
      <c r="D92" s="246">
        <v>920875</v>
      </c>
      <c r="E92" s="247" t="s">
        <v>257</v>
      </c>
      <c r="F92" s="247">
        <v>3</v>
      </c>
      <c r="G92" s="246">
        <v>287130</v>
      </c>
      <c r="H92" s="244"/>
      <c r="I92" s="245"/>
      <c r="J92" s="246"/>
    </row>
    <row r="93" spans="1:10" ht="15.75" customHeight="1" x14ac:dyDescent="0.25">
      <c r="A93" s="241">
        <v>43516</v>
      </c>
      <c r="B93" s="242">
        <v>19001210</v>
      </c>
      <c r="C93" s="106">
        <v>4</v>
      </c>
      <c r="D93" s="246">
        <v>431545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43517</v>
      </c>
      <c r="B94" s="242">
        <v>19001248</v>
      </c>
      <c r="C94" s="106">
        <v>6</v>
      </c>
      <c r="D94" s="246">
        <v>563465</v>
      </c>
      <c r="E94" s="244"/>
      <c r="F94" s="247"/>
      <c r="G94" s="246"/>
      <c r="H94" s="244"/>
      <c r="I94" s="245"/>
      <c r="J94" s="246"/>
    </row>
    <row r="95" spans="1:10" ht="15.75" customHeight="1" x14ac:dyDescent="0.25">
      <c r="A95" s="241">
        <v>43517</v>
      </c>
      <c r="B95" s="242">
        <v>19001267</v>
      </c>
      <c r="C95" s="106">
        <v>2</v>
      </c>
      <c r="D95" s="246">
        <v>214370</v>
      </c>
      <c r="E95" s="244"/>
      <c r="F95" s="247"/>
      <c r="G95" s="246"/>
      <c r="H95" s="244"/>
      <c r="I95" s="245"/>
      <c r="J95" s="246"/>
    </row>
    <row r="96" spans="1:10" ht="15.75" customHeight="1" x14ac:dyDescent="0.25">
      <c r="A96" s="241">
        <v>43518</v>
      </c>
      <c r="B96" s="242">
        <v>19001301</v>
      </c>
      <c r="C96" s="106">
        <v>7</v>
      </c>
      <c r="D96" s="246">
        <v>663935</v>
      </c>
      <c r="E96" s="244" t="s">
        <v>264</v>
      </c>
      <c r="F96" s="247">
        <v>4</v>
      </c>
      <c r="G96" s="246">
        <v>454070</v>
      </c>
      <c r="H96" s="244"/>
      <c r="I96" s="245"/>
      <c r="J96" s="246"/>
    </row>
    <row r="97" spans="1:10" ht="15.75" customHeight="1" x14ac:dyDescent="0.25">
      <c r="A97" s="241">
        <v>43518</v>
      </c>
      <c r="B97" s="242">
        <v>19001313</v>
      </c>
      <c r="C97" s="106">
        <v>4</v>
      </c>
      <c r="D97" s="246">
        <v>413780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43519</v>
      </c>
      <c r="B98" s="242">
        <v>19001350</v>
      </c>
      <c r="C98" s="106">
        <v>11</v>
      </c>
      <c r="D98" s="246">
        <v>985660</v>
      </c>
      <c r="E98" s="244"/>
      <c r="F98" s="247"/>
      <c r="G98" s="246"/>
      <c r="H98" s="244"/>
      <c r="I98" s="245"/>
      <c r="J98" s="246"/>
    </row>
    <row r="99" spans="1:10" ht="15.75" customHeight="1" x14ac:dyDescent="0.25">
      <c r="A99" s="241">
        <v>43519</v>
      </c>
      <c r="B99" s="242">
        <v>19001365</v>
      </c>
      <c r="C99" s="106">
        <v>2</v>
      </c>
      <c r="D99" s="246">
        <v>202130</v>
      </c>
      <c r="E99" s="244"/>
      <c r="F99" s="247"/>
      <c r="G99" s="246"/>
      <c r="H99" s="244"/>
      <c r="I99" s="245">
        <v>5769275</v>
      </c>
      <c r="J99" s="246" t="s">
        <v>17</v>
      </c>
    </row>
    <row r="100" spans="1:10" ht="15.75" customHeight="1" x14ac:dyDescent="0.25">
      <c r="A100" s="98">
        <v>43521</v>
      </c>
      <c r="B100" s="99">
        <v>19001476</v>
      </c>
      <c r="C100" s="412">
        <v>7</v>
      </c>
      <c r="D100" s="34">
        <v>519860</v>
      </c>
      <c r="E100" s="101"/>
      <c r="F100" s="100"/>
      <c r="G100" s="34"/>
      <c r="H100" s="101"/>
      <c r="I100" s="102"/>
      <c r="J100" s="34"/>
    </row>
    <row r="101" spans="1:10" ht="15.75" customHeight="1" x14ac:dyDescent="0.25">
      <c r="A101" s="98">
        <v>43521</v>
      </c>
      <c r="B101" s="99">
        <v>19001506</v>
      </c>
      <c r="C101" s="412">
        <v>6</v>
      </c>
      <c r="D101" s="34">
        <v>761260</v>
      </c>
      <c r="E101" s="101"/>
      <c r="F101" s="100"/>
      <c r="G101" s="34"/>
      <c r="H101" s="101"/>
      <c r="I101" s="102"/>
      <c r="J101" s="34"/>
    </row>
    <row r="102" spans="1:10" ht="15.75" customHeight="1" x14ac:dyDescent="0.25">
      <c r="A102" s="98">
        <v>43522</v>
      </c>
      <c r="B102" s="99">
        <v>19001552</v>
      </c>
      <c r="C102" s="412">
        <v>11</v>
      </c>
      <c r="D102" s="34">
        <v>1042550</v>
      </c>
      <c r="E102" s="101" t="s">
        <v>269</v>
      </c>
      <c r="F102" s="100">
        <v>1</v>
      </c>
      <c r="G102" s="34">
        <v>88060</v>
      </c>
      <c r="H102" s="101"/>
      <c r="I102" s="102"/>
      <c r="J102" s="34"/>
    </row>
    <row r="103" spans="1:10" ht="15.75" customHeight="1" x14ac:dyDescent="0.25">
      <c r="A103" s="98">
        <v>43522</v>
      </c>
      <c r="B103" s="99">
        <v>19001569</v>
      </c>
      <c r="C103" s="412">
        <v>1</v>
      </c>
      <c r="D103" s="34">
        <v>81600</v>
      </c>
      <c r="E103" s="101"/>
      <c r="F103" s="100"/>
      <c r="G103" s="34"/>
      <c r="H103" s="101"/>
      <c r="I103" s="102"/>
      <c r="J103" s="34"/>
    </row>
    <row r="104" spans="1:10" ht="15.75" customHeight="1" x14ac:dyDescent="0.25">
      <c r="A104" s="98">
        <v>43523</v>
      </c>
      <c r="B104" s="99">
        <v>19001607</v>
      </c>
      <c r="C104" s="412">
        <v>9</v>
      </c>
      <c r="D104" s="34">
        <v>753610</v>
      </c>
      <c r="E104" s="101" t="s">
        <v>272</v>
      </c>
      <c r="F104" s="100">
        <v>2</v>
      </c>
      <c r="G104" s="34">
        <v>332350</v>
      </c>
      <c r="H104" s="101"/>
      <c r="I104" s="102"/>
      <c r="J104" s="34"/>
    </row>
    <row r="105" spans="1:10" ht="15.75" customHeight="1" x14ac:dyDescent="0.25">
      <c r="A105" s="98">
        <v>43523</v>
      </c>
      <c r="B105" s="99">
        <v>19001627</v>
      </c>
      <c r="C105" s="412">
        <v>3</v>
      </c>
      <c r="D105" s="34">
        <v>378243</v>
      </c>
      <c r="E105" s="101"/>
      <c r="F105" s="100"/>
      <c r="G105" s="34"/>
      <c r="H105" s="101"/>
      <c r="I105" s="102"/>
      <c r="J105" s="34"/>
    </row>
    <row r="106" spans="1:10" ht="15.75" customHeight="1" x14ac:dyDescent="0.25">
      <c r="A106" s="98">
        <v>43524</v>
      </c>
      <c r="B106" s="99">
        <v>19001667</v>
      </c>
      <c r="C106" s="412">
        <v>5</v>
      </c>
      <c r="D106" s="34">
        <v>580975</v>
      </c>
      <c r="E106" s="101" t="s">
        <v>274</v>
      </c>
      <c r="F106" s="100">
        <v>2</v>
      </c>
      <c r="G106" s="34">
        <v>247768</v>
      </c>
      <c r="H106" s="101"/>
      <c r="I106" s="102"/>
      <c r="J106" s="34"/>
    </row>
    <row r="107" spans="1:10" ht="15.75" customHeight="1" x14ac:dyDescent="0.25">
      <c r="A107" s="98">
        <v>43524</v>
      </c>
      <c r="B107" s="99">
        <v>19001705</v>
      </c>
      <c r="C107" s="412">
        <v>1</v>
      </c>
      <c r="D107" s="34">
        <v>95030</v>
      </c>
      <c r="E107" s="101"/>
      <c r="F107" s="100"/>
      <c r="G107" s="34"/>
      <c r="H107" s="101"/>
      <c r="I107" s="102"/>
      <c r="J107" s="34"/>
    </row>
    <row r="108" spans="1:10" ht="15.75" customHeight="1" x14ac:dyDescent="0.25">
      <c r="A108" s="98">
        <v>43525</v>
      </c>
      <c r="B108" s="99">
        <v>19001740</v>
      </c>
      <c r="C108" s="412">
        <v>7</v>
      </c>
      <c r="D108" s="34">
        <v>700315</v>
      </c>
      <c r="E108" s="101" t="s">
        <v>276</v>
      </c>
      <c r="F108" s="100">
        <v>2</v>
      </c>
      <c r="G108" s="34">
        <v>198050</v>
      </c>
      <c r="H108" s="101"/>
      <c r="I108" s="102"/>
      <c r="J108" s="34"/>
    </row>
    <row r="109" spans="1:10" ht="15.75" customHeight="1" x14ac:dyDescent="0.25">
      <c r="A109" s="98">
        <v>43525</v>
      </c>
      <c r="B109" s="99">
        <v>19001753</v>
      </c>
      <c r="C109" s="412">
        <v>1</v>
      </c>
      <c r="D109" s="34">
        <v>100980</v>
      </c>
      <c r="E109" s="101"/>
      <c r="F109" s="100"/>
      <c r="G109" s="34"/>
      <c r="H109" s="101"/>
      <c r="I109" s="102"/>
      <c r="J109" s="34"/>
    </row>
    <row r="110" spans="1:10" ht="15.75" customHeight="1" x14ac:dyDescent="0.25">
      <c r="A110" s="98">
        <v>43525</v>
      </c>
      <c r="B110" s="99">
        <v>19001756</v>
      </c>
      <c r="C110" s="412">
        <v>1</v>
      </c>
      <c r="D110" s="34">
        <v>145688</v>
      </c>
      <c r="E110" s="101"/>
      <c r="F110" s="100"/>
      <c r="G110" s="34"/>
      <c r="H110" s="101"/>
      <c r="I110" s="102"/>
      <c r="J110" s="34"/>
    </row>
    <row r="111" spans="1:10" ht="15.75" customHeight="1" x14ac:dyDescent="0.25">
      <c r="A111" s="98">
        <v>43526</v>
      </c>
      <c r="B111" s="99">
        <v>19001790</v>
      </c>
      <c r="C111" s="412">
        <v>10</v>
      </c>
      <c r="D111" s="34">
        <v>890120</v>
      </c>
      <c r="E111" s="101"/>
      <c r="F111" s="100"/>
      <c r="G111" s="34"/>
      <c r="H111" s="101"/>
      <c r="I111" s="102"/>
      <c r="J111" s="34"/>
    </row>
    <row r="112" spans="1:10" ht="15.75" customHeight="1" x14ac:dyDescent="0.25">
      <c r="A112" s="98">
        <v>43526</v>
      </c>
      <c r="B112" s="99">
        <v>19001817</v>
      </c>
      <c r="C112" s="412">
        <v>3</v>
      </c>
      <c r="D112" s="34">
        <v>316965</v>
      </c>
      <c r="E112" s="101"/>
      <c r="F112" s="100"/>
      <c r="G112" s="34"/>
      <c r="H112" s="101"/>
      <c r="I112" s="102"/>
      <c r="J112" s="34"/>
    </row>
    <row r="113" spans="1:10" ht="15.75" customHeight="1" x14ac:dyDescent="0.25">
      <c r="A113" s="98">
        <v>43528</v>
      </c>
      <c r="B113" s="99">
        <v>19001967</v>
      </c>
      <c r="C113" s="412">
        <v>28</v>
      </c>
      <c r="D113" s="34">
        <v>2519995</v>
      </c>
      <c r="E113" s="101" t="s">
        <v>281</v>
      </c>
      <c r="F113" s="100">
        <v>3</v>
      </c>
      <c r="G113" s="34">
        <v>273275</v>
      </c>
      <c r="H113" s="101"/>
      <c r="I113" s="102"/>
      <c r="J113" s="34"/>
    </row>
    <row r="114" spans="1:10" ht="15.75" customHeight="1" x14ac:dyDescent="0.25">
      <c r="A114" s="98">
        <v>43528</v>
      </c>
      <c r="B114" s="99">
        <v>19001998</v>
      </c>
      <c r="C114" s="412">
        <v>7</v>
      </c>
      <c r="D114" s="34">
        <v>658835</v>
      </c>
      <c r="E114" s="101"/>
      <c r="F114" s="100"/>
      <c r="G114" s="34"/>
      <c r="H114" s="101"/>
      <c r="I114" s="102"/>
      <c r="J114" s="34"/>
    </row>
    <row r="115" spans="1:10" ht="15.75" customHeight="1" x14ac:dyDescent="0.25">
      <c r="A115" s="98">
        <v>43529</v>
      </c>
      <c r="B115" s="99">
        <v>19002053</v>
      </c>
      <c r="C115" s="412">
        <v>14</v>
      </c>
      <c r="D115" s="34">
        <v>1402270</v>
      </c>
      <c r="E115" s="101" t="s">
        <v>283</v>
      </c>
      <c r="F115" s="100">
        <v>2</v>
      </c>
      <c r="G115" s="34">
        <v>95795</v>
      </c>
      <c r="H115" s="101"/>
      <c r="I115" s="102"/>
      <c r="J115" s="34"/>
    </row>
    <row r="116" spans="1:10" ht="15.75" customHeight="1" x14ac:dyDescent="0.25">
      <c r="A116" s="98">
        <v>43529</v>
      </c>
      <c r="B116" s="99">
        <v>19002065</v>
      </c>
      <c r="C116" s="412">
        <v>1</v>
      </c>
      <c r="D116" s="34">
        <v>48960</v>
      </c>
      <c r="E116" s="101"/>
      <c r="F116" s="100"/>
      <c r="G116" s="34"/>
      <c r="H116" s="101"/>
      <c r="I116" s="102"/>
      <c r="J116" s="34"/>
    </row>
    <row r="117" spans="1:10" ht="15.75" customHeight="1" x14ac:dyDescent="0.25">
      <c r="A117" s="98"/>
      <c r="B117" s="99"/>
      <c r="C117" s="412"/>
      <c r="D117" s="34"/>
      <c r="E117" s="101"/>
      <c r="F117" s="100"/>
      <c r="G117" s="34"/>
      <c r="H117" s="101"/>
      <c r="I117" s="102"/>
      <c r="J117" s="34"/>
    </row>
    <row r="118" spans="1:10" ht="15.75" customHeight="1" x14ac:dyDescent="0.25">
      <c r="A118" s="98"/>
      <c r="B118" s="99"/>
      <c r="C118" s="412"/>
      <c r="D118" s="34"/>
      <c r="E118" s="101"/>
      <c r="F118" s="100"/>
      <c r="G118" s="34"/>
      <c r="H118" s="101"/>
      <c r="I118" s="102"/>
      <c r="J118" s="34"/>
    </row>
    <row r="119" spans="1:10" ht="15.75" customHeight="1" x14ac:dyDescent="0.25">
      <c r="A119" s="98"/>
      <c r="B119" s="99"/>
      <c r="C119" s="412"/>
      <c r="D119" s="34"/>
      <c r="E119" s="101"/>
      <c r="F119" s="100"/>
      <c r="G119" s="34"/>
      <c r="H119" s="101"/>
      <c r="I119" s="102"/>
      <c r="J119" s="34"/>
    </row>
    <row r="120" spans="1:10" x14ac:dyDescent="0.25">
      <c r="A120" s="235"/>
      <c r="B120" s="234"/>
      <c r="C120" s="12"/>
      <c r="D120" s="236"/>
      <c r="E120" s="237"/>
      <c r="F120" s="240"/>
      <c r="G120" s="236"/>
      <c r="H120" s="237"/>
      <c r="I120" s="239"/>
      <c r="J120" s="236"/>
    </row>
    <row r="121" spans="1:10" x14ac:dyDescent="0.25">
      <c r="A121" s="235"/>
      <c r="B121" s="223" t="s">
        <v>11</v>
      </c>
      <c r="C121" s="229">
        <f>SUM(C8:C120)</f>
        <v>660</v>
      </c>
      <c r="D121" s="224">
        <f>SUM(D8:D120)</f>
        <v>60882238</v>
      </c>
      <c r="E121" s="223" t="s">
        <v>11</v>
      </c>
      <c r="F121" s="232">
        <f>SUM(F8:F120)</f>
        <v>59</v>
      </c>
      <c r="G121" s="224">
        <f>SUM(G8:G120)</f>
        <v>5795440</v>
      </c>
      <c r="H121" s="232">
        <f>SUM(H8:H120)</f>
        <v>0</v>
      </c>
      <c r="I121" s="232">
        <f>SUM(I8:I120)</f>
        <v>45324840</v>
      </c>
      <c r="J121" s="5"/>
    </row>
    <row r="122" spans="1:10" x14ac:dyDescent="0.25">
      <c r="A122" s="235"/>
      <c r="B122" s="223"/>
      <c r="C122" s="229"/>
      <c r="D122" s="224"/>
      <c r="E122" s="223"/>
      <c r="F122" s="232"/>
      <c r="G122" s="224"/>
      <c r="H122" s="232"/>
      <c r="I122" s="232"/>
      <c r="J122" s="5"/>
    </row>
    <row r="123" spans="1:10" x14ac:dyDescent="0.25">
      <c r="A123" s="225"/>
      <c r="B123" s="226"/>
      <c r="C123" s="12"/>
      <c r="D123" s="236"/>
      <c r="E123" s="223"/>
      <c r="F123" s="240"/>
      <c r="G123" s="420" t="s">
        <v>12</v>
      </c>
      <c r="H123" s="420"/>
      <c r="I123" s="239"/>
      <c r="J123" s="227">
        <f>SUM(D8:D120)</f>
        <v>60882238</v>
      </c>
    </row>
    <row r="124" spans="1:10" x14ac:dyDescent="0.25">
      <c r="A124" s="235"/>
      <c r="B124" s="234"/>
      <c r="C124" s="12"/>
      <c r="D124" s="236"/>
      <c r="E124" s="237"/>
      <c r="F124" s="240"/>
      <c r="G124" s="420" t="s">
        <v>13</v>
      </c>
      <c r="H124" s="420"/>
      <c r="I124" s="239"/>
      <c r="J124" s="227">
        <f>SUM(G8:G120)</f>
        <v>5795440</v>
      </c>
    </row>
    <row r="125" spans="1:10" x14ac:dyDescent="0.25">
      <c r="A125" s="228"/>
      <c r="B125" s="237"/>
      <c r="C125" s="12"/>
      <c r="D125" s="236"/>
      <c r="E125" s="237"/>
      <c r="F125" s="240"/>
      <c r="G125" s="420" t="s">
        <v>14</v>
      </c>
      <c r="H125" s="420"/>
      <c r="I125" s="41"/>
      <c r="J125" s="229">
        <f>J123-J124</f>
        <v>55086798</v>
      </c>
    </row>
    <row r="126" spans="1:10" x14ac:dyDescent="0.25">
      <c r="A126" s="235"/>
      <c r="B126" s="230"/>
      <c r="C126" s="12"/>
      <c r="D126" s="231"/>
      <c r="E126" s="237"/>
      <c r="F126" s="240"/>
      <c r="G126" s="420" t="s">
        <v>15</v>
      </c>
      <c r="H126" s="420"/>
      <c r="I126" s="239"/>
      <c r="J126" s="227">
        <f>SUM(H8:H120)</f>
        <v>0</v>
      </c>
    </row>
    <row r="127" spans="1:10" x14ac:dyDescent="0.25">
      <c r="A127" s="235"/>
      <c r="B127" s="230"/>
      <c r="C127" s="12"/>
      <c r="D127" s="231"/>
      <c r="E127" s="237"/>
      <c r="F127" s="240"/>
      <c r="G127" s="420" t="s">
        <v>16</v>
      </c>
      <c r="H127" s="420"/>
      <c r="I127" s="239"/>
      <c r="J127" s="227">
        <f>J125+J126</f>
        <v>55086798</v>
      </c>
    </row>
    <row r="128" spans="1:10" x14ac:dyDescent="0.25">
      <c r="A128" s="235"/>
      <c r="B128" s="230"/>
      <c r="C128" s="12"/>
      <c r="D128" s="231"/>
      <c r="E128" s="237"/>
      <c r="F128" s="240"/>
      <c r="G128" s="420" t="s">
        <v>5</v>
      </c>
      <c r="H128" s="420"/>
      <c r="I128" s="239"/>
      <c r="J128" s="227">
        <f>SUM(I8:I120)</f>
        <v>45324840</v>
      </c>
    </row>
    <row r="129" spans="1:10" x14ac:dyDescent="0.25">
      <c r="A129" s="235"/>
      <c r="B129" s="230"/>
      <c r="C129" s="12"/>
      <c r="D129" s="231"/>
      <c r="E129" s="237"/>
      <c r="F129" s="240"/>
      <c r="G129" s="420" t="s">
        <v>31</v>
      </c>
      <c r="H129" s="420"/>
      <c r="I129" s="240" t="str">
        <f>IF(J129&gt;0,"SALDO",IF(J129&lt;0,"PIUTANG",IF(J129=0,"LUNAS")))</f>
        <v>PIUTANG</v>
      </c>
      <c r="J129" s="227">
        <f>J128-J127</f>
        <v>-9761958</v>
      </c>
    </row>
  </sheetData>
  <mergeCells count="15">
    <mergeCell ref="G129:H129"/>
    <mergeCell ref="G123:H123"/>
    <mergeCell ref="G124:H124"/>
    <mergeCell ref="G125:H125"/>
    <mergeCell ref="G126:H126"/>
    <mergeCell ref="G127:H127"/>
    <mergeCell ref="G128:H128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51"/>
  <sheetViews>
    <sheetView workbookViewId="0">
      <pane ySplit="7" topLeftCell="A227" activePane="bottomLeft" state="frozen"/>
      <selection pane="bottomLeft" activeCell="B234" sqref="B234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4" t="s">
        <v>22</v>
      </c>
      <c r="G1" s="414"/>
      <c r="H1" s="414"/>
      <c r="I1" s="38" t="s">
        <v>87</v>
      </c>
      <c r="J1" s="20"/>
      <c r="L1" s="37">
        <f>SUM(D229:D231)</f>
        <v>443955</v>
      </c>
      <c r="M1" s="37">
        <v>6382688</v>
      </c>
      <c r="N1" s="37">
        <f>L1-M1</f>
        <v>-5938733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220">
        <f>J245*-1</f>
        <v>3382670</v>
      </c>
      <c r="J2" s="20"/>
      <c r="L2" s="219">
        <f>SUM(H229:H231)</f>
        <v>76000</v>
      </c>
      <c r="M2" s="219">
        <v>101000</v>
      </c>
      <c r="N2" s="219">
        <f>L2-M2</f>
        <v>-25000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519955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6"/>
      <c r="I7" s="458"/>
      <c r="J7" s="430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241">
        <v>43491</v>
      </c>
      <c r="B228" s="242">
        <v>190183706</v>
      </c>
      <c r="C228" s="247">
        <v>1</v>
      </c>
      <c r="D228" s="246">
        <v>110075</v>
      </c>
      <c r="E228" s="244"/>
      <c r="F228" s="242"/>
      <c r="G228" s="246"/>
      <c r="H228" s="245">
        <v>11000</v>
      </c>
      <c r="I228" s="245">
        <v>121075</v>
      </c>
      <c r="J228" s="246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241">
        <v>43524</v>
      </c>
      <c r="B229" s="242">
        <v>19001673</v>
      </c>
      <c r="C229" s="247">
        <v>1</v>
      </c>
      <c r="D229" s="246">
        <v>147985</v>
      </c>
      <c r="E229" s="244"/>
      <c r="F229" s="242"/>
      <c r="G229" s="246"/>
      <c r="H229" s="245">
        <v>25000</v>
      </c>
      <c r="I229" s="245"/>
      <c r="J229" s="246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241">
        <v>43524</v>
      </c>
      <c r="B230" s="242">
        <v>19001695</v>
      </c>
      <c r="C230" s="247">
        <v>1</v>
      </c>
      <c r="D230" s="246">
        <v>147985</v>
      </c>
      <c r="E230" s="244"/>
      <c r="F230" s="242"/>
      <c r="G230" s="246"/>
      <c r="H230" s="245">
        <v>40000</v>
      </c>
      <c r="I230" s="245"/>
      <c r="J230" s="246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41">
        <v>43526</v>
      </c>
      <c r="B231" s="242">
        <v>19001783</v>
      </c>
      <c r="C231" s="247">
        <v>1</v>
      </c>
      <c r="D231" s="246">
        <v>147985</v>
      </c>
      <c r="E231" s="244"/>
      <c r="F231" s="242"/>
      <c r="G231" s="246"/>
      <c r="H231" s="245">
        <v>11000</v>
      </c>
      <c r="I231" s="245">
        <v>519955</v>
      </c>
      <c r="J231" s="246" t="s">
        <v>17</v>
      </c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98">
        <v>43528</v>
      </c>
      <c r="B232" s="99">
        <v>19001956</v>
      </c>
      <c r="C232" s="100">
        <v>20</v>
      </c>
      <c r="D232" s="34">
        <v>2959700</v>
      </c>
      <c r="E232" s="101"/>
      <c r="F232" s="99"/>
      <c r="G232" s="34"/>
      <c r="H232" s="102">
        <v>41000</v>
      </c>
      <c r="I232" s="102"/>
      <c r="J232" s="34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98">
        <v>43528</v>
      </c>
      <c r="B233" s="99">
        <v>19001936</v>
      </c>
      <c r="C233" s="100">
        <v>1</v>
      </c>
      <c r="D233" s="34">
        <v>157985</v>
      </c>
      <c r="E233" s="101"/>
      <c r="F233" s="99"/>
      <c r="G233" s="34"/>
      <c r="H233" s="102">
        <v>10000</v>
      </c>
      <c r="I233" s="102"/>
      <c r="J233" s="34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98">
        <v>43528</v>
      </c>
      <c r="B234" s="99">
        <v>19001938</v>
      </c>
      <c r="C234" s="100">
        <v>1</v>
      </c>
      <c r="D234" s="34">
        <v>180985</v>
      </c>
      <c r="E234" s="101"/>
      <c r="F234" s="99"/>
      <c r="G234" s="34"/>
      <c r="H234" s="102">
        <v>33000</v>
      </c>
      <c r="I234" s="102"/>
      <c r="J234" s="34"/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98"/>
      <c r="B235" s="99"/>
      <c r="C235" s="100"/>
      <c r="D235" s="34"/>
      <c r="E235" s="101"/>
      <c r="F235" s="99"/>
      <c r="G235" s="34"/>
      <c r="H235" s="102"/>
      <c r="I235" s="102"/>
      <c r="J235" s="34"/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235"/>
      <c r="B236" s="234"/>
      <c r="C236" s="240"/>
      <c r="D236" s="236"/>
      <c r="E236" s="237"/>
      <c r="F236" s="234"/>
      <c r="G236" s="236"/>
      <c r="H236" s="239"/>
      <c r="I236" s="239"/>
      <c r="J236" s="236"/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8" t="s">
        <v>11</v>
      </c>
      <c r="C237" s="77">
        <f>SUM(C8:C236)</f>
        <v>992</v>
      </c>
      <c r="D237" s="9"/>
      <c r="E237" s="223" t="s">
        <v>11</v>
      </c>
      <c r="F237" s="223">
        <f>SUM(F8:F236)</f>
        <v>1</v>
      </c>
      <c r="G237" s="224">
        <f>SUM(G8:G236)</f>
        <v>98525</v>
      </c>
      <c r="H237" s="239"/>
      <c r="I237" s="239"/>
      <c r="J237" s="236"/>
      <c r="K237" s="219"/>
      <c r="L237" s="219"/>
      <c r="M237" s="219"/>
      <c r="N237" s="219"/>
      <c r="O237" s="219"/>
      <c r="P237" s="219"/>
    </row>
    <row r="238" spans="1:16" s="233" customFormat="1" x14ac:dyDescent="0.25">
      <c r="A238" s="4"/>
      <c r="B238" s="8"/>
      <c r="C238" s="77"/>
      <c r="D238" s="9"/>
      <c r="E238" s="237"/>
      <c r="F238" s="234"/>
      <c r="G238" s="236"/>
      <c r="H238" s="239"/>
      <c r="I238" s="239"/>
      <c r="J238" s="236"/>
      <c r="K238" s="219"/>
      <c r="L238" s="219"/>
      <c r="M238" s="219"/>
      <c r="N238" s="219"/>
      <c r="O238" s="219"/>
      <c r="P238" s="219"/>
    </row>
    <row r="239" spans="1:16" s="233" customFormat="1" x14ac:dyDescent="0.25">
      <c r="A239" s="10"/>
      <c r="B239" s="11"/>
      <c r="C239" s="40"/>
      <c r="D239" s="6"/>
      <c r="E239" s="8"/>
      <c r="F239" s="234"/>
      <c r="G239" s="420" t="s">
        <v>12</v>
      </c>
      <c r="H239" s="420"/>
      <c r="I239" s="39"/>
      <c r="J239" s="13">
        <f>SUM(D8:D236)</f>
        <v>92850272</v>
      </c>
      <c r="K239" s="219"/>
      <c r="L239" s="219"/>
      <c r="M239" s="219"/>
      <c r="N239" s="219"/>
      <c r="O239" s="219"/>
      <c r="P239" s="219"/>
    </row>
    <row r="240" spans="1:16" s="233" customFormat="1" x14ac:dyDescent="0.25">
      <c r="A240" s="4"/>
      <c r="B240" s="3"/>
      <c r="C240" s="40"/>
      <c r="D240" s="6"/>
      <c r="E240" s="8"/>
      <c r="F240" s="234"/>
      <c r="G240" s="420" t="s">
        <v>13</v>
      </c>
      <c r="H240" s="420"/>
      <c r="I240" s="39"/>
      <c r="J240" s="13">
        <f>SUM(G8:G236)</f>
        <v>98525</v>
      </c>
      <c r="K240" s="219"/>
      <c r="L240" s="219"/>
      <c r="M240" s="219"/>
      <c r="N240" s="219"/>
      <c r="O240" s="219"/>
      <c r="P240" s="219"/>
    </row>
    <row r="241" spans="1:16" s="233" customFormat="1" x14ac:dyDescent="0.25">
      <c r="A241" s="14"/>
      <c r="B241" s="7"/>
      <c r="C241" s="40"/>
      <c r="D241" s="6"/>
      <c r="E241" s="7"/>
      <c r="F241" s="234"/>
      <c r="G241" s="420" t="s">
        <v>14</v>
      </c>
      <c r="H241" s="420"/>
      <c r="I241" s="41"/>
      <c r="J241" s="15">
        <f>J239-J240</f>
        <v>92751747</v>
      </c>
      <c r="K241" s="219"/>
      <c r="L241" s="219"/>
      <c r="M241" s="219"/>
      <c r="N241" s="219"/>
      <c r="O241" s="219"/>
      <c r="P241" s="219"/>
    </row>
    <row r="242" spans="1:16" s="233" customFormat="1" x14ac:dyDescent="0.25">
      <c r="A242" s="4"/>
      <c r="B242" s="16"/>
      <c r="C242" s="40"/>
      <c r="D242" s="17"/>
      <c r="E242" s="7"/>
      <c r="F242" s="8"/>
      <c r="G242" s="420" t="s">
        <v>15</v>
      </c>
      <c r="H242" s="420"/>
      <c r="I242" s="39"/>
      <c r="J242" s="13">
        <f>SUM(H8:H238)</f>
        <v>5364500</v>
      </c>
      <c r="K242" s="219"/>
      <c r="L242" s="219"/>
      <c r="M242" s="219"/>
      <c r="N242" s="219"/>
      <c r="O242" s="219"/>
      <c r="P242" s="219"/>
    </row>
    <row r="243" spans="1:16" x14ac:dyDescent="0.25">
      <c r="A243" s="4"/>
      <c r="B243" s="16"/>
      <c r="C243" s="40"/>
      <c r="D243" s="17"/>
      <c r="E243" s="7"/>
      <c r="F243" s="8"/>
      <c r="G243" s="420" t="s">
        <v>16</v>
      </c>
      <c r="H243" s="420"/>
      <c r="I243" s="39"/>
      <c r="J243" s="13">
        <f>J241+J242</f>
        <v>98116247</v>
      </c>
    </row>
    <row r="244" spans="1:16" x14ac:dyDescent="0.25">
      <c r="A244" s="4"/>
      <c r="B244" s="16"/>
      <c r="C244" s="40"/>
      <c r="D244" s="17"/>
      <c r="E244" s="7"/>
      <c r="F244" s="3"/>
      <c r="G244" s="420" t="s">
        <v>5</v>
      </c>
      <c r="H244" s="420"/>
      <c r="I244" s="39"/>
      <c r="J244" s="13">
        <f>SUM(I8:I238)</f>
        <v>94733577</v>
      </c>
    </row>
    <row r="245" spans="1:16" x14ac:dyDescent="0.25">
      <c r="A245" s="4"/>
      <c r="B245" s="16"/>
      <c r="C245" s="40"/>
      <c r="D245" s="17"/>
      <c r="E245" s="7"/>
      <c r="F245" s="3"/>
      <c r="G245" s="420" t="s">
        <v>31</v>
      </c>
      <c r="H245" s="420"/>
      <c r="I245" s="40" t="str">
        <f>IF(J245&gt;0,"SALDO",IF(J245&lt;0,"PIUTANG",IF(J245=0,"LUNAS")))</f>
        <v>PIUTANG</v>
      </c>
      <c r="J245" s="13">
        <f>J244-J243</f>
        <v>-3382670</v>
      </c>
    </row>
    <row r="246" spans="1:16" x14ac:dyDescent="0.25">
      <c r="F246" s="37"/>
      <c r="G246" s="37"/>
      <c r="J246" s="37"/>
    </row>
    <row r="247" spans="1:16" x14ac:dyDescent="0.25">
      <c r="C247" s="37"/>
      <c r="D247" s="37"/>
      <c r="F247" s="37"/>
      <c r="G247" s="37"/>
      <c r="J247" s="37"/>
      <c r="L247"/>
      <c r="M247"/>
      <c r="N247"/>
      <c r="O247"/>
      <c r="P247"/>
    </row>
    <row r="248" spans="1:16" x14ac:dyDescent="0.25">
      <c r="C248" s="37"/>
      <c r="D248" s="37"/>
      <c r="F248" s="37"/>
      <c r="G248" s="37"/>
      <c r="J248" s="37"/>
      <c r="L248"/>
      <c r="M248"/>
      <c r="N248"/>
      <c r="O248"/>
      <c r="P248"/>
    </row>
    <row r="249" spans="1:16" x14ac:dyDescent="0.25">
      <c r="A249" s="404">
        <v>43411</v>
      </c>
      <c r="C249" s="37"/>
      <c r="D249" s="37"/>
      <c r="F249" s="37"/>
      <c r="G249" s="37"/>
      <c r="J249" s="37"/>
      <c r="L249"/>
      <c r="M249"/>
      <c r="N249"/>
      <c r="O249"/>
      <c r="P249"/>
    </row>
    <row r="250" spans="1:16" x14ac:dyDescent="0.25">
      <c r="C250" s="37"/>
      <c r="D250" s="37"/>
      <c r="F250" s="37"/>
      <c r="G250" s="37"/>
      <c r="J250" s="37"/>
      <c r="L250"/>
      <c r="M250"/>
      <c r="N250"/>
      <c r="O250"/>
      <c r="P250"/>
    </row>
    <row r="251" spans="1:16" x14ac:dyDescent="0.25">
      <c r="C251" s="37"/>
      <c r="D251" s="37"/>
      <c r="L251"/>
      <c r="M251"/>
      <c r="N251"/>
      <c r="O251"/>
      <c r="P251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45:H245"/>
    <mergeCell ref="G239:H239"/>
    <mergeCell ref="G240:H240"/>
    <mergeCell ref="G241:H241"/>
    <mergeCell ref="G242:H242"/>
    <mergeCell ref="G243:H243"/>
    <mergeCell ref="G244:H244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2" activePane="bottomLeft" state="frozen"/>
      <selection pane="bottomLeft" activeCell="I37" sqref="I3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J48*-1</f>
        <v>626456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6"/>
      <c r="I7" s="458"/>
      <c r="J7" s="430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241">
        <v>43498</v>
      </c>
      <c r="B36" s="242">
        <v>19000181</v>
      </c>
      <c r="C36" s="129">
        <v>7</v>
      </c>
      <c r="D36" s="246">
        <v>857851</v>
      </c>
      <c r="E36" s="244" t="s">
        <v>235</v>
      </c>
      <c r="F36" s="242">
        <v>2</v>
      </c>
      <c r="G36" s="246">
        <v>270900</v>
      </c>
      <c r="H36" s="244"/>
      <c r="I36" s="245">
        <v>587000</v>
      </c>
      <c r="J36" s="246" t="s">
        <v>17</v>
      </c>
      <c r="L36" s="238"/>
    </row>
    <row r="37" spans="1:12" s="233" customFormat="1" x14ac:dyDescent="0.25">
      <c r="A37" s="241">
        <v>43518</v>
      </c>
      <c r="B37" s="242">
        <v>19001278</v>
      </c>
      <c r="C37" s="129">
        <v>13</v>
      </c>
      <c r="D37" s="246">
        <v>1391158</v>
      </c>
      <c r="E37" s="244"/>
      <c r="F37" s="242"/>
      <c r="G37" s="246"/>
      <c r="H37" s="244"/>
      <c r="I37" s="245">
        <v>1392000</v>
      </c>
      <c r="J37" s="246" t="s">
        <v>17</v>
      </c>
      <c r="L37" s="238"/>
    </row>
    <row r="38" spans="1:12" s="233" customFormat="1" x14ac:dyDescent="0.25">
      <c r="A38" s="98">
        <v>43528</v>
      </c>
      <c r="B38" s="99">
        <v>19001925</v>
      </c>
      <c r="C38" s="253">
        <v>9</v>
      </c>
      <c r="D38" s="34">
        <v>873305</v>
      </c>
      <c r="E38" s="101" t="s">
        <v>282</v>
      </c>
      <c r="F38" s="99">
        <v>2</v>
      </c>
      <c r="G38" s="34">
        <v>235945</v>
      </c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892</v>
      </c>
      <c r="D40" s="9"/>
      <c r="E40" s="8" t="s">
        <v>11</v>
      </c>
      <c r="F40" s="8">
        <f>SUM(F8:F39)</f>
        <v>137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20" t="s">
        <v>12</v>
      </c>
      <c r="H42" s="420"/>
      <c r="I42" s="39"/>
      <c r="J42" s="13">
        <f>SUM(D8:D39)</f>
        <v>93397383</v>
      </c>
    </row>
    <row r="43" spans="1:12" x14ac:dyDescent="0.25">
      <c r="A43" s="4"/>
      <c r="B43" s="3"/>
      <c r="C43" s="26"/>
      <c r="D43" s="6"/>
      <c r="E43" s="7"/>
      <c r="F43" s="3"/>
      <c r="G43" s="420" t="s">
        <v>13</v>
      </c>
      <c r="H43" s="420"/>
      <c r="I43" s="39"/>
      <c r="J43" s="13">
        <f>SUM(G8:G39)</f>
        <v>14786927</v>
      </c>
    </row>
    <row r="44" spans="1:12" x14ac:dyDescent="0.25">
      <c r="A44" s="14"/>
      <c r="B44" s="7"/>
      <c r="C44" s="26"/>
      <c r="D44" s="6"/>
      <c r="E44" s="7"/>
      <c r="F44" s="3"/>
      <c r="G44" s="420" t="s">
        <v>14</v>
      </c>
      <c r="H44" s="420"/>
      <c r="I44" s="41"/>
      <c r="J44" s="15">
        <f>J42-J43</f>
        <v>78610456</v>
      </c>
    </row>
    <row r="45" spans="1:12" x14ac:dyDescent="0.25">
      <c r="A45" s="4"/>
      <c r="B45" s="16"/>
      <c r="C45" s="26"/>
      <c r="D45" s="17"/>
      <c r="E45" s="7"/>
      <c r="F45" s="3"/>
      <c r="G45" s="420" t="s">
        <v>15</v>
      </c>
      <c r="H45" s="420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20" t="s">
        <v>16</v>
      </c>
      <c r="H46" s="420"/>
      <c r="I46" s="39"/>
      <c r="J46" s="13">
        <f>J44+J45</f>
        <v>78610456</v>
      </c>
    </row>
    <row r="47" spans="1:12" x14ac:dyDescent="0.25">
      <c r="A47" s="4"/>
      <c r="B47" s="16"/>
      <c r="C47" s="26"/>
      <c r="D47" s="17"/>
      <c r="E47" s="7"/>
      <c r="F47" s="3"/>
      <c r="G47" s="420" t="s">
        <v>5</v>
      </c>
      <c r="H47" s="420"/>
      <c r="I47" s="39"/>
      <c r="J47" s="13">
        <f>SUM(I8:I40)</f>
        <v>77984000</v>
      </c>
    </row>
    <row r="48" spans="1:12" x14ac:dyDescent="0.25">
      <c r="A48" s="4"/>
      <c r="B48" s="16"/>
      <c r="C48" s="26"/>
      <c r="D48" s="17"/>
      <c r="E48" s="7"/>
      <c r="F48" s="3"/>
      <c r="G48" s="420" t="s">
        <v>31</v>
      </c>
      <c r="H48" s="420"/>
      <c r="I48" s="40" t="str">
        <f>IF(J48&gt;0,"SALDO",IF(J48&lt;0,"PIUTANG",IF(J48=0,"LUNAS")))</f>
        <v>PIUTANG</v>
      </c>
      <c r="J48" s="13">
        <f>J47-J46</f>
        <v>-626456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10"/>
  <sheetViews>
    <sheetView workbookViewId="0">
      <pane ySplit="7" topLeftCell="A83" activePane="bottomLeft" state="frozen"/>
      <selection pane="bottomLeft" activeCell="I86" sqref="I86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4" t="s">
        <v>22</v>
      </c>
      <c r="G1" s="414"/>
      <c r="H1" s="41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J104*-1</f>
        <v>11439474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0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30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98">
        <v>43482</v>
      </c>
      <c r="B83" s="99">
        <v>190183289</v>
      </c>
      <c r="C83" s="100">
        <v>28</v>
      </c>
      <c r="D83" s="34">
        <v>3330425</v>
      </c>
      <c r="E83" s="101"/>
      <c r="F83" s="99"/>
      <c r="G83" s="34"/>
      <c r="H83" s="102"/>
      <c r="I83" s="102"/>
      <c r="J83" s="34"/>
    </row>
    <row r="84" spans="1:10" x14ac:dyDescent="0.25">
      <c r="A84" s="98">
        <v>43489</v>
      </c>
      <c r="B84" s="99"/>
      <c r="C84" s="100"/>
      <c r="D84" s="34"/>
      <c r="E84" s="101"/>
      <c r="F84" s="99"/>
      <c r="G84" s="34"/>
      <c r="H84" s="102"/>
      <c r="I84" s="102">
        <v>8000000</v>
      </c>
      <c r="J84" s="34" t="s">
        <v>17</v>
      </c>
    </row>
    <row r="85" spans="1:10" x14ac:dyDescent="0.25">
      <c r="A85" s="98">
        <v>43492</v>
      </c>
      <c r="B85" s="99">
        <v>190183746</v>
      </c>
      <c r="C85" s="100">
        <v>28</v>
      </c>
      <c r="D85" s="34">
        <v>2541875</v>
      </c>
      <c r="E85" s="101">
        <v>190046942</v>
      </c>
      <c r="F85" s="99">
        <v>11</v>
      </c>
      <c r="G85" s="34">
        <v>1259300</v>
      </c>
      <c r="H85" s="102"/>
      <c r="I85" s="102"/>
      <c r="J85" s="34"/>
    </row>
    <row r="86" spans="1:10" x14ac:dyDescent="0.25">
      <c r="A86" s="98">
        <v>43500</v>
      </c>
      <c r="B86" s="99"/>
      <c r="C86" s="100"/>
      <c r="D86" s="34"/>
      <c r="E86" s="101"/>
      <c r="F86" s="99"/>
      <c r="G86" s="34"/>
      <c r="H86" s="102"/>
      <c r="I86" s="102">
        <v>5000000</v>
      </c>
      <c r="J86" s="34" t="s">
        <v>17</v>
      </c>
    </row>
    <row r="87" spans="1:10" x14ac:dyDescent="0.25">
      <c r="A87" s="98">
        <v>43503</v>
      </c>
      <c r="B87" s="99">
        <v>19000437</v>
      </c>
      <c r="C87" s="100">
        <v>9</v>
      </c>
      <c r="D87" s="34">
        <v>967227</v>
      </c>
      <c r="E87" s="101" t="s">
        <v>244</v>
      </c>
      <c r="F87" s="99">
        <v>15</v>
      </c>
      <c r="G87" s="34">
        <v>1559602</v>
      </c>
      <c r="H87" s="102"/>
      <c r="I87" s="102"/>
      <c r="J87" s="34"/>
    </row>
    <row r="88" spans="1:10" x14ac:dyDescent="0.25">
      <c r="A88" s="98">
        <v>43513</v>
      </c>
      <c r="B88" s="99">
        <v>19000996</v>
      </c>
      <c r="C88" s="100">
        <v>181</v>
      </c>
      <c r="D88" s="34">
        <v>19120882</v>
      </c>
      <c r="E88" s="101" t="s">
        <v>255</v>
      </c>
      <c r="F88" s="99">
        <v>3</v>
      </c>
      <c r="G88" s="34">
        <v>268650</v>
      </c>
      <c r="H88" s="102"/>
      <c r="I88" s="102">
        <v>1000000</v>
      </c>
      <c r="J88" s="34" t="s">
        <v>17</v>
      </c>
    </row>
    <row r="89" spans="1:10" x14ac:dyDescent="0.25">
      <c r="A89" s="98">
        <v>43513</v>
      </c>
      <c r="B89" s="99">
        <v>19001031</v>
      </c>
      <c r="C89" s="100">
        <v>12</v>
      </c>
      <c r="D89" s="34">
        <v>1170330</v>
      </c>
      <c r="E89" s="101"/>
      <c r="F89" s="99"/>
      <c r="G89" s="34"/>
      <c r="H89" s="102"/>
      <c r="I89" s="102"/>
      <c r="J89" s="34"/>
    </row>
    <row r="90" spans="1:10" x14ac:dyDescent="0.25">
      <c r="A90" s="98">
        <v>43521</v>
      </c>
      <c r="B90" s="99"/>
      <c r="C90" s="100"/>
      <c r="D90" s="34"/>
      <c r="E90" s="101"/>
      <c r="F90" s="99"/>
      <c r="G90" s="34"/>
      <c r="H90" s="102"/>
      <c r="I90" s="102">
        <v>18000000</v>
      </c>
      <c r="J90" s="34" t="s">
        <v>17</v>
      </c>
    </row>
    <row r="91" spans="1:10" x14ac:dyDescent="0.25">
      <c r="A91" s="98">
        <v>43523</v>
      </c>
      <c r="B91" s="99">
        <v>19001585</v>
      </c>
      <c r="C91" s="100">
        <v>94</v>
      </c>
      <c r="D91" s="34">
        <v>9495600</v>
      </c>
      <c r="E91" s="101" t="s">
        <v>277</v>
      </c>
      <c r="F91" s="99">
        <v>8</v>
      </c>
      <c r="G91" s="34">
        <v>807840</v>
      </c>
      <c r="H91" s="102"/>
      <c r="I91" s="102"/>
      <c r="J91" s="34"/>
    </row>
    <row r="92" spans="1:10" x14ac:dyDescent="0.25">
      <c r="A92" s="98">
        <v>43523</v>
      </c>
      <c r="B92" s="99">
        <v>19001602</v>
      </c>
      <c r="C92" s="100">
        <v>1</v>
      </c>
      <c r="D92" s="34">
        <v>115685</v>
      </c>
      <c r="E92" s="101"/>
      <c r="F92" s="99"/>
      <c r="G92" s="34"/>
      <c r="H92" s="102"/>
      <c r="I92" s="102"/>
      <c r="J92" s="34"/>
    </row>
    <row r="93" spans="1:10" x14ac:dyDescent="0.25">
      <c r="A93" s="98"/>
      <c r="B93" s="99"/>
      <c r="C93" s="100"/>
      <c r="D93" s="34"/>
      <c r="E93" s="101"/>
      <c r="F93" s="99"/>
      <c r="G93" s="34"/>
      <c r="H93" s="102"/>
      <c r="I93" s="102"/>
      <c r="J93" s="34"/>
    </row>
    <row r="94" spans="1:10" x14ac:dyDescent="0.25">
      <c r="A94" s="98"/>
      <c r="B94" s="99"/>
      <c r="C94" s="100"/>
      <c r="D94" s="34"/>
      <c r="E94" s="101"/>
      <c r="F94" s="99"/>
      <c r="G94" s="34"/>
      <c r="H94" s="102"/>
      <c r="I94" s="102"/>
      <c r="J94" s="34"/>
    </row>
    <row r="95" spans="1:10" x14ac:dyDescent="0.25">
      <c r="A95" s="235"/>
      <c r="B95" s="234"/>
      <c r="C95" s="240"/>
      <c r="D95" s="236"/>
      <c r="E95" s="237"/>
      <c r="F95" s="234"/>
      <c r="G95" s="236"/>
      <c r="H95" s="239"/>
      <c r="I95" s="239"/>
      <c r="J95" s="236"/>
    </row>
    <row r="96" spans="1:10" x14ac:dyDescent="0.25">
      <c r="A96" s="235"/>
      <c r="B96" s="223" t="s">
        <v>11</v>
      </c>
      <c r="C96" s="232">
        <f>SUM(C8:C95)</f>
        <v>1789</v>
      </c>
      <c r="D96" s="224"/>
      <c r="E96" s="223" t="s">
        <v>11</v>
      </c>
      <c r="F96" s="223">
        <f>SUM(F8:F95)</f>
        <v>261</v>
      </c>
      <c r="G96" s="224">
        <f>SUM(G8:G95)</f>
        <v>27381448</v>
      </c>
      <c r="H96" s="239"/>
      <c r="I96" s="239"/>
      <c r="J96" s="236"/>
    </row>
    <row r="97" spans="1:16" x14ac:dyDescent="0.25">
      <c r="A97" s="235"/>
      <c r="B97" s="223"/>
      <c r="C97" s="232"/>
      <c r="D97" s="224"/>
      <c r="E97" s="237"/>
      <c r="F97" s="234"/>
      <c r="G97" s="236"/>
      <c r="H97" s="239"/>
      <c r="I97" s="239"/>
      <c r="J97" s="236"/>
    </row>
    <row r="98" spans="1:16" x14ac:dyDescent="0.25">
      <c r="A98" s="225"/>
      <c r="B98" s="226"/>
      <c r="C98" s="240"/>
      <c r="D98" s="236"/>
      <c r="E98" s="223"/>
      <c r="F98" s="234"/>
      <c r="G98" s="420" t="s">
        <v>12</v>
      </c>
      <c r="H98" s="420"/>
      <c r="I98" s="239"/>
      <c r="J98" s="227">
        <f>SUM(D8:D95)</f>
        <v>186678098</v>
      </c>
    </row>
    <row r="99" spans="1:16" x14ac:dyDescent="0.25">
      <c r="A99" s="235"/>
      <c r="B99" s="234"/>
      <c r="C99" s="240"/>
      <c r="D99" s="236"/>
      <c r="E99" s="223"/>
      <c r="F99" s="234"/>
      <c r="G99" s="420" t="s">
        <v>13</v>
      </c>
      <c r="H99" s="420"/>
      <c r="I99" s="239"/>
      <c r="J99" s="227">
        <f>SUM(G8:G95)</f>
        <v>27381448</v>
      </c>
    </row>
    <row r="100" spans="1:16" x14ac:dyDescent="0.25">
      <c r="A100" s="228"/>
      <c r="B100" s="237"/>
      <c r="C100" s="240"/>
      <c r="D100" s="236"/>
      <c r="E100" s="237"/>
      <c r="F100" s="234"/>
      <c r="G100" s="420" t="s">
        <v>14</v>
      </c>
      <c r="H100" s="420"/>
      <c r="I100" s="41"/>
      <c r="J100" s="229">
        <f>J98-J99</f>
        <v>159296650</v>
      </c>
    </row>
    <row r="101" spans="1:16" x14ac:dyDescent="0.25">
      <c r="A101" s="235"/>
      <c r="B101" s="230"/>
      <c r="C101" s="240"/>
      <c r="D101" s="231"/>
      <c r="E101" s="237"/>
      <c r="F101" s="223"/>
      <c r="G101" s="420" t="s">
        <v>15</v>
      </c>
      <c r="H101" s="420"/>
      <c r="I101" s="239"/>
      <c r="J101" s="227">
        <f>SUM(H8:H97)</f>
        <v>0</v>
      </c>
    </row>
    <row r="102" spans="1:16" x14ac:dyDescent="0.25">
      <c r="A102" s="235"/>
      <c r="B102" s="230"/>
      <c r="C102" s="240"/>
      <c r="D102" s="231"/>
      <c r="E102" s="237"/>
      <c r="F102" s="223"/>
      <c r="G102" s="420" t="s">
        <v>16</v>
      </c>
      <c r="H102" s="420"/>
      <c r="I102" s="239"/>
      <c r="J102" s="227">
        <f>J100+J101</f>
        <v>159296650</v>
      </c>
    </row>
    <row r="103" spans="1:16" x14ac:dyDescent="0.25">
      <c r="A103" s="235"/>
      <c r="B103" s="230"/>
      <c r="C103" s="240"/>
      <c r="D103" s="231"/>
      <c r="E103" s="237"/>
      <c r="F103" s="234"/>
      <c r="G103" s="420" t="s">
        <v>5</v>
      </c>
      <c r="H103" s="420"/>
      <c r="I103" s="239"/>
      <c r="J103" s="227">
        <f>SUM(I8:I97)</f>
        <v>147857176</v>
      </c>
    </row>
    <row r="104" spans="1:16" x14ac:dyDescent="0.25">
      <c r="A104" s="235"/>
      <c r="B104" s="230"/>
      <c r="C104" s="240"/>
      <c r="D104" s="231"/>
      <c r="E104" s="237"/>
      <c r="F104" s="234"/>
      <c r="G104" s="420" t="s">
        <v>31</v>
      </c>
      <c r="H104" s="420"/>
      <c r="I104" s="240" t="str">
        <f>IF(J104&gt;0,"SALDO",IF(J104&lt;0,"PIUTANG",IF(J104=0,"LUNAS")))</f>
        <v>PIUTANG</v>
      </c>
      <c r="J104" s="227">
        <f>J103-J102</f>
        <v>-11439474</v>
      </c>
    </row>
    <row r="105" spans="1:16" x14ac:dyDescent="0.25">
      <c r="F105" s="219"/>
      <c r="G105" s="219"/>
      <c r="J105" s="219"/>
    </row>
    <row r="106" spans="1:16" x14ac:dyDescent="0.25">
      <c r="C106" s="219"/>
      <c r="D106" s="219"/>
      <c r="F106" s="219"/>
      <c r="G106" s="219"/>
      <c r="J106" s="219"/>
      <c r="M106" s="233"/>
      <c r="N106" s="233"/>
      <c r="O106" s="233"/>
      <c r="P106" s="233"/>
    </row>
    <row r="107" spans="1:16" x14ac:dyDescent="0.25">
      <c r="C107" s="219"/>
      <c r="D107" s="219"/>
      <c r="F107" s="219"/>
      <c r="G107" s="219"/>
      <c r="J107" s="219"/>
      <c r="L107" s="238"/>
      <c r="M107" s="233"/>
      <c r="N107" s="233"/>
      <c r="O107" s="233"/>
      <c r="P107" s="233"/>
    </row>
    <row r="108" spans="1:16" x14ac:dyDescent="0.25">
      <c r="C108" s="219"/>
      <c r="D108" s="219"/>
      <c r="F108" s="219"/>
      <c r="G108" s="219"/>
      <c r="J108" s="219"/>
      <c r="L108" s="238"/>
      <c r="M108" s="233"/>
      <c r="N108" s="233"/>
      <c r="O108" s="233"/>
      <c r="P108" s="233"/>
    </row>
    <row r="109" spans="1:16" x14ac:dyDescent="0.25">
      <c r="C109" s="219"/>
      <c r="D109" s="219"/>
      <c r="F109" s="219"/>
      <c r="G109" s="219"/>
      <c r="J109" s="219"/>
      <c r="L109" s="233"/>
      <c r="M109" s="233"/>
      <c r="N109" s="233"/>
      <c r="O109" s="233"/>
      <c r="P109" s="233"/>
    </row>
    <row r="110" spans="1:16" x14ac:dyDescent="0.25">
      <c r="C110" s="219"/>
      <c r="D110" s="219"/>
      <c r="L110" s="233"/>
      <c r="M110" s="233"/>
      <c r="N110" s="233"/>
      <c r="O110" s="233"/>
      <c r="P110" s="233"/>
    </row>
  </sheetData>
  <mergeCells count="15">
    <mergeCell ref="G104:H104"/>
    <mergeCell ref="G98:H98"/>
    <mergeCell ref="G99:H99"/>
    <mergeCell ref="G100:H100"/>
    <mergeCell ref="G101:H101"/>
    <mergeCell ref="G102:H102"/>
    <mergeCell ref="G103:H103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9"/>
  <sheetViews>
    <sheetView workbookViewId="0">
      <pane ySplit="7" topLeftCell="A26" activePane="bottomLeft" state="frozen"/>
      <selection pane="bottomLeft" activeCell="B29" sqref="B2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4" t="s">
        <v>22</v>
      </c>
      <c r="G1" s="414"/>
      <c r="H1" s="414"/>
      <c r="I1" s="220"/>
      <c r="J1" s="218"/>
      <c r="L1" s="219">
        <f>SUM(D21:D22)</f>
        <v>929338</v>
      </c>
      <c r="M1" s="219">
        <f>D21-I2</f>
        <v>-1708892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J43*-1</f>
        <v>2017592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3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30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241">
        <v>43456</v>
      </c>
      <c r="B24" s="242">
        <v>180180892</v>
      </c>
      <c r="C24" s="247">
        <v>8</v>
      </c>
      <c r="D24" s="246">
        <v>738413</v>
      </c>
      <c r="E24" s="244"/>
      <c r="F24" s="242"/>
      <c r="G24" s="246"/>
      <c r="H24" s="245">
        <v>60000</v>
      </c>
      <c r="I24" s="245">
        <v>835000</v>
      </c>
      <c r="J24" s="246" t="s">
        <v>17</v>
      </c>
    </row>
    <row r="25" spans="1:12" x14ac:dyDescent="0.25">
      <c r="A25" s="241">
        <v>43473</v>
      </c>
      <c r="B25" s="242">
        <v>190182864</v>
      </c>
      <c r="C25" s="247">
        <v>7</v>
      </c>
      <c r="D25" s="246">
        <v>692300</v>
      </c>
      <c r="E25" s="244"/>
      <c r="F25" s="242"/>
      <c r="G25" s="246"/>
      <c r="H25" s="245">
        <v>66000</v>
      </c>
      <c r="I25" s="245"/>
      <c r="J25" s="246"/>
      <c r="L25" s="219">
        <f>D27+H27</f>
        <v>711838</v>
      </c>
    </row>
    <row r="26" spans="1:12" x14ac:dyDescent="0.25">
      <c r="A26" s="241">
        <v>43475</v>
      </c>
      <c r="B26" s="242"/>
      <c r="C26" s="247"/>
      <c r="D26" s="246"/>
      <c r="E26" s="244">
        <v>190046793</v>
      </c>
      <c r="F26" s="242">
        <v>2</v>
      </c>
      <c r="G26" s="246">
        <v>201075</v>
      </c>
      <c r="H26" s="245"/>
      <c r="I26" s="245">
        <v>557225</v>
      </c>
      <c r="J26" s="246" t="s">
        <v>17</v>
      </c>
    </row>
    <row r="27" spans="1:12" x14ac:dyDescent="0.25">
      <c r="A27" s="241">
        <v>43486</v>
      </c>
      <c r="B27" s="242">
        <v>190183495</v>
      </c>
      <c r="C27" s="247">
        <v>6</v>
      </c>
      <c r="D27" s="246">
        <v>568838</v>
      </c>
      <c r="E27" s="244"/>
      <c r="F27" s="242"/>
      <c r="G27" s="246"/>
      <c r="H27" s="245">
        <v>143000</v>
      </c>
      <c r="I27" s="245">
        <v>711838</v>
      </c>
      <c r="J27" s="246" t="s">
        <v>17</v>
      </c>
    </row>
    <row r="28" spans="1:12" x14ac:dyDescent="0.25">
      <c r="A28" s="98">
        <v>43503</v>
      </c>
      <c r="B28" s="99">
        <v>19000469</v>
      </c>
      <c r="C28" s="100">
        <v>11</v>
      </c>
      <c r="D28" s="34">
        <v>1087104</v>
      </c>
      <c r="E28" s="101"/>
      <c r="F28" s="99"/>
      <c r="G28" s="34"/>
      <c r="H28" s="102">
        <v>135000</v>
      </c>
      <c r="I28" s="102"/>
      <c r="J28" s="34"/>
    </row>
    <row r="29" spans="1:12" x14ac:dyDescent="0.25">
      <c r="A29" s="98">
        <v>43518</v>
      </c>
      <c r="B29" s="99">
        <v>19001312</v>
      </c>
      <c r="C29" s="100">
        <v>18</v>
      </c>
      <c r="D29" s="34">
        <v>1897564</v>
      </c>
      <c r="E29" s="101" t="s">
        <v>258</v>
      </c>
      <c r="F29" s="99">
        <v>7</v>
      </c>
      <c r="G29" s="34">
        <v>728780</v>
      </c>
      <c r="H29" s="102">
        <v>121000</v>
      </c>
      <c r="I29" s="102">
        <v>493324</v>
      </c>
      <c r="J29" s="34" t="s">
        <v>17</v>
      </c>
      <c r="L29" s="219">
        <f>D28+H28</f>
        <v>1222104</v>
      </c>
    </row>
    <row r="30" spans="1:12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</row>
    <row r="31" spans="1:12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</row>
    <row r="32" spans="1:12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</row>
    <row r="33" spans="1:16" x14ac:dyDescent="0.25">
      <c r="A33" s="98"/>
      <c r="B33" s="99"/>
      <c r="C33" s="100"/>
      <c r="D33" s="34"/>
      <c r="E33" s="101"/>
      <c r="F33" s="99"/>
      <c r="G33" s="34"/>
      <c r="H33" s="102"/>
      <c r="I33" s="102"/>
      <c r="J33" s="34"/>
    </row>
    <row r="34" spans="1:16" x14ac:dyDescent="0.25">
      <c r="A34" s="235"/>
      <c r="B34" s="234"/>
      <c r="C34" s="240"/>
      <c r="D34" s="236"/>
      <c r="E34" s="237"/>
      <c r="F34" s="234"/>
      <c r="G34" s="236"/>
      <c r="H34" s="239"/>
      <c r="I34" s="239"/>
      <c r="J34" s="236"/>
    </row>
    <row r="35" spans="1:16" x14ac:dyDescent="0.25">
      <c r="A35" s="235"/>
      <c r="B35" s="223" t="s">
        <v>11</v>
      </c>
      <c r="C35" s="232">
        <f>SUM(C8:C34)</f>
        <v>470</v>
      </c>
      <c r="D35" s="224"/>
      <c r="E35" s="223" t="s">
        <v>11</v>
      </c>
      <c r="F35" s="223">
        <f>SUM(F8:F34)</f>
        <v>92</v>
      </c>
      <c r="G35" s="224">
        <f>SUM(G8:G34)</f>
        <v>9596907</v>
      </c>
      <c r="H35" s="239"/>
      <c r="I35" s="239"/>
      <c r="J35" s="236"/>
    </row>
    <row r="36" spans="1:16" x14ac:dyDescent="0.25">
      <c r="A36" s="235"/>
      <c r="B36" s="223"/>
      <c r="C36" s="232"/>
      <c r="D36" s="224"/>
      <c r="E36" s="237"/>
      <c r="F36" s="234"/>
      <c r="G36" s="236"/>
      <c r="H36" s="239"/>
      <c r="I36" s="239"/>
      <c r="J36" s="236"/>
    </row>
    <row r="37" spans="1:16" x14ac:dyDescent="0.25">
      <c r="A37" s="225"/>
      <c r="B37" s="226"/>
      <c r="C37" s="240"/>
      <c r="D37" s="236"/>
      <c r="E37" s="223"/>
      <c r="F37" s="234"/>
      <c r="G37" s="420" t="s">
        <v>12</v>
      </c>
      <c r="H37" s="420"/>
      <c r="I37" s="239"/>
      <c r="J37" s="227">
        <f>SUM(D8:D34)</f>
        <v>47423386</v>
      </c>
    </row>
    <row r="38" spans="1:16" x14ac:dyDescent="0.25">
      <c r="A38" s="235"/>
      <c r="B38" s="234"/>
      <c r="C38" s="240"/>
      <c r="D38" s="236"/>
      <c r="E38" s="223"/>
      <c r="F38" s="234"/>
      <c r="G38" s="420" t="s">
        <v>13</v>
      </c>
      <c r="H38" s="420"/>
      <c r="I38" s="239"/>
      <c r="J38" s="227">
        <f>SUM(G8:G34)</f>
        <v>9596907</v>
      </c>
    </row>
    <row r="39" spans="1:16" x14ac:dyDescent="0.25">
      <c r="A39" s="228"/>
      <c r="B39" s="237"/>
      <c r="C39" s="240"/>
      <c r="D39" s="236"/>
      <c r="E39" s="237"/>
      <c r="F39" s="234"/>
      <c r="G39" s="420" t="s">
        <v>14</v>
      </c>
      <c r="H39" s="420"/>
      <c r="I39" s="41"/>
      <c r="J39" s="229">
        <f>J37-J38</f>
        <v>37826479</v>
      </c>
    </row>
    <row r="40" spans="1:16" x14ac:dyDescent="0.25">
      <c r="A40" s="235"/>
      <c r="B40" s="230"/>
      <c r="C40" s="240"/>
      <c r="D40" s="231"/>
      <c r="E40" s="237"/>
      <c r="F40" s="223"/>
      <c r="G40" s="420" t="s">
        <v>15</v>
      </c>
      <c r="H40" s="420"/>
      <c r="I40" s="239"/>
      <c r="J40" s="227">
        <f>SUM(H8:H36)</f>
        <v>525000</v>
      </c>
    </row>
    <row r="41" spans="1:16" x14ac:dyDescent="0.25">
      <c r="A41" s="235"/>
      <c r="B41" s="230"/>
      <c r="C41" s="240"/>
      <c r="D41" s="231"/>
      <c r="E41" s="237"/>
      <c r="F41" s="223"/>
      <c r="G41" s="420" t="s">
        <v>16</v>
      </c>
      <c r="H41" s="420"/>
      <c r="I41" s="239"/>
      <c r="J41" s="227">
        <f>J39+J40</f>
        <v>38351479</v>
      </c>
    </row>
    <row r="42" spans="1:16" x14ac:dyDescent="0.25">
      <c r="A42" s="235"/>
      <c r="B42" s="230"/>
      <c r="C42" s="240"/>
      <c r="D42" s="231"/>
      <c r="E42" s="237"/>
      <c r="F42" s="234"/>
      <c r="G42" s="420" t="s">
        <v>5</v>
      </c>
      <c r="H42" s="420"/>
      <c r="I42" s="239"/>
      <c r="J42" s="227">
        <f>SUM(I8:I36)</f>
        <v>36333887</v>
      </c>
    </row>
    <row r="43" spans="1:16" x14ac:dyDescent="0.25">
      <c r="A43" s="235"/>
      <c r="B43" s="230"/>
      <c r="C43" s="240"/>
      <c r="D43" s="231"/>
      <c r="E43" s="237"/>
      <c r="F43" s="234"/>
      <c r="G43" s="420" t="s">
        <v>31</v>
      </c>
      <c r="H43" s="420"/>
      <c r="I43" s="240" t="str">
        <f>IF(J43&gt;0,"SALDO",IF(J43&lt;0,"PIUTANG",IF(J43=0,"LUNAS")))</f>
        <v>PIUTANG</v>
      </c>
      <c r="J43" s="227">
        <f>J42-J41</f>
        <v>-2017592</v>
      </c>
    </row>
    <row r="44" spans="1:16" x14ac:dyDescent="0.25">
      <c r="F44" s="219"/>
      <c r="G44" s="219"/>
      <c r="J44" s="219"/>
    </row>
    <row r="45" spans="1:16" x14ac:dyDescent="0.25">
      <c r="C45" s="219"/>
      <c r="D45" s="219"/>
      <c r="F45" s="219"/>
      <c r="G45" s="219"/>
      <c r="J45" s="219"/>
      <c r="L45" s="233"/>
      <c r="M45" s="233"/>
      <c r="N45" s="233"/>
      <c r="O45" s="233"/>
      <c r="P45" s="233"/>
    </row>
    <row r="46" spans="1:16" x14ac:dyDescent="0.25">
      <c r="C46" s="219"/>
      <c r="D46" s="219"/>
      <c r="F46" s="219"/>
      <c r="G46" s="219"/>
      <c r="J46" s="219"/>
      <c r="L46" s="233"/>
      <c r="M46" s="233"/>
      <c r="N46" s="233"/>
      <c r="O46" s="233"/>
      <c r="P46" s="233"/>
    </row>
    <row r="47" spans="1:16" x14ac:dyDescent="0.25">
      <c r="C47" s="219"/>
      <c r="D47" s="219"/>
      <c r="F47" s="219"/>
      <c r="G47" s="219"/>
      <c r="J47" s="219"/>
      <c r="L47" s="233"/>
      <c r="M47" s="233"/>
      <c r="N47" s="233"/>
      <c r="O47" s="233"/>
      <c r="P47" s="233"/>
    </row>
    <row r="48" spans="1:16" x14ac:dyDescent="0.25">
      <c r="C48" s="219"/>
      <c r="D48" s="219"/>
      <c r="F48" s="219"/>
      <c r="G48" s="219"/>
      <c r="J48" s="219"/>
      <c r="L48" s="233"/>
      <c r="M48" s="233"/>
      <c r="N48" s="233"/>
      <c r="O48" s="233"/>
      <c r="P48" s="233"/>
    </row>
    <row r="49" spans="3:16" x14ac:dyDescent="0.25">
      <c r="C49" s="219"/>
      <c r="D49" s="219"/>
      <c r="L49" s="233"/>
      <c r="M49" s="233"/>
      <c r="N49" s="233"/>
      <c r="O49" s="233"/>
      <c r="P49" s="233"/>
    </row>
  </sheetData>
  <mergeCells count="15">
    <mergeCell ref="G43:H43"/>
    <mergeCell ref="G37:H37"/>
    <mergeCell ref="G38:H38"/>
    <mergeCell ref="G39:H39"/>
    <mergeCell ref="G40:H40"/>
    <mergeCell ref="G41:H41"/>
    <mergeCell ref="G42:H4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4" t="s">
        <v>21</v>
      </c>
      <c r="G2" s="414"/>
      <c r="H2" s="414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6"/>
      <c r="I7" s="458"/>
      <c r="J7" s="430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20" t="s">
        <v>12</v>
      </c>
      <c r="H46" s="420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20" t="s">
        <v>13</v>
      </c>
      <c r="H47" s="420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20" t="s">
        <v>14</v>
      </c>
      <c r="H48" s="420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20" t="s">
        <v>15</v>
      </c>
      <c r="H49" s="420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20" t="s">
        <v>16</v>
      </c>
      <c r="H50" s="420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20" t="s">
        <v>5</v>
      </c>
      <c r="H51" s="420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20" t="s">
        <v>31</v>
      </c>
      <c r="H52" s="420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I52" sqref="I52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J75*-1</f>
        <v>419663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98">
        <v>42707</v>
      </c>
      <c r="B47" s="99">
        <v>160105287</v>
      </c>
      <c r="C47" s="253">
        <v>26</v>
      </c>
      <c r="D47" s="34">
        <v>2676713</v>
      </c>
      <c r="E47" s="101"/>
      <c r="F47" s="99"/>
      <c r="G47" s="34"/>
      <c r="H47" s="102">
        <v>75000</v>
      </c>
      <c r="I47" s="102">
        <v>4000000</v>
      </c>
      <c r="J47" s="34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98">
        <v>42718</v>
      </c>
      <c r="B48" s="99">
        <v>160106330</v>
      </c>
      <c r="C48" s="253">
        <v>16</v>
      </c>
      <c r="D48" s="34">
        <v>1660225</v>
      </c>
      <c r="E48" s="101"/>
      <c r="F48" s="99"/>
      <c r="G48" s="34"/>
      <c r="H48" s="102">
        <v>75000</v>
      </c>
      <c r="I48" s="102"/>
      <c r="J48" s="34"/>
      <c r="K48" s="219"/>
      <c r="L48" s="219"/>
      <c r="M48" s="219"/>
      <c r="N48" s="219"/>
      <c r="O48" s="219"/>
      <c r="P48" s="219"/>
    </row>
    <row r="49" spans="1:16" s="233" customFormat="1" x14ac:dyDescent="0.25">
      <c r="A49" s="98">
        <v>42721</v>
      </c>
      <c r="B49" s="99"/>
      <c r="C49" s="253"/>
      <c r="D49" s="34"/>
      <c r="E49" s="101">
        <v>160028493</v>
      </c>
      <c r="F49" s="99">
        <v>18</v>
      </c>
      <c r="G49" s="34">
        <v>1663375</v>
      </c>
      <c r="H49" s="102"/>
      <c r="I49" s="102"/>
      <c r="J49" s="34"/>
      <c r="K49" s="219"/>
      <c r="L49" s="219"/>
      <c r="M49" s="219"/>
      <c r="N49" s="219"/>
      <c r="O49" s="219"/>
      <c r="P49" s="219"/>
    </row>
    <row r="50" spans="1:16" s="233" customFormat="1" x14ac:dyDescent="0.25">
      <c r="A50" s="98">
        <v>42731</v>
      </c>
      <c r="B50" s="99">
        <v>160107549</v>
      </c>
      <c r="C50" s="253">
        <v>16</v>
      </c>
      <c r="D50" s="34">
        <v>1655238</v>
      </c>
      <c r="E50" s="101"/>
      <c r="F50" s="99"/>
      <c r="G50" s="34"/>
      <c r="H50" s="102">
        <v>50000</v>
      </c>
      <c r="I50" s="102"/>
      <c r="J50" s="34"/>
      <c r="K50" s="219"/>
      <c r="L50" s="219"/>
      <c r="M50" s="219"/>
      <c r="N50" s="219"/>
      <c r="O50" s="219"/>
      <c r="P50" s="219"/>
    </row>
    <row r="51" spans="1:16" s="233" customFormat="1" x14ac:dyDescent="0.25">
      <c r="A51" s="98">
        <v>42746</v>
      </c>
      <c r="B51" s="99"/>
      <c r="C51" s="253"/>
      <c r="D51" s="34"/>
      <c r="E51" s="101">
        <v>170028916</v>
      </c>
      <c r="F51" s="99">
        <v>16</v>
      </c>
      <c r="G51" s="34">
        <v>1660225</v>
      </c>
      <c r="H51" s="102"/>
      <c r="I51" s="102"/>
      <c r="J51" s="34"/>
      <c r="K51" s="219"/>
      <c r="L51" s="219"/>
      <c r="M51" s="219"/>
      <c r="N51" s="219"/>
      <c r="O51" s="219"/>
      <c r="P51" s="219"/>
    </row>
    <row r="52" spans="1:16" s="233" customFormat="1" x14ac:dyDescent="0.25">
      <c r="A52" s="98">
        <v>42761</v>
      </c>
      <c r="B52" s="99"/>
      <c r="C52" s="253"/>
      <c r="D52" s="34"/>
      <c r="E52" s="101">
        <v>170029218</v>
      </c>
      <c r="F52" s="99">
        <v>9</v>
      </c>
      <c r="G52" s="34">
        <v>871500</v>
      </c>
      <c r="H52" s="102"/>
      <c r="I52" s="102"/>
      <c r="J52" s="34"/>
      <c r="K52" s="219"/>
      <c r="L52" s="219"/>
      <c r="M52" s="219"/>
      <c r="O52" s="219"/>
      <c r="P52" s="219"/>
    </row>
    <row r="53" spans="1:16" s="233" customFormat="1" x14ac:dyDescent="0.25">
      <c r="A53" s="98">
        <v>42781</v>
      </c>
      <c r="B53" s="99"/>
      <c r="C53" s="253"/>
      <c r="D53" s="34"/>
      <c r="E53" s="101"/>
      <c r="F53" s="99"/>
      <c r="G53" s="34"/>
      <c r="H53" s="102"/>
      <c r="I53" s="34">
        <v>6503066</v>
      </c>
      <c r="J53" s="34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98">
        <v>42784</v>
      </c>
      <c r="B54" s="99">
        <v>170112885</v>
      </c>
      <c r="C54" s="253">
        <v>5</v>
      </c>
      <c r="D54" s="34">
        <v>553525</v>
      </c>
      <c r="E54" s="101"/>
      <c r="F54" s="99"/>
      <c r="G54" s="134"/>
      <c r="H54" s="34">
        <v>50000</v>
      </c>
      <c r="I54" s="102"/>
      <c r="J54" s="34"/>
      <c r="K54" s="219"/>
      <c r="L54" s="219"/>
      <c r="M54" s="219"/>
      <c r="N54" s="219"/>
      <c r="O54" s="219"/>
      <c r="P54" s="219"/>
    </row>
    <row r="55" spans="1:16" s="233" customFormat="1" x14ac:dyDescent="0.25">
      <c r="A55" s="98">
        <v>42860</v>
      </c>
      <c r="B55" s="99">
        <v>170124073</v>
      </c>
      <c r="C55" s="253">
        <v>60</v>
      </c>
      <c r="D55" s="34">
        <v>6458288</v>
      </c>
      <c r="E55" s="101"/>
      <c r="F55" s="99"/>
      <c r="G55" s="34"/>
      <c r="H55" s="102">
        <v>100000</v>
      </c>
      <c r="I55" s="102"/>
      <c r="J55" s="34"/>
      <c r="K55" s="219"/>
      <c r="L55" s="219"/>
      <c r="M55" s="219"/>
      <c r="N55" s="219"/>
      <c r="O55" s="219"/>
      <c r="P55" s="219"/>
    </row>
    <row r="56" spans="1:16" s="233" customFormat="1" x14ac:dyDescent="0.25">
      <c r="A56" s="98">
        <v>42870</v>
      </c>
      <c r="B56" s="99">
        <v>170125597</v>
      </c>
      <c r="C56" s="253">
        <v>53</v>
      </c>
      <c r="D56" s="34">
        <v>5439875</v>
      </c>
      <c r="E56" s="101"/>
      <c r="F56" s="99"/>
      <c r="G56" s="34"/>
      <c r="H56" s="102">
        <v>90000</v>
      </c>
      <c r="I56" s="102"/>
      <c r="J56" s="34"/>
      <c r="K56" s="219"/>
      <c r="L56" s="219"/>
      <c r="M56" s="219"/>
      <c r="N56" s="219"/>
      <c r="O56" s="219"/>
      <c r="P56" s="219"/>
    </row>
    <row r="57" spans="1:16" s="233" customFormat="1" x14ac:dyDescent="0.25">
      <c r="A57" s="98">
        <v>42872</v>
      </c>
      <c r="B57" s="99"/>
      <c r="C57" s="253"/>
      <c r="D57" s="34"/>
      <c r="E57" s="101"/>
      <c r="F57" s="99"/>
      <c r="G57" s="34"/>
      <c r="H57" s="102"/>
      <c r="I57" s="102">
        <v>6000000</v>
      </c>
      <c r="J57" s="34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98">
        <v>42880</v>
      </c>
      <c r="B58" s="99">
        <v>170127198</v>
      </c>
      <c r="C58" s="253">
        <v>122</v>
      </c>
      <c r="D58" s="34">
        <v>12085063</v>
      </c>
      <c r="E58" s="101"/>
      <c r="F58" s="99"/>
      <c r="G58" s="34"/>
      <c r="H58" s="102">
        <v>160000</v>
      </c>
      <c r="I58" s="102"/>
      <c r="J58" s="34"/>
      <c r="K58" s="219"/>
      <c r="L58" s="219"/>
      <c r="M58" s="219"/>
      <c r="N58" s="219"/>
      <c r="O58" s="219"/>
      <c r="P58" s="219"/>
    </row>
    <row r="59" spans="1:16" s="233" customFormat="1" x14ac:dyDescent="0.25">
      <c r="A59" s="98">
        <v>42883</v>
      </c>
      <c r="B59" s="99"/>
      <c r="C59" s="253"/>
      <c r="D59" s="34"/>
      <c r="E59" s="101"/>
      <c r="F59" s="99"/>
      <c r="G59" s="34"/>
      <c r="H59" s="102"/>
      <c r="I59" s="102">
        <v>4500000</v>
      </c>
      <c r="J59" s="34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98">
        <v>42891</v>
      </c>
      <c r="B60" s="99">
        <v>170128979</v>
      </c>
      <c r="C60" s="253">
        <v>88</v>
      </c>
      <c r="D60" s="34">
        <v>8668363</v>
      </c>
      <c r="E60" s="101"/>
      <c r="F60" s="99"/>
      <c r="G60" s="34"/>
      <c r="H60" s="102">
        <v>120000</v>
      </c>
      <c r="I60" s="102">
        <v>10000000</v>
      </c>
      <c r="J60" s="34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101">
        <v>170034840</v>
      </c>
      <c r="F61" s="99">
        <v>51</v>
      </c>
      <c r="G61" s="34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20" t="s">
        <v>12</v>
      </c>
      <c r="H69" s="420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20" t="s">
        <v>13</v>
      </c>
      <c r="H70" s="420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20" t="s">
        <v>14</v>
      </c>
      <c r="H71" s="420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20" t="s">
        <v>15</v>
      </c>
      <c r="H72" s="420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20" t="s">
        <v>16</v>
      </c>
      <c r="H73" s="420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20" t="s">
        <v>5</v>
      </c>
      <c r="H74" s="420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20" t="s">
        <v>31</v>
      </c>
      <c r="H75" s="420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8"/>
  <sheetViews>
    <sheetView workbookViewId="0">
      <pane ySplit="6" topLeftCell="A28" activePane="bottomLeft" state="frozen"/>
      <selection pane="bottomLeft" activeCell="J32" sqref="J32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9" t="s">
        <v>22</v>
      </c>
      <c r="G1" s="459"/>
      <c r="H1" s="459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9" t="s">
        <v>21</v>
      </c>
      <c r="G2" s="459"/>
      <c r="H2" s="459"/>
      <c r="I2" s="135">
        <f>J48*-1</f>
        <v>727788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60"/>
      <c r="B4" s="460"/>
      <c r="C4" s="460"/>
      <c r="D4" s="460"/>
      <c r="E4" s="460"/>
      <c r="F4" s="460"/>
      <c r="G4" s="460"/>
      <c r="H4" s="460"/>
      <c r="I4" s="460"/>
      <c r="J4" s="460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1" t="s">
        <v>2</v>
      </c>
      <c r="B5" s="462" t="s">
        <v>3</v>
      </c>
      <c r="C5" s="462"/>
      <c r="D5" s="462"/>
      <c r="E5" s="462"/>
      <c r="F5" s="462"/>
      <c r="G5" s="462"/>
      <c r="H5" s="462" t="s">
        <v>4</v>
      </c>
      <c r="I5" s="463" t="s">
        <v>5</v>
      </c>
      <c r="J5" s="464" t="s">
        <v>6</v>
      </c>
      <c r="L5" s="37"/>
      <c r="M5" s="37"/>
      <c r="N5" s="37"/>
      <c r="O5" s="37"/>
      <c r="P5" s="37"/>
      <c r="Q5" s="37"/>
    </row>
    <row r="6" spans="1:17" x14ac:dyDescent="0.25">
      <c r="A6" s="461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2"/>
      <c r="I6" s="463"/>
      <c r="J6" s="464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101">
        <v>180046670</v>
      </c>
      <c r="F20" s="100">
        <v>2</v>
      </c>
      <c r="G20" s="34">
        <v>203088</v>
      </c>
      <c r="H20" s="102"/>
      <c r="I20" s="102"/>
      <c r="J20" s="34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>
        <v>43472</v>
      </c>
      <c r="B22" s="99">
        <v>190182792</v>
      </c>
      <c r="C22" s="100">
        <v>4</v>
      </c>
      <c r="D22" s="34">
        <v>444150</v>
      </c>
      <c r="E22" s="101"/>
      <c r="F22" s="100"/>
      <c r="G22" s="34"/>
      <c r="H22" s="102">
        <v>60000</v>
      </c>
      <c r="I22" s="102">
        <v>445000</v>
      </c>
      <c r="J22" s="34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102">
        <v>200000</v>
      </c>
      <c r="J23" s="34" t="s">
        <v>17</v>
      </c>
    </row>
    <row r="24" spans="1:10" x14ac:dyDescent="0.25">
      <c r="A24" s="98">
        <v>43487</v>
      </c>
      <c r="B24" s="99">
        <v>190183545</v>
      </c>
      <c r="C24" s="100">
        <v>2</v>
      </c>
      <c r="D24" s="34">
        <v>123550</v>
      </c>
      <c r="E24" s="101"/>
      <c r="F24" s="100"/>
      <c r="G24" s="34"/>
      <c r="H24" s="102"/>
      <c r="I24" s="102"/>
      <c r="J24" s="34"/>
    </row>
    <row r="25" spans="1:10" x14ac:dyDescent="0.25">
      <c r="A25" s="98">
        <v>43488</v>
      </c>
      <c r="B25" s="99">
        <v>190183591</v>
      </c>
      <c r="C25" s="100">
        <v>4</v>
      </c>
      <c r="D25" s="34">
        <v>219188</v>
      </c>
      <c r="E25" s="101"/>
      <c r="F25" s="100"/>
      <c r="G25" s="34"/>
      <c r="H25" s="102">
        <v>50000</v>
      </c>
      <c r="I25" s="102">
        <v>200000</v>
      </c>
      <c r="J25" s="34" t="s">
        <v>17</v>
      </c>
    </row>
    <row r="26" spans="1:10" x14ac:dyDescent="0.25">
      <c r="A26" s="98">
        <v>43494</v>
      </c>
      <c r="B26" s="99">
        <v>19000024</v>
      </c>
      <c r="C26" s="100">
        <v>3</v>
      </c>
      <c r="D26" s="34">
        <v>235113</v>
      </c>
      <c r="E26" s="101"/>
      <c r="F26" s="100"/>
      <c r="G26" s="34"/>
      <c r="H26" s="102">
        <v>100000</v>
      </c>
      <c r="I26" s="102">
        <v>1000000</v>
      </c>
      <c r="J26" s="34" t="s">
        <v>17</v>
      </c>
    </row>
    <row r="27" spans="1:10" x14ac:dyDescent="0.25">
      <c r="A27" s="98">
        <v>43471</v>
      </c>
      <c r="B27" s="99">
        <v>19000398</v>
      </c>
      <c r="C27" s="100">
        <v>16</v>
      </c>
      <c r="D27" s="34">
        <v>1519067</v>
      </c>
      <c r="E27" s="101"/>
      <c r="F27" s="100"/>
      <c r="G27" s="34"/>
      <c r="H27" s="102">
        <v>100000</v>
      </c>
      <c r="I27" s="102">
        <v>1519000</v>
      </c>
      <c r="J27" s="34" t="s">
        <v>17</v>
      </c>
    </row>
    <row r="28" spans="1:10" x14ac:dyDescent="0.25">
      <c r="A28" s="98">
        <v>43507</v>
      </c>
      <c r="B28" s="99"/>
      <c r="C28" s="100"/>
      <c r="D28" s="34"/>
      <c r="E28" s="101" t="s">
        <v>242</v>
      </c>
      <c r="F28" s="100">
        <v>5</v>
      </c>
      <c r="G28" s="34">
        <v>348776</v>
      </c>
      <c r="H28" s="102"/>
      <c r="I28" s="102"/>
      <c r="J28" s="34"/>
    </row>
    <row r="29" spans="1:10" x14ac:dyDescent="0.25">
      <c r="A29" s="98">
        <v>43508</v>
      </c>
      <c r="B29" s="99">
        <v>19000721</v>
      </c>
      <c r="C29" s="100">
        <v>26</v>
      </c>
      <c r="D29" s="34">
        <v>2742385</v>
      </c>
      <c r="E29" s="101"/>
      <c r="F29" s="100"/>
      <c r="G29" s="34"/>
      <c r="H29" s="102">
        <v>80000</v>
      </c>
      <c r="I29" s="102">
        <v>2000000</v>
      </c>
      <c r="J29" s="34" t="s">
        <v>17</v>
      </c>
    </row>
    <row r="30" spans="1:10" x14ac:dyDescent="0.25">
      <c r="A30" s="98">
        <v>43511</v>
      </c>
      <c r="B30" s="99"/>
      <c r="C30" s="100"/>
      <c r="D30" s="34"/>
      <c r="E30" s="101"/>
      <c r="F30" s="100"/>
      <c r="G30" s="34"/>
      <c r="H30" s="102"/>
      <c r="I30" s="102">
        <v>800000</v>
      </c>
      <c r="J30" s="34" t="s">
        <v>17</v>
      </c>
    </row>
    <row r="31" spans="1:10" s="233" customFormat="1" x14ac:dyDescent="0.25">
      <c r="A31" s="235">
        <v>43515</v>
      </c>
      <c r="B31" s="234">
        <v>19001138</v>
      </c>
      <c r="C31" s="240">
        <v>21</v>
      </c>
      <c r="D31" s="236">
        <v>2188920</v>
      </c>
      <c r="E31" s="237"/>
      <c r="F31" s="240"/>
      <c r="G31" s="236"/>
      <c r="H31" s="239">
        <v>70000</v>
      </c>
      <c r="I31" s="239">
        <v>1600000</v>
      </c>
      <c r="J31" s="236" t="s">
        <v>17</v>
      </c>
    </row>
    <row r="32" spans="1:10" s="233" customFormat="1" x14ac:dyDescent="0.25">
      <c r="A32" s="235"/>
      <c r="B32" s="234"/>
      <c r="C32" s="240"/>
      <c r="D32" s="236"/>
      <c r="E32" s="237"/>
      <c r="F32" s="240"/>
      <c r="G32" s="236"/>
      <c r="H32" s="239"/>
      <c r="I32" s="239">
        <v>900000</v>
      </c>
      <c r="J32" s="236" t="s">
        <v>17</v>
      </c>
    </row>
    <row r="33" spans="1:17" s="233" customFormat="1" x14ac:dyDescent="0.25">
      <c r="A33" s="235">
        <v>43523</v>
      </c>
      <c r="B33" s="234">
        <v>19001610</v>
      </c>
      <c r="C33" s="240">
        <v>22</v>
      </c>
      <c r="D33" s="236">
        <v>2043315</v>
      </c>
      <c r="E33" s="237"/>
      <c r="F33" s="240"/>
      <c r="G33" s="236"/>
      <c r="H33" s="239">
        <v>65000</v>
      </c>
      <c r="I33" s="239">
        <v>800000</v>
      </c>
      <c r="J33" s="236" t="s">
        <v>17</v>
      </c>
    </row>
    <row r="34" spans="1:17" s="233" customFormat="1" x14ac:dyDescent="0.25">
      <c r="A34" s="235">
        <v>43529</v>
      </c>
      <c r="B34" s="234"/>
      <c r="C34" s="240"/>
      <c r="D34" s="236"/>
      <c r="E34" s="237" t="s">
        <v>284</v>
      </c>
      <c r="F34" s="240">
        <v>9</v>
      </c>
      <c r="G34" s="236">
        <v>1022748</v>
      </c>
      <c r="H34" s="239"/>
      <c r="I34" s="239"/>
      <c r="J34" s="236"/>
    </row>
    <row r="35" spans="1:17" s="233" customFormat="1" x14ac:dyDescent="0.25">
      <c r="A35" s="235">
        <v>43529</v>
      </c>
      <c r="B35" s="234"/>
      <c r="C35" s="240"/>
      <c r="D35" s="236"/>
      <c r="E35" s="237" t="s">
        <v>285</v>
      </c>
      <c r="F35" s="240">
        <v>1</v>
      </c>
      <c r="G35" s="236">
        <v>90015</v>
      </c>
      <c r="H35" s="239"/>
      <c r="I35" s="239"/>
      <c r="J35" s="236"/>
    </row>
    <row r="36" spans="1:17" s="233" customFormat="1" x14ac:dyDescent="0.25">
      <c r="A36" s="235"/>
      <c r="B36" s="234"/>
      <c r="C36" s="240"/>
      <c r="D36" s="236"/>
      <c r="E36" s="237"/>
      <c r="F36" s="240"/>
      <c r="G36" s="236"/>
      <c r="H36" s="239"/>
      <c r="I36" s="239"/>
      <c r="J36" s="236"/>
    </row>
    <row r="37" spans="1:17" s="233" customFormat="1" x14ac:dyDescent="0.25">
      <c r="A37" s="235"/>
      <c r="B37" s="234"/>
      <c r="C37" s="240"/>
      <c r="D37" s="236"/>
      <c r="E37" s="237"/>
      <c r="F37" s="240"/>
      <c r="G37" s="236"/>
      <c r="H37" s="239"/>
      <c r="I37" s="239"/>
      <c r="J37" s="236"/>
    </row>
    <row r="38" spans="1:17" s="233" customFormat="1" x14ac:dyDescent="0.25">
      <c r="A38" s="235"/>
      <c r="B38" s="234"/>
      <c r="C38" s="240"/>
      <c r="D38" s="236"/>
      <c r="E38" s="237"/>
      <c r="F38" s="240"/>
      <c r="G38" s="236"/>
      <c r="H38" s="239"/>
      <c r="I38" s="239"/>
      <c r="J38" s="236"/>
    </row>
    <row r="39" spans="1:17" x14ac:dyDescent="0.25">
      <c r="A39" s="4"/>
      <c r="B39" s="3"/>
      <c r="C39" s="40"/>
      <c r="D39" s="6"/>
      <c r="E39" s="7"/>
      <c r="F39" s="40"/>
      <c r="G39" s="6"/>
      <c r="H39" s="39"/>
      <c r="I39" s="39"/>
      <c r="J39" s="6"/>
    </row>
    <row r="40" spans="1:17" s="20" customFormat="1" x14ac:dyDescent="0.25">
      <c r="A40" s="11"/>
      <c r="B40" s="8" t="s">
        <v>11</v>
      </c>
      <c r="C40" s="77">
        <f>SUM(C7:C39)</f>
        <v>160</v>
      </c>
      <c r="D40" s="9">
        <f>SUM(D7:D39)</f>
        <v>16138741</v>
      </c>
      <c r="E40" s="8" t="s">
        <v>11</v>
      </c>
      <c r="F40" s="77">
        <f>SUM(F7:F39)</f>
        <v>40</v>
      </c>
      <c r="G40" s="9">
        <f>SUM(G7:G39)</f>
        <v>3998953</v>
      </c>
      <c r="H40" s="77">
        <f>SUM(H7:H39)</f>
        <v>1282000</v>
      </c>
      <c r="I40" s="77">
        <f>SUM(I7:I39)</f>
        <v>12694000</v>
      </c>
      <c r="J40" s="9"/>
    </row>
    <row r="41" spans="1:17" s="20" customFormat="1" x14ac:dyDescent="0.25">
      <c r="A41" s="11"/>
      <c r="B41" s="8"/>
      <c r="C41" s="77"/>
      <c r="D41" s="9"/>
      <c r="E41" s="8"/>
      <c r="F41" s="77"/>
      <c r="G41" s="9"/>
      <c r="H41" s="77"/>
      <c r="I41" s="77"/>
      <c r="J41" s="9"/>
    </row>
    <row r="42" spans="1:17" x14ac:dyDescent="0.25">
      <c r="A42" s="10"/>
      <c r="B42" s="11"/>
      <c r="C42" s="40"/>
      <c r="D42" s="6"/>
      <c r="E42" s="8"/>
      <c r="F42" s="40"/>
      <c r="G42" s="420" t="s">
        <v>12</v>
      </c>
      <c r="H42" s="420"/>
      <c r="I42" s="6"/>
      <c r="J42" s="13">
        <f>SUM(D7:D39)</f>
        <v>16138741</v>
      </c>
      <c r="P42" s="20"/>
      <c r="Q42" s="20"/>
    </row>
    <row r="43" spans="1:17" x14ac:dyDescent="0.25">
      <c r="A43" s="4"/>
      <c r="B43" s="3"/>
      <c r="C43" s="40"/>
      <c r="D43" s="6"/>
      <c r="E43" s="7"/>
      <c r="F43" s="40"/>
      <c r="G43" s="420" t="s">
        <v>13</v>
      </c>
      <c r="H43" s="420"/>
      <c r="I43" s="7"/>
      <c r="J43" s="13">
        <f>SUM(G7:G39)</f>
        <v>3998953</v>
      </c>
    </row>
    <row r="44" spans="1:17" x14ac:dyDescent="0.25">
      <c r="A44" s="14"/>
      <c r="B44" s="7"/>
      <c r="C44" s="40"/>
      <c r="D44" s="6"/>
      <c r="E44" s="7"/>
      <c r="F44" s="40"/>
      <c r="G44" s="420" t="s">
        <v>14</v>
      </c>
      <c r="H44" s="420"/>
      <c r="I44" s="15"/>
      <c r="J44" s="15">
        <f>J42-J43</f>
        <v>12139788</v>
      </c>
    </row>
    <row r="45" spans="1:17" x14ac:dyDescent="0.25">
      <c r="A45" s="4"/>
      <c r="B45" s="16"/>
      <c r="C45" s="40"/>
      <c r="D45" s="17"/>
      <c r="E45" s="7"/>
      <c r="F45" s="40"/>
      <c r="G45" s="420" t="s">
        <v>15</v>
      </c>
      <c r="H45" s="420"/>
      <c r="I45" s="7"/>
      <c r="J45" s="13">
        <f>SUM(H7:H39)</f>
        <v>1282000</v>
      </c>
    </row>
    <row r="46" spans="1:17" x14ac:dyDescent="0.25">
      <c r="A46" s="4"/>
      <c r="B46" s="16"/>
      <c r="C46" s="40"/>
      <c r="D46" s="17"/>
      <c r="E46" s="7"/>
      <c r="F46" s="40"/>
      <c r="G46" s="420" t="s">
        <v>16</v>
      </c>
      <c r="H46" s="420"/>
      <c r="I46" s="7"/>
      <c r="J46" s="13">
        <f>J44+J45</f>
        <v>13421788</v>
      </c>
    </row>
    <row r="47" spans="1:17" x14ac:dyDescent="0.25">
      <c r="A47" s="4"/>
      <c r="B47" s="16"/>
      <c r="C47" s="40"/>
      <c r="D47" s="17"/>
      <c r="E47" s="7"/>
      <c r="F47" s="40"/>
      <c r="G47" s="420" t="s">
        <v>5</v>
      </c>
      <c r="H47" s="420"/>
      <c r="I47" s="7"/>
      <c r="J47" s="13">
        <f>SUM(I7:I39)</f>
        <v>12694000</v>
      </c>
    </row>
    <row r="48" spans="1:17" x14ac:dyDescent="0.25">
      <c r="A48" s="4"/>
      <c r="B48" s="16"/>
      <c r="C48" s="40"/>
      <c r="D48" s="17"/>
      <c r="E48" s="7"/>
      <c r="F48" s="40"/>
      <c r="G48" s="420" t="s">
        <v>31</v>
      </c>
      <c r="H48" s="420"/>
      <c r="I48" s="3" t="str">
        <f>IF(J48&gt;0,"SALDO",IF(J48&lt;0,"PIUTANG",IF(J48=0,"LUNAS")))</f>
        <v>PIUTANG</v>
      </c>
      <c r="J48" s="13">
        <f>J47-J46</f>
        <v>-727788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8:H48"/>
    <mergeCell ref="G42:H42"/>
    <mergeCell ref="G43:H43"/>
    <mergeCell ref="G44:H44"/>
    <mergeCell ref="G45:H45"/>
    <mergeCell ref="G46:H46"/>
    <mergeCell ref="G47:H4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L49" sqref="L4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5" t="s">
        <v>21</v>
      </c>
      <c r="H1" s="465"/>
      <c r="I1" s="465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5" t="s">
        <v>107</v>
      </c>
      <c r="H2" s="465"/>
      <c r="I2" s="465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5" t="s">
        <v>108</v>
      </c>
      <c r="H3" s="465"/>
      <c r="I3" s="465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6"/>
      <c r="I7" s="458"/>
      <c r="J7" s="430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20" t="s">
        <v>12</v>
      </c>
      <c r="H44" s="420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20" t="s">
        <v>13</v>
      </c>
      <c r="H45" s="420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20" t="s">
        <v>14</v>
      </c>
      <c r="H46" s="420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20" t="s">
        <v>15</v>
      </c>
      <c r="H47" s="420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20" t="s">
        <v>16</v>
      </c>
      <c r="H48" s="420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20" t="s">
        <v>5</v>
      </c>
      <c r="H49" s="420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20" t="s">
        <v>31</v>
      </c>
      <c r="H50" s="420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21" sqref="E21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6" t="s">
        <v>48</v>
      </c>
      <c r="B1" s="466"/>
      <c r="C1" s="466"/>
    </row>
    <row r="2" spans="1:5" ht="15" customHeight="1" x14ac:dyDescent="0.25">
      <c r="A2" s="466"/>
      <c r="B2" s="466"/>
      <c r="C2" s="466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43521</v>
      </c>
      <c r="C5" s="281">
        <f>'Taufik ST'!I2</f>
        <v>9761958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43507</v>
      </c>
      <c r="C6" s="281">
        <f>'Indra Fashion'!I2</f>
        <v>1039475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43528</v>
      </c>
      <c r="C8" s="281">
        <f>Bandros!I2</f>
        <v>6314790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Bentang!A88</f>
        <v>43513</v>
      </c>
      <c r="C9" s="281">
        <f>Bentang!I2</f>
        <v>11439474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f>Azalea!A29</f>
        <v>43518</v>
      </c>
      <c r="C10" s="281">
        <f>Azalea!I2</f>
        <v>2017592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v>43526</v>
      </c>
      <c r="C11" s="281">
        <f>ESP!I2</f>
        <v>18471220</v>
      </c>
      <c r="E11" s="289"/>
    </row>
    <row r="12" spans="1:5" s="267" customFormat="1" ht="18.75" customHeight="1" x14ac:dyDescent="0.25">
      <c r="A12" s="185" t="s">
        <v>200</v>
      </c>
      <c r="B12" s="184">
        <f>Yuan!A38</f>
        <v>43519</v>
      </c>
      <c r="C12" s="281">
        <f>Yuan!I2</f>
        <v>236045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Yanyan!$A$87</f>
        <v>43524</v>
      </c>
      <c r="C13" s="281">
        <f>Yanyan!I2</f>
        <v>683995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Agus!A37</f>
        <v>43518</v>
      </c>
      <c r="C18" s="281">
        <f>Agus!I2</f>
        <v>626456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3382670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Febri!A31</f>
        <v>43515</v>
      </c>
      <c r="C20" s="281">
        <f>Febri!I2</f>
        <v>727788</v>
      </c>
      <c r="E20" s="288"/>
    </row>
    <row r="21" spans="1:5" s="267" customFormat="1" ht="18.75" customHeight="1" x14ac:dyDescent="0.25">
      <c r="A21" s="185" t="s">
        <v>211</v>
      </c>
      <c r="B21" s="184">
        <v>43526</v>
      </c>
      <c r="C21" s="281">
        <f>'Sale ESP'!I2</f>
        <v>1097310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9" t="s">
        <v>11</v>
      </c>
      <c r="B24" s="470"/>
      <c r="C24" s="467">
        <f>SUM(C5:C23)</f>
        <v>55798925.5</v>
      </c>
    </row>
    <row r="25" spans="1:5" s="267" customFormat="1" ht="15" customHeight="1" x14ac:dyDescent="0.25">
      <c r="A25" s="471"/>
      <c r="B25" s="472"/>
      <c r="C25" s="468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6"/>
      <c r="I7" s="458"/>
      <c r="J7" s="430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20" t="s">
        <v>12</v>
      </c>
      <c r="H49" s="420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20" t="s">
        <v>13</v>
      </c>
      <c r="H50" s="420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20" t="s">
        <v>14</v>
      </c>
      <c r="H51" s="420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20" t="s">
        <v>15</v>
      </c>
      <c r="H52" s="420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20" t="s">
        <v>16</v>
      </c>
      <c r="H53" s="420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20" t="s">
        <v>5</v>
      </c>
      <c r="H54" s="420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20" t="s">
        <v>31</v>
      </c>
      <c r="H55" s="420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31"/>
  <sheetViews>
    <sheetView workbookViewId="0">
      <pane ySplit="7" topLeftCell="A11" activePane="bottomLeft" state="frozen"/>
      <selection pane="bottomLeft" activeCell="B19" sqref="B19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4" t="s">
        <v>22</v>
      </c>
      <c r="G1" s="414"/>
      <c r="H1" s="414"/>
      <c r="I1" s="42" t="s">
        <v>20</v>
      </c>
      <c r="J1" s="20"/>
      <c r="L1" s="277">
        <f>SUM(D16:D20)</f>
        <v>949153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J31*-1</f>
        <v>1039475</v>
      </c>
      <c r="J2" s="20"/>
      <c r="L2" s="277">
        <f>SUM(G16:G20)</f>
        <v>337483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611670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21" t="s">
        <v>2</v>
      </c>
      <c r="B6" s="417" t="s">
        <v>3</v>
      </c>
      <c r="C6" s="417"/>
      <c r="D6" s="417"/>
      <c r="E6" s="417"/>
      <c r="F6" s="417"/>
      <c r="G6" s="417"/>
      <c r="H6" s="422" t="s">
        <v>4</v>
      </c>
      <c r="I6" s="418" t="s">
        <v>5</v>
      </c>
      <c r="J6" s="419" t="s">
        <v>6</v>
      </c>
    </row>
    <row r="7" spans="1:18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2"/>
      <c r="I7" s="418"/>
      <c r="J7" s="419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43493</v>
      </c>
      <c r="B14" s="242">
        <v>190183800</v>
      </c>
      <c r="C14" s="247">
        <v>1</v>
      </c>
      <c r="D14" s="246">
        <v>86450</v>
      </c>
      <c r="E14" s="244"/>
      <c r="F14" s="247"/>
      <c r="G14" s="246"/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43498</v>
      </c>
      <c r="B15" s="242">
        <v>19000205</v>
      </c>
      <c r="C15" s="247">
        <v>1</v>
      </c>
      <c r="D15" s="246">
        <v>120050</v>
      </c>
      <c r="E15" s="244"/>
      <c r="F15" s="247"/>
      <c r="G15" s="246"/>
      <c r="H15" s="245"/>
      <c r="I15" s="245">
        <v>206500</v>
      </c>
      <c r="J15" s="246" t="s">
        <v>17</v>
      </c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>
        <v>43507</v>
      </c>
      <c r="B16" s="234">
        <v>19000638</v>
      </c>
      <c r="C16" s="240">
        <v>4</v>
      </c>
      <c r="D16" s="236">
        <v>461038</v>
      </c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2">
        <v>43517</v>
      </c>
      <c r="B17" s="234">
        <v>19001274</v>
      </c>
      <c r="C17" s="240">
        <v>1</v>
      </c>
      <c r="D17" s="236">
        <v>87850</v>
      </c>
      <c r="E17" s="237" t="s">
        <v>261</v>
      </c>
      <c r="F17" s="240">
        <v>3</v>
      </c>
      <c r="G17" s="236">
        <v>337483</v>
      </c>
      <c r="H17" s="239"/>
      <c r="I17" s="239"/>
      <c r="J17" s="23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2">
        <v>43521</v>
      </c>
      <c r="B18" s="234">
        <v>19001514</v>
      </c>
      <c r="C18" s="240">
        <v>1</v>
      </c>
      <c r="D18" s="236">
        <v>100045</v>
      </c>
      <c r="E18" s="237"/>
      <c r="F18" s="240"/>
      <c r="G18" s="236"/>
      <c r="H18" s="239"/>
      <c r="I18" s="239"/>
      <c r="J18" s="23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2">
        <v>43524</v>
      </c>
      <c r="B19" s="234">
        <v>19001706</v>
      </c>
      <c r="C19" s="240">
        <v>2</v>
      </c>
      <c r="D19" s="236">
        <v>208080</v>
      </c>
      <c r="E19" s="237"/>
      <c r="F19" s="240"/>
      <c r="G19" s="236"/>
      <c r="H19" s="239"/>
      <c r="I19" s="239"/>
      <c r="J19" s="23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2">
        <v>43525</v>
      </c>
      <c r="B20" s="234">
        <v>19001761</v>
      </c>
      <c r="C20" s="240">
        <v>1</v>
      </c>
      <c r="D20" s="236">
        <v>92140</v>
      </c>
      <c r="E20" s="237"/>
      <c r="F20" s="240"/>
      <c r="G20" s="236"/>
      <c r="H20" s="239"/>
      <c r="I20" s="239"/>
      <c r="J20" s="23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2">
        <v>43528</v>
      </c>
      <c r="B21" s="234">
        <v>19002001</v>
      </c>
      <c r="C21" s="240">
        <v>4</v>
      </c>
      <c r="D21" s="236">
        <v>427805</v>
      </c>
      <c r="E21" s="237"/>
      <c r="F21" s="240"/>
      <c r="G21" s="236"/>
      <c r="H21" s="239"/>
      <c r="I21" s="239"/>
      <c r="J21" s="236"/>
      <c r="K21" s="219"/>
      <c r="L21" s="219"/>
      <c r="M21" s="219"/>
      <c r="N21" s="219"/>
      <c r="O21" s="219"/>
      <c r="P21" s="219"/>
      <c r="Q21" s="219"/>
      <c r="R21" s="219"/>
    </row>
    <row r="22" spans="1:18" x14ac:dyDescent="0.25">
      <c r="A22" s="162"/>
      <c r="B22" s="3"/>
      <c r="C22" s="40"/>
      <c r="D22" s="6"/>
      <c r="E22" s="7"/>
      <c r="F22" s="40"/>
      <c r="G22" s="6"/>
      <c r="H22" s="39"/>
      <c r="I22" s="39"/>
      <c r="J22" s="6"/>
    </row>
    <row r="23" spans="1:18" x14ac:dyDescent="0.25">
      <c r="A23" s="162"/>
      <c r="B23" s="8" t="s">
        <v>11</v>
      </c>
      <c r="C23" s="77">
        <f>SUM(C8:C22)</f>
        <v>23</v>
      </c>
      <c r="D23" s="9">
        <f>SUM(D8:D22)</f>
        <v>2563634</v>
      </c>
      <c r="E23" s="8" t="s">
        <v>11</v>
      </c>
      <c r="F23" s="77">
        <f>SUM(F8:F22)</f>
        <v>3</v>
      </c>
      <c r="G23" s="5">
        <f>SUM(G8:G22)</f>
        <v>337483</v>
      </c>
      <c r="H23" s="40">
        <f>SUM(H8:H22)</f>
        <v>0</v>
      </c>
      <c r="I23" s="40">
        <f>SUM(I8:I22)</f>
        <v>1186676</v>
      </c>
      <c r="J23" s="5"/>
    </row>
    <row r="24" spans="1:18" x14ac:dyDescent="0.25">
      <c r="A24" s="162"/>
      <c r="B24" s="8"/>
      <c r="C24" s="77"/>
      <c r="D24" s="9"/>
      <c r="E24" s="8"/>
      <c r="F24" s="77"/>
      <c r="G24" s="5"/>
      <c r="H24" s="40"/>
      <c r="I24" s="40"/>
      <c r="J24" s="5"/>
    </row>
    <row r="25" spans="1:18" x14ac:dyDescent="0.25">
      <c r="A25" s="163"/>
      <c r="B25" s="11"/>
      <c r="C25" s="40"/>
      <c r="D25" s="6"/>
      <c r="E25" s="8"/>
      <c r="F25" s="40"/>
      <c r="G25" s="420" t="s">
        <v>12</v>
      </c>
      <c r="H25" s="420"/>
      <c r="I25" s="39"/>
      <c r="J25" s="13">
        <f>SUM(D8:D22)</f>
        <v>2563634</v>
      </c>
    </row>
    <row r="26" spans="1:18" x14ac:dyDescent="0.25">
      <c r="A26" s="162"/>
      <c r="B26" s="3"/>
      <c r="C26" s="40"/>
      <c r="D26" s="6"/>
      <c r="E26" s="7"/>
      <c r="F26" s="40"/>
      <c r="G26" s="420" t="s">
        <v>13</v>
      </c>
      <c r="H26" s="420"/>
      <c r="I26" s="39"/>
      <c r="J26" s="13">
        <f>SUM(G8:G22)</f>
        <v>337483</v>
      </c>
    </row>
    <row r="27" spans="1:18" x14ac:dyDescent="0.25">
      <c r="A27" s="164"/>
      <c r="B27" s="7"/>
      <c r="C27" s="40"/>
      <c r="D27" s="6"/>
      <c r="E27" s="7"/>
      <c r="F27" s="40"/>
      <c r="G27" s="420" t="s">
        <v>14</v>
      </c>
      <c r="H27" s="420"/>
      <c r="I27" s="41"/>
      <c r="J27" s="15">
        <f>J25-J26</f>
        <v>2226151</v>
      </c>
    </row>
    <row r="28" spans="1:18" x14ac:dyDescent="0.25">
      <c r="A28" s="162"/>
      <c r="B28" s="16"/>
      <c r="C28" s="40"/>
      <c r="D28" s="17"/>
      <c r="E28" s="7"/>
      <c r="F28" s="40"/>
      <c r="G28" s="420" t="s">
        <v>15</v>
      </c>
      <c r="H28" s="420"/>
      <c r="I28" s="39"/>
      <c r="J28" s="13">
        <f>SUM(H8:H22)</f>
        <v>0</v>
      </c>
      <c r="K28"/>
      <c r="L28"/>
      <c r="M28"/>
      <c r="N28"/>
      <c r="O28"/>
      <c r="P28"/>
      <c r="Q28"/>
      <c r="R28"/>
    </row>
    <row r="29" spans="1:18" x14ac:dyDescent="0.25">
      <c r="A29" s="162"/>
      <c r="B29" s="16"/>
      <c r="C29" s="40"/>
      <c r="D29" s="17"/>
      <c r="E29" s="7"/>
      <c r="F29" s="40"/>
      <c r="G29" s="420" t="s">
        <v>16</v>
      </c>
      <c r="H29" s="420"/>
      <c r="I29" s="39"/>
      <c r="J29" s="13">
        <f>J27+J28</f>
        <v>2226151</v>
      </c>
      <c r="K29"/>
      <c r="L29"/>
      <c r="M29"/>
      <c r="N29"/>
      <c r="O29"/>
      <c r="P29"/>
      <c r="Q29"/>
      <c r="R29"/>
    </row>
    <row r="30" spans="1:18" x14ac:dyDescent="0.25">
      <c r="A30" s="162"/>
      <c r="B30" s="16"/>
      <c r="C30" s="40"/>
      <c r="D30" s="17"/>
      <c r="E30" s="7"/>
      <c r="F30" s="40"/>
      <c r="G30" s="420" t="s">
        <v>5</v>
      </c>
      <c r="H30" s="420"/>
      <c r="I30" s="39"/>
      <c r="J30" s="13">
        <f>SUM(I8:I22)</f>
        <v>1186676</v>
      </c>
      <c r="K30"/>
      <c r="L30"/>
      <c r="M30"/>
      <c r="N30"/>
      <c r="O30"/>
      <c r="P30"/>
      <c r="Q30"/>
      <c r="R30"/>
    </row>
    <row r="31" spans="1:18" x14ac:dyDescent="0.25">
      <c r="A31" s="162"/>
      <c r="B31" s="16"/>
      <c r="C31" s="40"/>
      <c r="D31" s="17"/>
      <c r="E31" s="7"/>
      <c r="F31" s="40"/>
      <c r="G31" s="420" t="s">
        <v>31</v>
      </c>
      <c r="H31" s="420"/>
      <c r="I31" s="40" t="str">
        <f>IF(J31&gt;0,"SALDO",IF(J31&lt;0,"PIUTANG",IF(J31=0,"LUNAS")))</f>
        <v>PIUTANG</v>
      </c>
      <c r="J31" s="13">
        <f>J30-J29</f>
        <v>-1039475</v>
      </c>
      <c r="K31"/>
      <c r="L31"/>
      <c r="M31"/>
      <c r="N31"/>
      <c r="O31"/>
      <c r="P31"/>
      <c r="Q31"/>
      <c r="R31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0:H30"/>
    <mergeCell ref="G31:H31"/>
    <mergeCell ref="G25:H25"/>
    <mergeCell ref="G26:H26"/>
    <mergeCell ref="G27:H27"/>
    <mergeCell ref="G28:H28"/>
    <mergeCell ref="G29:H29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7" t="s">
        <v>12</v>
      </c>
      <c r="H647" s="447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46" t="s">
        <v>13</v>
      </c>
      <c r="H648" s="446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46" t="s">
        <v>14</v>
      </c>
      <c r="H649" s="446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46" t="s">
        <v>15</v>
      </c>
      <c r="H650" s="446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46" t="s">
        <v>16</v>
      </c>
      <c r="H651" s="446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46" t="s">
        <v>5</v>
      </c>
      <c r="H652" s="446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46" t="s">
        <v>31</v>
      </c>
      <c r="H653" s="446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4" t="s">
        <v>22</v>
      </c>
      <c r="G1" s="414"/>
      <c r="H1" s="414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2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6"/>
      <c r="I7" s="458"/>
      <c r="J7" s="430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20" t="s">
        <v>12</v>
      </c>
      <c r="H120" s="420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20" t="s">
        <v>13</v>
      </c>
      <c r="H121" s="420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20" t="s">
        <v>14</v>
      </c>
      <c r="H122" s="420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20" t="s">
        <v>15</v>
      </c>
      <c r="H123" s="420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20" t="s">
        <v>16</v>
      </c>
      <c r="H124" s="420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20" t="s">
        <v>5</v>
      </c>
      <c r="H125" s="420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20" t="s">
        <v>31</v>
      </c>
      <c r="H126" s="420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9" t="s">
        <v>22</v>
      </c>
      <c r="G1" s="459"/>
      <c r="H1" s="459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9" t="s">
        <v>21</v>
      </c>
      <c r="G2" s="459"/>
      <c r="H2" s="459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60"/>
      <c r="B5" s="460"/>
      <c r="C5" s="460"/>
      <c r="D5" s="460"/>
      <c r="E5" s="460"/>
      <c r="F5" s="460"/>
      <c r="G5" s="460"/>
      <c r="H5" s="460"/>
      <c r="I5" s="460"/>
      <c r="J5" s="460"/>
    </row>
    <row r="6" spans="1:13" x14ac:dyDescent="0.25">
      <c r="A6" s="461" t="s">
        <v>2</v>
      </c>
      <c r="B6" s="462" t="s">
        <v>3</v>
      </c>
      <c r="C6" s="462"/>
      <c r="D6" s="462"/>
      <c r="E6" s="462"/>
      <c r="F6" s="462"/>
      <c r="G6" s="462"/>
      <c r="H6" s="474" t="s">
        <v>4</v>
      </c>
      <c r="I6" s="476" t="s">
        <v>5</v>
      </c>
      <c r="J6" s="464" t="s">
        <v>6</v>
      </c>
    </row>
    <row r="7" spans="1:13" x14ac:dyDescent="0.25">
      <c r="A7" s="46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5"/>
      <c r="I7" s="476"/>
      <c r="J7" s="464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3" t="s">
        <v>12</v>
      </c>
      <c r="H89" s="47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3" t="s">
        <v>13</v>
      </c>
      <c r="H90" s="47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3" t="s">
        <v>14</v>
      </c>
      <c r="H91" s="47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3" t="s">
        <v>15</v>
      </c>
      <c r="H92" s="47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3" t="s">
        <v>16</v>
      </c>
      <c r="H93" s="47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3" t="s">
        <v>5</v>
      </c>
      <c r="H94" s="47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3" t="s">
        <v>31</v>
      </c>
      <c r="H95" s="47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4" t="s">
        <v>22</v>
      </c>
      <c r="G1" s="414"/>
      <c r="H1" s="41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4" t="s">
        <v>21</v>
      </c>
      <c r="G2" s="414"/>
      <c r="H2" s="41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5" x14ac:dyDescent="0.25">
      <c r="A6" s="451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6"/>
      <c r="I6" s="458"/>
      <c r="J6" s="430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20" t="s">
        <v>12</v>
      </c>
      <c r="H121" s="420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20" t="s">
        <v>13</v>
      </c>
      <c r="H122" s="420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20" t="s">
        <v>14</v>
      </c>
      <c r="H123" s="420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20" t="s">
        <v>15</v>
      </c>
      <c r="H124" s="420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20" t="s">
        <v>16</v>
      </c>
      <c r="H125" s="420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20" t="s">
        <v>5</v>
      </c>
      <c r="H126" s="420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20" t="s">
        <v>31</v>
      </c>
      <c r="H127" s="420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-34807202</v>
      </c>
      <c r="J2" s="20"/>
    </row>
    <row r="4" spans="1:10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0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0" x14ac:dyDescent="0.25">
      <c r="A6" s="451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6"/>
      <c r="I6" s="458"/>
      <c r="J6" s="430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7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8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7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8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7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8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7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8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7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8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7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8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7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8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7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8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7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8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7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8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20" t="s">
        <v>12</v>
      </c>
      <c r="H53" s="420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20" t="s">
        <v>13</v>
      </c>
      <c r="H54" s="420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20" t="s">
        <v>14</v>
      </c>
      <c r="H55" s="420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20" t="s">
        <v>15</v>
      </c>
      <c r="H56" s="420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20" t="s">
        <v>16</v>
      </c>
      <c r="H57" s="420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20" t="s">
        <v>5</v>
      </c>
      <c r="H58" s="420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20" t="s">
        <v>31</v>
      </c>
      <c r="H59" s="420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4" t="s">
        <v>21</v>
      </c>
      <c r="G2" s="414"/>
      <c r="H2" s="414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  <c r="L6" s="238"/>
    </row>
    <row r="7" spans="1:12" x14ac:dyDescent="0.25">
      <c r="A7" s="451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6"/>
      <c r="I7" s="458"/>
      <c r="J7" s="430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20" t="s">
        <v>12</v>
      </c>
      <c r="H53" s="420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20" t="s">
        <v>13</v>
      </c>
      <c r="H54" s="420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20" t="s">
        <v>14</v>
      </c>
      <c r="H55" s="420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20" t="s">
        <v>15</v>
      </c>
      <c r="H56" s="420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20" t="s">
        <v>16</v>
      </c>
      <c r="H57" s="420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20" t="s">
        <v>5</v>
      </c>
      <c r="H58" s="420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20" t="s">
        <v>31</v>
      </c>
      <c r="H59" s="420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7"/>
      <c r="I7" s="479"/>
      <c r="J7" s="41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4" t="s">
        <v>22</v>
      </c>
      <c r="G1" s="414"/>
      <c r="H1" s="414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5" t="s">
        <v>61</v>
      </c>
      <c r="B5" s="415"/>
      <c r="C5" s="415"/>
      <c r="D5" s="415"/>
      <c r="E5" s="415"/>
      <c r="F5" s="415"/>
      <c r="G5" s="415"/>
      <c r="H5" s="415"/>
      <c r="I5" s="415"/>
      <c r="J5" s="415"/>
    </row>
    <row r="6" spans="1:19" x14ac:dyDescent="0.25">
      <c r="A6" s="421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9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18"/>
      <c r="J7" s="41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20" t="s">
        <v>12</v>
      </c>
      <c r="H32" s="420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20" t="s">
        <v>13</v>
      </c>
      <c r="H33" s="420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20" t="s">
        <v>14</v>
      </c>
      <c r="H34" s="420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20" t="s">
        <v>15</v>
      </c>
      <c r="H35" s="420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20" t="s">
        <v>16</v>
      </c>
      <c r="H36" s="420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20" t="s">
        <v>5</v>
      </c>
      <c r="H37" s="420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20" t="s">
        <v>31</v>
      </c>
      <c r="H38" s="420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4" t="s">
        <v>21</v>
      </c>
      <c r="G2" s="414"/>
      <c r="H2" s="41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6"/>
      <c r="I7" s="458"/>
      <c r="J7" s="430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20" t="s">
        <v>12</v>
      </c>
      <c r="H73" s="420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20" t="s">
        <v>13</v>
      </c>
      <c r="H74" s="420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20" t="s">
        <v>14</v>
      </c>
      <c r="H75" s="420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20" t="s">
        <v>15</v>
      </c>
      <c r="H76" s="420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20" t="s">
        <v>16</v>
      </c>
      <c r="H77" s="420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20" t="s">
        <v>5</v>
      </c>
      <c r="H78" s="420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20" t="s">
        <v>31</v>
      </c>
      <c r="H79" s="420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4" t="s">
        <v>118</v>
      </c>
      <c r="G2" s="414"/>
      <c r="H2" s="414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18"/>
      <c r="N5" s="18"/>
      <c r="O5" s="37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80" t="s">
        <v>4</v>
      </c>
      <c r="I6" s="482" t="s">
        <v>5</v>
      </c>
      <c r="J6" s="483" t="s">
        <v>6</v>
      </c>
      <c r="L6" s="18"/>
      <c r="N6" s="18"/>
      <c r="O6" s="37"/>
    </row>
    <row r="7" spans="1:15" x14ac:dyDescent="0.25">
      <c r="A7" s="41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1"/>
      <c r="I7" s="482"/>
      <c r="J7" s="48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4" t="s">
        <v>12</v>
      </c>
      <c r="H19" s="484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4" t="s">
        <v>13</v>
      </c>
      <c r="H20" s="484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4" t="s">
        <v>14</v>
      </c>
      <c r="H21" s="484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4" t="s">
        <v>15</v>
      </c>
      <c r="H22" s="484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4" t="s">
        <v>16</v>
      </c>
      <c r="H23" s="484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4" t="s">
        <v>5</v>
      </c>
      <c r="H24" s="484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4" t="s">
        <v>31</v>
      </c>
      <c r="H25" s="484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267"/>
  <sheetViews>
    <sheetView workbookViewId="0">
      <pane ySplit="7" topLeftCell="A244" activePane="bottomLeft" state="frozen"/>
      <selection pane="bottomLeft" activeCell="E249" sqref="E249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SUM(D245:D248)</f>
        <v>5729255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J267*-1</f>
        <v>6314790</v>
      </c>
      <c r="J2" s="218"/>
      <c r="L2" s="219">
        <f>SUM(G245:G248)</f>
        <v>784295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4944960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25" t="s">
        <v>4</v>
      </c>
      <c r="I6" s="427" t="s">
        <v>5</v>
      </c>
      <c r="J6" s="429" t="s">
        <v>6</v>
      </c>
    </row>
    <row r="7" spans="1:18" x14ac:dyDescent="0.25">
      <c r="A7" s="416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6"/>
      <c r="I7" s="428"/>
      <c r="J7" s="430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43502</v>
      </c>
      <c r="B141" s="242">
        <v>19000371</v>
      </c>
      <c r="C141" s="106">
        <v>23</v>
      </c>
      <c r="D141" s="246">
        <v>2514931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43502</v>
      </c>
      <c r="B142" s="242">
        <v>19000375</v>
      </c>
      <c r="C142" s="106">
        <v>3</v>
      </c>
      <c r="D142" s="246">
        <v>389113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43502</v>
      </c>
      <c r="B143" s="242">
        <v>19000399</v>
      </c>
      <c r="C143" s="106">
        <v>11</v>
      </c>
      <c r="D143" s="246">
        <v>1132342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43502</v>
      </c>
      <c r="B144" s="242">
        <v>19000405</v>
      </c>
      <c r="C144" s="106">
        <v>4</v>
      </c>
      <c r="D144" s="246">
        <v>427614</v>
      </c>
      <c r="E144" s="242"/>
      <c r="F144" s="247"/>
      <c r="G144" s="246"/>
      <c r="H144" s="245"/>
      <c r="I144" s="245">
        <v>4464000</v>
      </c>
      <c r="J144" s="246" t="s">
        <v>17</v>
      </c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43503</v>
      </c>
      <c r="B145" s="242">
        <v>19000433</v>
      </c>
      <c r="C145" s="106">
        <v>29</v>
      </c>
      <c r="D145" s="246">
        <v>3310221</v>
      </c>
      <c r="E145" s="242" t="s">
        <v>238</v>
      </c>
      <c r="F145" s="247">
        <v>22</v>
      </c>
      <c r="G145" s="246">
        <v>2426644</v>
      </c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43503</v>
      </c>
      <c r="B146" s="242">
        <v>19000436</v>
      </c>
      <c r="C146" s="106">
        <v>1</v>
      </c>
      <c r="D146" s="246">
        <v>98613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43503</v>
      </c>
      <c r="B147" s="242">
        <v>19000440</v>
      </c>
      <c r="C147" s="106">
        <v>5</v>
      </c>
      <c r="D147" s="246">
        <v>564638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43503</v>
      </c>
      <c r="B148" s="242">
        <v>19000451</v>
      </c>
      <c r="C148" s="106">
        <v>12</v>
      </c>
      <c r="D148" s="246">
        <v>1292727</v>
      </c>
      <c r="E148" s="242"/>
      <c r="F148" s="247"/>
      <c r="G148" s="246"/>
      <c r="H148" s="245"/>
      <c r="I148" s="245"/>
      <c r="J148" s="246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43503</v>
      </c>
      <c r="B149" s="242">
        <v>19000456</v>
      </c>
      <c r="C149" s="106">
        <v>1</v>
      </c>
      <c r="D149" s="246">
        <v>47163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43503</v>
      </c>
      <c r="B150" s="242">
        <v>19000460</v>
      </c>
      <c r="C150" s="106">
        <v>1</v>
      </c>
      <c r="D150" s="246">
        <v>141838</v>
      </c>
      <c r="E150" s="242"/>
      <c r="F150" s="247"/>
      <c r="G150" s="246"/>
      <c r="H150" s="245"/>
      <c r="I150" s="245">
        <v>3028556</v>
      </c>
      <c r="J150" s="246" t="s">
        <v>17</v>
      </c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43504</v>
      </c>
      <c r="B151" s="242">
        <v>19000477</v>
      </c>
      <c r="C151" s="106">
        <v>34</v>
      </c>
      <c r="D151" s="246">
        <v>3615249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43504</v>
      </c>
      <c r="B152" s="242">
        <v>19000481</v>
      </c>
      <c r="C152" s="106">
        <v>3</v>
      </c>
      <c r="D152" s="246">
        <v>263058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43504</v>
      </c>
      <c r="B153" s="242">
        <v>19000491</v>
      </c>
      <c r="C153" s="106">
        <v>5</v>
      </c>
      <c r="D153" s="246">
        <v>585626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43504</v>
      </c>
      <c r="B154" s="242">
        <v>19000497</v>
      </c>
      <c r="C154" s="106">
        <v>7</v>
      </c>
      <c r="D154" s="246">
        <v>806839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43504</v>
      </c>
      <c r="B155" s="242">
        <v>19000513</v>
      </c>
      <c r="C155" s="106">
        <v>4</v>
      </c>
      <c r="D155" s="246">
        <v>495689</v>
      </c>
      <c r="E155" s="242"/>
      <c r="F155" s="247"/>
      <c r="G155" s="246"/>
      <c r="H155" s="245"/>
      <c r="I155" s="245">
        <v>5766461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43505</v>
      </c>
      <c r="B156" s="242">
        <v>19000530</v>
      </c>
      <c r="C156" s="106">
        <v>8</v>
      </c>
      <c r="D156" s="246">
        <v>1007741</v>
      </c>
      <c r="E156" s="242"/>
      <c r="F156" s="247"/>
      <c r="G156" s="246"/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43505</v>
      </c>
      <c r="B157" s="242">
        <v>19000535</v>
      </c>
      <c r="C157" s="106">
        <v>12</v>
      </c>
      <c r="D157" s="246">
        <v>1224433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43505</v>
      </c>
      <c r="B158" s="242">
        <v>19000553</v>
      </c>
      <c r="C158" s="106">
        <v>18</v>
      </c>
      <c r="D158" s="246">
        <v>1823409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43505</v>
      </c>
      <c r="B159" s="242">
        <v>19000556</v>
      </c>
      <c r="C159" s="106">
        <v>8</v>
      </c>
      <c r="D159" s="246">
        <v>911665</v>
      </c>
      <c r="E159" s="242"/>
      <c r="F159" s="247"/>
      <c r="G159" s="246"/>
      <c r="H159" s="245"/>
      <c r="I159" s="245"/>
      <c r="J159" s="246"/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43505</v>
      </c>
      <c r="B160" s="242">
        <v>19000568</v>
      </c>
      <c r="C160" s="106">
        <v>1</v>
      </c>
      <c r="D160" s="246">
        <v>111038</v>
      </c>
      <c r="E160" s="242"/>
      <c r="F160" s="247"/>
      <c r="G160" s="246"/>
      <c r="H160" s="245"/>
      <c r="I160" s="245">
        <v>5078286</v>
      </c>
      <c r="J160" s="246" t="s">
        <v>17</v>
      </c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43507</v>
      </c>
      <c r="B161" s="242">
        <v>19000633</v>
      </c>
      <c r="C161" s="106">
        <v>29</v>
      </c>
      <c r="D161" s="246">
        <v>3101984</v>
      </c>
      <c r="E161" s="242" t="s">
        <v>241</v>
      </c>
      <c r="F161" s="247">
        <v>3</v>
      </c>
      <c r="G161" s="246">
        <v>393751</v>
      </c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43507</v>
      </c>
      <c r="B162" s="242">
        <v>19000639</v>
      </c>
      <c r="C162" s="106">
        <v>9</v>
      </c>
      <c r="D162" s="246">
        <v>1029791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43507</v>
      </c>
      <c r="B163" s="242">
        <v>19000642</v>
      </c>
      <c r="C163" s="106">
        <v>3</v>
      </c>
      <c r="D163" s="246">
        <v>310888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43507</v>
      </c>
      <c r="B164" s="242">
        <v>19000671</v>
      </c>
      <c r="C164" s="106">
        <v>15</v>
      </c>
      <c r="D164" s="246">
        <v>1612502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43507</v>
      </c>
      <c r="B165" s="242">
        <v>19000674</v>
      </c>
      <c r="C165" s="106">
        <v>5</v>
      </c>
      <c r="D165" s="246">
        <v>552738</v>
      </c>
      <c r="E165" s="242"/>
      <c r="F165" s="247"/>
      <c r="G165" s="246"/>
      <c r="H165" s="245"/>
      <c r="I165" s="245">
        <v>6214152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43508</v>
      </c>
      <c r="B166" s="242">
        <v>19000692</v>
      </c>
      <c r="C166" s="106">
        <v>14</v>
      </c>
      <c r="D166" s="246">
        <v>1505355</v>
      </c>
      <c r="E166" s="242" t="s">
        <v>245</v>
      </c>
      <c r="F166" s="247">
        <v>10</v>
      </c>
      <c r="G166" s="246">
        <v>1220545</v>
      </c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43508</v>
      </c>
      <c r="B167" s="242">
        <v>19000697</v>
      </c>
      <c r="C167" s="106">
        <v>5</v>
      </c>
      <c r="D167" s="246">
        <v>496477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43508</v>
      </c>
      <c r="B168" s="242">
        <v>19000704</v>
      </c>
      <c r="C168" s="106">
        <v>2</v>
      </c>
      <c r="D168" s="246">
        <v>188301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43508</v>
      </c>
      <c r="B169" s="242">
        <v>19000719</v>
      </c>
      <c r="C169" s="106">
        <v>15</v>
      </c>
      <c r="D169" s="246">
        <v>1484821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43508</v>
      </c>
      <c r="B170" s="242">
        <v>19000737</v>
      </c>
      <c r="C170" s="106">
        <v>9</v>
      </c>
      <c r="D170" s="246">
        <v>1031025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43508</v>
      </c>
      <c r="B171" s="242">
        <v>19000741</v>
      </c>
      <c r="C171" s="106">
        <v>3</v>
      </c>
      <c r="D171" s="246">
        <v>363361</v>
      </c>
      <c r="E171" s="242"/>
      <c r="F171" s="247"/>
      <c r="G171" s="246"/>
      <c r="H171" s="245"/>
      <c r="I171" s="245">
        <v>3848795</v>
      </c>
      <c r="J171" s="246" t="s">
        <v>17</v>
      </c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43509</v>
      </c>
      <c r="B172" s="242">
        <v>19000751</v>
      </c>
      <c r="C172" s="106">
        <v>16</v>
      </c>
      <c r="D172" s="246">
        <v>1650708</v>
      </c>
      <c r="E172" s="242" t="s">
        <v>247</v>
      </c>
      <c r="F172" s="247">
        <v>5</v>
      </c>
      <c r="G172" s="246">
        <v>504701</v>
      </c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43509</v>
      </c>
      <c r="B173" s="242">
        <v>19000753</v>
      </c>
      <c r="C173" s="106">
        <v>2</v>
      </c>
      <c r="D173" s="246">
        <v>244093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43509</v>
      </c>
      <c r="B174" s="242">
        <v>19000764</v>
      </c>
      <c r="C174" s="106">
        <v>5</v>
      </c>
      <c r="D174" s="246">
        <v>545738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43509</v>
      </c>
      <c r="B175" s="242">
        <v>19000773</v>
      </c>
      <c r="C175" s="106">
        <v>8</v>
      </c>
      <c r="D175" s="246">
        <v>802289</v>
      </c>
      <c r="E175" s="242"/>
      <c r="F175" s="247"/>
      <c r="G175" s="246"/>
      <c r="H175" s="245"/>
      <c r="I175" s="245"/>
      <c r="J175" s="246"/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43509</v>
      </c>
      <c r="B176" s="242">
        <v>19000780</v>
      </c>
      <c r="C176" s="106">
        <v>6</v>
      </c>
      <c r="D176" s="246">
        <v>502716</v>
      </c>
      <c r="E176" s="242"/>
      <c r="F176" s="247"/>
      <c r="G176" s="246"/>
      <c r="H176" s="245"/>
      <c r="I176" s="245">
        <v>3240843</v>
      </c>
      <c r="J176" s="246" t="s">
        <v>17</v>
      </c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43510</v>
      </c>
      <c r="B177" s="242">
        <v>19000810</v>
      </c>
      <c r="C177" s="106">
        <v>20</v>
      </c>
      <c r="D177" s="246">
        <v>2160731</v>
      </c>
      <c r="E177" s="242" t="s">
        <v>248</v>
      </c>
      <c r="F177" s="247">
        <v>6</v>
      </c>
      <c r="G177" s="246">
        <v>690289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43510</v>
      </c>
      <c r="B178" s="242">
        <v>19000818</v>
      </c>
      <c r="C178" s="106">
        <v>1</v>
      </c>
      <c r="D178" s="246">
        <v>88200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43510</v>
      </c>
      <c r="B179" s="242">
        <v>19000826</v>
      </c>
      <c r="C179" s="106">
        <v>4</v>
      </c>
      <c r="D179" s="246">
        <v>389639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43510</v>
      </c>
      <c r="B180" s="242">
        <v>19000833</v>
      </c>
      <c r="C180" s="106">
        <v>4</v>
      </c>
      <c r="D180" s="246">
        <v>409638</v>
      </c>
      <c r="E180" s="242"/>
      <c r="F180" s="247"/>
      <c r="G180" s="246"/>
      <c r="H180" s="245"/>
      <c r="I180" s="245">
        <v>2357919</v>
      </c>
      <c r="J180" s="246" t="s">
        <v>17</v>
      </c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43511</v>
      </c>
      <c r="B181" s="242">
        <v>19000859</v>
      </c>
      <c r="C181" s="106">
        <v>24</v>
      </c>
      <c r="D181" s="246">
        <v>2492653</v>
      </c>
      <c r="E181" s="242"/>
      <c r="F181" s="247"/>
      <c r="G181" s="246"/>
      <c r="H181" s="245"/>
      <c r="I181" s="245"/>
      <c r="J181" s="246"/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43511</v>
      </c>
      <c r="B182" s="242">
        <v>19000864</v>
      </c>
      <c r="C182" s="106">
        <v>2</v>
      </c>
      <c r="D182" s="246">
        <v>123901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43511</v>
      </c>
      <c r="B183" s="242">
        <v>19000868</v>
      </c>
      <c r="C183" s="106">
        <v>2</v>
      </c>
      <c r="D183" s="246">
        <v>288576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43511</v>
      </c>
      <c r="B184" s="242">
        <v>19000878</v>
      </c>
      <c r="C184" s="106">
        <v>12</v>
      </c>
      <c r="D184" s="246">
        <v>955767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43511</v>
      </c>
      <c r="B185" s="242">
        <v>19000882</v>
      </c>
      <c r="C185" s="106">
        <v>1</v>
      </c>
      <c r="D185" s="246">
        <v>89080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43511</v>
      </c>
      <c r="B186" s="242">
        <v>19000893</v>
      </c>
      <c r="C186" s="106">
        <v>10</v>
      </c>
      <c r="D186" s="246">
        <v>1060911</v>
      </c>
      <c r="E186" s="242"/>
      <c r="F186" s="247"/>
      <c r="G186" s="246"/>
      <c r="H186" s="245"/>
      <c r="I186" s="245">
        <v>5010888</v>
      </c>
      <c r="J186" s="246" t="s">
        <v>17</v>
      </c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43512</v>
      </c>
      <c r="B187" s="242">
        <v>19000924</v>
      </c>
      <c r="C187" s="106">
        <v>15</v>
      </c>
      <c r="D187" s="246">
        <v>1504448</v>
      </c>
      <c r="E187" s="242" t="s">
        <v>254</v>
      </c>
      <c r="F187" s="247">
        <v>3</v>
      </c>
      <c r="G187" s="246">
        <v>358450</v>
      </c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43512</v>
      </c>
      <c r="B188" s="242">
        <v>19000930</v>
      </c>
      <c r="C188" s="106">
        <v>2</v>
      </c>
      <c r="D188" s="246">
        <v>183575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43512</v>
      </c>
      <c r="B189" s="242">
        <v>19000941</v>
      </c>
      <c r="C189" s="106">
        <v>3</v>
      </c>
      <c r="D189" s="246">
        <v>279301</v>
      </c>
      <c r="E189" s="242"/>
      <c r="F189" s="247"/>
      <c r="G189" s="246"/>
      <c r="H189" s="245"/>
      <c r="I189" s="245"/>
      <c r="J189" s="246"/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43512</v>
      </c>
      <c r="B190" s="242">
        <v>19000958</v>
      </c>
      <c r="C190" s="106">
        <v>4</v>
      </c>
      <c r="D190" s="246">
        <v>402764</v>
      </c>
      <c r="E190" s="242"/>
      <c r="F190" s="247"/>
      <c r="G190" s="246"/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43512</v>
      </c>
      <c r="B191" s="242">
        <v>19000962</v>
      </c>
      <c r="C191" s="106">
        <v>5</v>
      </c>
      <c r="D191" s="246">
        <v>645314</v>
      </c>
      <c r="E191" s="242"/>
      <c r="F191" s="247"/>
      <c r="G191" s="246"/>
      <c r="H191" s="245"/>
      <c r="I191" s="245">
        <v>2656952</v>
      </c>
      <c r="J191" s="246" t="s">
        <v>17</v>
      </c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43514</v>
      </c>
      <c r="B192" s="242">
        <v>19001046</v>
      </c>
      <c r="C192" s="106">
        <v>23</v>
      </c>
      <c r="D192" s="246">
        <v>2432785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43514</v>
      </c>
      <c r="B193" s="242">
        <v>19001056</v>
      </c>
      <c r="C193" s="106">
        <v>6</v>
      </c>
      <c r="D193" s="246">
        <v>585990</v>
      </c>
      <c r="E193" s="242"/>
      <c r="F193" s="247"/>
      <c r="G193" s="246"/>
      <c r="H193" s="245"/>
      <c r="I193" s="245"/>
      <c r="J193" s="246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43514</v>
      </c>
      <c r="B194" s="242">
        <v>19001071</v>
      </c>
      <c r="C194" s="106">
        <v>9</v>
      </c>
      <c r="D194" s="246">
        <v>999005</v>
      </c>
      <c r="E194" s="242"/>
      <c r="F194" s="247"/>
      <c r="G194" s="246"/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43514</v>
      </c>
      <c r="B195" s="242">
        <v>19001076</v>
      </c>
      <c r="C195" s="106">
        <v>5</v>
      </c>
      <c r="D195" s="246">
        <v>503880</v>
      </c>
      <c r="E195" s="242"/>
      <c r="F195" s="247"/>
      <c r="G195" s="246"/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43514</v>
      </c>
      <c r="B196" s="242">
        <v>19001078</v>
      </c>
      <c r="C196" s="106">
        <v>2</v>
      </c>
      <c r="D196" s="246">
        <v>216325</v>
      </c>
      <c r="E196" s="242"/>
      <c r="F196" s="247"/>
      <c r="G196" s="246"/>
      <c r="H196" s="245"/>
      <c r="I196" s="245">
        <v>4737985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43515</v>
      </c>
      <c r="B197" s="242">
        <v>19001111</v>
      </c>
      <c r="C197" s="106">
        <v>8</v>
      </c>
      <c r="D197" s="246">
        <v>933300</v>
      </c>
      <c r="E197" s="242" t="s">
        <v>256</v>
      </c>
      <c r="F197" s="247">
        <v>1</v>
      </c>
      <c r="G197" s="246">
        <v>121465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43515</v>
      </c>
      <c r="B198" s="242">
        <v>19001127</v>
      </c>
      <c r="C198" s="106">
        <v>4</v>
      </c>
      <c r="D198" s="246">
        <v>492405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43515</v>
      </c>
      <c r="B199" s="242">
        <v>19001128</v>
      </c>
      <c r="C199" s="106">
        <v>7</v>
      </c>
      <c r="D199" s="246">
        <v>782085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43515</v>
      </c>
      <c r="B200" s="242">
        <v>19001137</v>
      </c>
      <c r="C200" s="106">
        <v>3</v>
      </c>
      <c r="D200" s="246">
        <v>337620</v>
      </c>
      <c r="E200" s="242"/>
      <c r="F200" s="247"/>
      <c r="G200" s="246"/>
      <c r="H200" s="245"/>
      <c r="I200" s="245">
        <v>2423945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43516</v>
      </c>
      <c r="B201" s="242">
        <v>19001179</v>
      </c>
      <c r="C201" s="106">
        <v>16</v>
      </c>
      <c r="D201" s="246">
        <v>1555755</v>
      </c>
      <c r="E201" s="242"/>
      <c r="F201" s="247"/>
      <c r="G201" s="246"/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43516</v>
      </c>
      <c r="B202" s="242">
        <v>19001205</v>
      </c>
      <c r="C202" s="106">
        <v>4</v>
      </c>
      <c r="D202" s="246">
        <v>464950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43516</v>
      </c>
      <c r="B203" s="242">
        <v>19001207</v>
      </c>
      <c r="C203" s="106">
        <v>14</v>
      </c>
      <c r="D203" s="246">
        <v>1519970</v>
      </c>
      <c r="E203" s="242"/>
      <c r="F203" s="247"/>
      <c r="G203" s="246"/>
      <c r="H203" s="245"/>
      <c r="I203" s="245">
        <v>3540675</v>
      </c>
      <c r="J203" s="246" t="s">
        <v>17</v>
      </c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43517</v>
      </c>
      <c r="B204" s="242">
        <v>19001220</v>
      </c>
      <c r="C204" s="106">
        <v>30</v>
      </c>
      <c r="D204" s="246">
        <v>3880420</v>
      </c>
      <c r="E204" s="242" t="s">
        <v>259</v>
      </c>
      <c r="F204" s="247">
        <v>18</v>
      </c>
      <c r="G204" s="246">
        <v>1953980</v>
      </c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43517</v>
      </c>
      <c r="B205" s="242">
        <v>19001232</v>
      </c>
      <c r="C205" s="106">
        <v>5</v>
      </c>
      <c r="D205" s="246">
        <v>625855</v>
      </c>
      <c r="E205" s="242" t="s">
        <v>260</v>
      </c>
      <c r="F205" s="247">
        <v>2</v>
      </c>
      <c r="G205" s="246">
        <v>280160</v>
      </c>
      <c r="H205" s="245"/>
      <c r="I205" s="245"/>
      <c r="J205" s="246"/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43517</v>
      </c>
      <c r="B206" s="242">
        <v>19001236</v>
      </c>
      <c r="C206" s="106">
        <v>5</v>
      </c>
      <c r="D206" s="246">
        <v>560660</v>
      </c>
      <c r="E206" s="242"/>
      <c r="F206" s="247"/>
      <c r="G206" s="246"/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43517</v>
      </c>
      <c r="B207" s="242">
        <v>19001247</v>
      </c>
      <c r="C207" s="106">
        <v>7</v>
      </c>
      <c r="D207" s="246">
        <v>811920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43517</v>
      </c>
      <c r="B208" s="242">
        <v>19001257</v>
      </c>
      <c r="C208" s="106">
        <v>4</v>
      </c>
      <c r="D208" s="246">
        <v>476765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43517</v>
      </c>
      <c r="B209" s="242">
        <v>19001266</v>
      </c>
      <c r="C209" s="106">
        <v>1</v>
      </c>
      <c r="D209" s="246">
        <v>101150</v>
      </c>
      <c r="E209" s="242"/>
      <c r="F209" s="247"/>
      <c r="G209" s="246"/>
      <c r="H209" s="245"/>
      <c r="I209" s="245">
        <v>4222630</v>
      </c>
      <c r="J209" s="246" t="s">
        <v>17</v>
      </c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43518</v>
      </c>
      <c r="B210" s="242">
        <v>19001284</v>
      </c>
      <c r="C210" s="106">
        <v>12</v>
      </c>
      <c r="D210" s="246">
        <v>1212015</v>
      </c>
      <c r="E210" s="242" t="s">
        <v>262</v>
      </c>
      <c r="F210" s="247">
        <v>6</v>
      </c>
      <c r="G210" s="246">
        <v>674220</v>
      </c>
      <c r="H210" s="245"/>
      <c r="I210" s="245"/>
      <c r="J210" s="246"/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43518</v>
      </c>
      <c r="B211" s="242">
        <v>19001291</v>
      </c>
      <c r="C211" s="106">
        <v>5</v>
      </c>
      <c r="D211" s="246">
        <v>527935</v>
      </c>
      <c r="E211" s="242"/>
      <c r="F211" s="247"/>
      <c r="G211" s="246"/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43518</v>
      </c>
      <c r="B212" s="242">
        <v>19001297</v>
      </c>
      <c r="C212" s="106">
        <v>8</v>
      </c>
      <c r="D212" s="246">
        <v>853230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43518</v>
      </c>
      <c r="B213" s="242">
        <v>19001308</v>
      </c>
      <c r="C213" s="106">
        <v>7</v>
      </c>
      <c r="D213" s="246">
        <v>593980</v>
      </c>
      <c r="E213" s="242"/>
      <c r="F213" s="247"/>
      <c r="G213" s="246"/>
      <c r="H213" s="245"/>
      <c r="I213" s="245">
        <v>2512940</v>
      </c>
      <c r="J213" s="246" t="s">
        <v>17</v>
      </c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43519</v>
      </c>
      <c r="B214" s="242">
        <v>19001339</v>
      </c>
      <c r="C214" s="106">
        <v>17</v>
      </c>
      <c r="D214" s="246">
        <v>1633445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43519</v>
      </c>
      <c r="B215" s="242">
        <v>19001342</v>
      </c>
      <c r="C215" s="106">
        <v>4</v>
      </c>
      <c r="D215" s="246">
        <v>547485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43519</v>
      </c>
      <c r="B216" s="242">
        <v>19001349</v>
      </c>
      <c r="C216" s="106">
        <v>4</v>
      </c>
      <c r="D216" s="246">
        <v>512720</v>
      </c>
      <c r="E216" s="242"/>
      <c r="F216" s="247"/>
      <c r="G216" s="246"/>
      <c r="H216" s="245"/>
      <c r="I216" s="245">
        <v>2693650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43521</v>
      </c>
      <c r="B217" s="242">
        <v>19001452</v>
      </c>
      <c r="C217" s="106">
        <v>26</v>
      </c>
      <c r="D217" s="246">
        <v>2627265</v>
      </c>
      <c r="E217" s="242"/>
      <c r="F217" s="247"/>
      <c r="G217" s="246"/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43521</v>
      </c>
      <c r="B218" s="242">
        <v>19001457</v>
      </c>
      <c r="C218" s="106">
        <v>9</v>
      </c>
      <c r="D218" s="246">
        <v>1070915</v>
      </c>
      <c r="E218" s="242"/>
      <c r="F218" s="247"/>
      <c r="G218" s="246"/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43521</v>
      </c>
      <c r="B219" s="242">
        <v>19001481</v>
      </c>
      <c r="C219" s="106">
        <v>3</v>
      </c>
      <c r="D219" s="245">
        <v>344505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43521</v>
      </c>
      <c r="B220" s="242">
        <v>19001487</v>
      </c>
      <c r="C220" s="106">
        <v>2</v>
      </c>
      <c r="D220" s="246">
        <v>207655</v>
      </c>
      <c r="E220" s="242"/>
      <c r="F220" s="247"/>
      <c r="G220" s="246"/>
      <c r="H220" s="245"/>
      <c r="I220" s="245"/>
      <c r="J220" s="246"/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43521</v>
      </c>
      <c r="B221" s="242">
        <v>19001495</v>
      </c>
      <c r="C221" s="106">
        <v>2</v>
      </c>
      <c r="D221" s="246">
        <v>179095</v>
      </c>
      <c r="E221" s="242"/>
      <c r="F221" s="247"/>
      <c r="G221" s="246"/>
      <c r="H221" s="245"/>
      <c r="I221" s="245">
        <v>4429435</v>
      </c>
      <c r="J221" s="246" t="s">
        <v>17</v>
      </c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43522</v>
      </c>
      <c r="B222" s="242">
        <v>19001532</v>
      </c>
      <c r="C222" s="106">
        <v>13</v>
      </c>
      <c r="D222" s="246">
        <v>1570205</v>
      </c>
      <c r="E222" s="242" t="s">
        <v>267</v>
      </c>
      <c r="F222" s="247">
        <v>5</v>
      </c>
      <c r="G222" s="246">
        <v>623390</v>
      </c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43522</v>
      </c>
      <c r="B223" s="242">
        <v>19001534</v>
      </c>
      <c r="C223" s="106">
        <v>2</v>
      </c>
      <c r="D223" s="246">
        <v>230350</v>
      </c>
      <c r="E223" s="242" t="s">
        <v>268</v>
      </c>
      <c r="F223" s="247">
        <v>2</v>
      </c>
      <c r="G223" s="246">
        <v>200430</v>
      </c>
      <c r="H223" s="245"/>
      <c r="I223" s="245"/>
      <c r="J223" s="246"/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43522</v>
      </c>
      <c r="B224" s="242">
        <v>19001544</v>
      </c>
      <c r="C224" s="106">
        <v>6</v>
      </c>
      <c r="D224" s="246">
        <v>629510</v>
      </c>
      <c r="E224" s="242"/>
      <c r="F224" s="247"/>
      <c r="G224" s="246"/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43522</v>
      </c>
      <c r="B225" s="242">
        <v>19001555</v>
      </c>
      <c r="C225" s="106">
        <v>7</v>
      </c>
      <c r="D225" s="246">
        <v>613105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43522</v>
      </c>
      <c r="B226" s="242">
        <v>19001564</v>
      </c>
      <c r="C226" s="106">
        <v>1</v>
      </c>
      <c r="D226" s="246">
        <v>79050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43522</v>
      </c>
      <c r="B227" s="242">
        <v>19001571</v>
      </c>
      <c r="C227" s="106">
        <v>3</v>
      </c>
      <c r="D227" s="246">
        <v>211990</v>
      </c>
      <c r="E227" s="242"/>
      <c r="F227" s="247"/>
      <c r="G227" s="246"/>
      <c r="H227" s="245"/>
      <c r="I227" s="245">
        <v>2510390</v>
      </c>
      <c r="J227" s="246" t="s">
        <v>17</v>
      </c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43523</v>
      </c>
      <c r="B228" s="242">
        <v>19001590</v>
      </c>
      <c r="C228" s="106">
        <v>9</v>
      </c>
      <c r="D228" s="246">
        <v>788970</v>
      </c>
      <c r="E228" s="242" t="s">
        <v>270</v>
      </c>
      <c r="F228" s="247">
        <v>11</v>
      </c>
      <c r="G228" s="246">
        <v>1197395</v>
      </c>
      <c r="H228" s="245"/>
      <c r="I228" s="245"/>
      <c r="J228" s="246"/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43523</v>
      </c>
      <c r="B229" s="242">
        <v>19001601</v>
      </c>
      <c r="C229" s="106">
        <v>8</v>
      </c>
      <c r="D229" s="246">
        <v>954975</v>
      </c>
      <c r="E229" s="242"/>
      <c r="F229" s="247"/>
      <c r="G229" s="246"/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43523</v>
      </c>
      <c r="B230" s="242">
        <v>19001616</v>
      </c>
      <c r="C230" s="106">
        <v>4</v>
      </c>
      <c r="D230" s="246">
        <v>340000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43523</v>
      </c>
      <c r="B231" s="242">
        <v>19001624</v>
      </c>
      <c r="C231" s="106">
        <v>1</v>
      </c>
      <c r="D231" s="246">
        <v>107270</v>
      </c>
      <c r="E231" s="242"/>
      <c r="F231" s="247"/>
      <c r="G231" s="246"/>
      <c r="H231" s="245"/>
      <c r="I231" s="245">
        <v>993820</v>
      </c>
      <c r="J231" s="246" t="s">
        <v>17</v>
      </c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43524</v>
      </c>
      <c r="B232" s="242">
        <v>19001648</v>
      </c>
      <c r="C232" s="106">
        <v>15</v>
      </c>
      <c r="D232" s="246">
        <v>1638630</v>
      </c>
      <c r="E232" s="242" t="s">
        <v>273</v>
      </c>
      <c r="F232" s="247">
        <v>2</v>
      </c>
      <c r="G232" s="246">
        <v>242590</v>
      </c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43524</v>
      </c>
      <c r="B233" s="242">
        <v>19001653</v>
      </c>
      <c r="C233" s="106">
        <v>5</v>
      </c>
      <c r="D233" s="246">
        <v>578935</v>
      </c>
      <c r="E233" s="242"/>
      <c r="F233" s="247"/>
      <c r="G233" s="246"/>
      <c r="H233" s="245"/>
      <c r="I233" s="245"/>
      <c r="J233" s="246"/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43524</v>
      </c>
      <c r="B234" s="242">
        <v>19001665</v>
      </c>
      <c r="C234" s="106">
        <v>5</v>
      </c>
      <c r="D234" s="246">
        <v>579955</v>
      </c>
      <c r="E234" s="242"/>
      <c r="F234" s="247"/>
      <c r="G234" s="246"/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43524</v>
      </c>
      <c r="B235" s="242">
        <v>19001685</v>
      </c>
      <c r="C235" s="106">
        <v>8</v>
      </c>
      <c r="D235" s="246">
        <v>833340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43524</v>
      </c>
      <c r="B236" s="242">
        <v>19001688</v>
      </c>
      <c r="C236" s="106">
        <v>3</v>
      </c>
      <c r="D236" s="246">
        <v>233750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43524</v>
      </c>
      <c r="B237" s="242">
        <v>19001694</v>
      </c>
      <c r="C237" s="106">
        <v>1</v>
      </c>
      <c r="D237" s="246">
        <v>101065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43524</v>
      </c>
      <c r="B238" s="242">
        <v>19001711</v>
      </c>
      <c r="C238" s="106">
        <v>1</v>
      </c>
      <c r="D238" s="246">
        <v>147985</v>
      </c>
      <c r="E238" s="242"/>
      <c r="F238" s="247"/>
      <c r="G238" s="246"/>
      <c r="H238" s="245"/>
      <c r="I238" s="245">
        <v>3871070</v>
      </c>
      <c r="J238" s="246" t="s">
        <v>17</v>
      </c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43525</v>
      </c>
      <c r="B239" s="242">
        <v>19001725</v>
      </c>
      <c r="C239" s="106">
        <v>13</v>
      </c>
      <c r="D239" s="246">
        <v>1398165</v>
      </c>
      <c r="E239" s="242" t="s">
        <v>275</v>
      </c>
      <c r="F239" s="247">
        <v>1</v>
      </c>
      <c r="G239" s="246">
        <v>114070</v>
      </c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43525</v>
      </c>
      <c r="B240" s="242">
        <v>19001736</v>
      </c>
      <c r="C240" s="106">
        <v>17</v>
      </c>
      <c r="D240" s="246">
        <v>1895245</v>
      </c>
      <c r="E240" s="242"/>
      <c r="F240" s="247"/>
      <c r="G240" s="246"/>
      <c r="H240" s="245"/>
      <c r="I240" s="245"/>
      <c r="J240" s="246"/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43525</v>
      </c>
      <c r="B241" s="242">
        <v>19001741</v>
      </c>
      <c r="C241" s="106">
        <v>2</v>
      </c>
      <c r="D241" s="246">
        <v>291465</v>
      </c>
      <c r="E241" s="242"/>
      <c r="F241" s="247"/>
      <c r="G241" s="246"/>
      <c r="H241" s="245"/>
      <c r="I241" s="245">
        <v>3470805</v>
      </c>
      <c r="J241" s="246" t="s">
        <v>17</v>
      </c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43526</v>
      </c>
      <c r="B242" s="242">
        <v>19001787</v>
      </c>
      <c r="C242" s="106">
        <v>22</v>
      </c>
      <c r="D242" s="246">
        <v>2359600</v>
      </c>
      <c r="E242" s="242" t="s">
        <v>279</v>
      </c>
      <c r="F242" s="247">
        <v>5</v>
      </c>
      <c r="G242" s="246">
        <v>536435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43526</v>
      </c>
      <c r="B243" s="242">
        <v>19001802</v>
      </c>
      <c r="C243" s="106">
        <v>10</v>
      </c>
      <c r="D243" s="246">
        <v>924205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43526</v>
      </c>
      <c r="B244" s="242">
        <v>19001821</v>
      </c>
      <c r="C244" s="106">
        <v>5</v>
      </c>
      <c r="D244" s="246">
        <v>560660</v>
      </c>
      <c r="E244" s="242"/>
      <c r="F244" s="247"/>
      <c r="G244" s="246"/>
      <c r="H244" s="245"/>
      <c r="I244" s="245">
        <v>3308030</v>
      </c>
      <c r="J244" s="246" t="s">
        <v>17</v>
      </c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98">
        <v>43528</v>
      </c>
      <c r="B245" s="99">
        <v>19001941</v>
      </c>
      <c r="C245" s="412">
        <v>32</v>
      </c>
      <c r="D245" s="34">
        <v>3572805</v>
      </c>
      <c r="E245" s="99" t="s">
        <v>280</v>
      </c>
      <c r="F245" s="100">
        <v>6</v>
      </c>
      <c r="G245" s="34">
        <v>784295</v>
      </c>
      <c r="H245" s="102"/>
      <c r="I245" s="102"/>
      <c r="J245" s="34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98">
        <v>43528</v>
      </c>
      <c r="B246" s="99">
        <v>19001946</v>
      </c>
      <c r="C246" s="412">
        <v>5</v>
      </c>
      <c r="D246" s="34">
        <v>562615</v>
      </c>
      <c r="E246" s="99"/>
      <c r="F246" s="100"/>
      <c r="G246" s="34"/>
      <c r="H246" s="102"/>
      <c r="I246" s="102"/>
      <c r="J246" s="34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98">
        <v>43528</v>
      </c>
      <c r="B247" s="99">
        <v>19001968</v>
      </c>
      <c r="C247" s="412">
        <v>9</v>
      </c>
      <c r="D247" s="34">
        <v>1027140</v>
      </c>
      <c r="E247" s="99"/>
      <c r="F247" s="100"/>
      <c r="G247" s="34"/>
      <c r="H247" s="102"/>
      <c r="I247" s="102"/>
      <c r="J247" s="34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98">
        <v>43528</v>
      </c>
      <c r="B248" s="99">
        <v>19002005</v>
      </c>
      <c r="C248" s="412">
        <v>6</v>
      </c>
      <c r="D248" s="34">
        <v>566695</v>
      </c>
      <c r="E248" s="99"/>
      <c r="F248" s="100"/>
      <c r="G248" s="34"/>
      <c r="H248" s="102"/>
      <c r="I248" s="102"/>
      <c r="J248" s="34"/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98">
        <v>43529</v>
      </c>
      <c r="B249" s="99">
        <v>19002026</v>
      </c>
      <c r="C249" s="412">
        <v>18</v>
      </c>
      <c r="D249" s="34">
        <v>2200055</v>
      </c>
      <c r="E249" s="99" t="s">
        <v>286</v>
      </c>
      <c r="F249" s="100">
        <v>16</v>
      </c>
      <c r="G249" s="34">
        <v>1760040</v>
      </c>
      <c r="H249" s="102"/>
      <c r="I249" s="102"/>
      <c r="J249" s="34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98">
        <v>43529</v>
      </c>
      <c r="B250" s="99">
        <v>19002031</v>
      </c>
      <c r="C250" s="412">
        <v>1</v>
      </c>
      <c r="D250" s="34">
        <v>48620</v>
      </c>
      <c r="E250" s="99"/>
      <c r="F250" s="100"/>
      <c r="G250" s="34"/>
      <c r="H250" s="102"/>
      <c r="I250" s="102"/>
      <c r="J250" s="34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98">
        <v>43529</v>
      </c>
      <c r="B251" s="99">
        <v>19002050</v>
      </c>
      <c r="C251" s="412">
        <v>7</v>
      </c>
      <c r="D251" s="34">
        <v>881195</v>
      </c>
      <c r="E251" s="99"/>
      <c r="F251" s="100"/>
      <c r="G251" s="34"/>
      <c r="H251" s="102"/>
      <c r="I251" s="102"/>
      <c r="J251" s="34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98"/>
      <c r="B252" s="99"/>
      <c r="C252" s="412"/>
      <c r="D252" s="34"/>
      <c r="E252" s="99"/>
      <c r="F252" s="100"/>
      <c r="G252" s="34"/>
      <c r="H252" s="102"/>
      <c r="I252" s="102"/>
      <c r="J252" s="34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98"/>
      <c r="B253" s="99"/>
      <c r="C253" s="412"/>
      <c r="D253" s="34"/>
      <c r="E253" s="99"/>
      <c r="F253" s="100"/>
      <c r="G253" s="34"/>
      <c r="H253" s="102"/>
      <c r="I253" s="102"/>
      <c r="J253" s="34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98"/>
      <c r="B254" s="99"/>
      <c r="C254" s="412"/>
      <c r="D254" s="34"/>
      <c r="E254" s="99"/>
      <c r="F254" s="100"/>
      <c r="G254" s="34"/>
      <c r="H254" s="102"/>
      <c r="I254" s="102"/>
      <c r="J254" s="34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98"/>
      <c r="B255" s="99"/>
      <c r="C255" s="412"/>
      <c r="D255" s="34"/>
      <c r="E255" s="99"/>
      <c r="F255" s="100"/>
      <c r="G255" s="34"/>
      <c r="H255" s="102"/>
      <c r="I255" s="102"/>
      <c r="J255" s="34"/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98"/>
      <c r="B256" s="99"/>
      <c r="C256" s="412"/>
      <c r="D256" s="34"/>
      <c r="E256" s="99"/>
      <c r="F256" s="100"/>
      <c r="G256" s="34"/>
      <c r="H256" s="102"/>
      <c r="I256" s="102"/>
      <c r="J256" s="34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98"/>
      <c r="B257" s="99"/>
      <c r="C257" s="412"/>
      <c r="D257" s="34"/>
      <c r="E257" s="99"/>
      <c r="F257" s="100"/>
      <c r="G257" s="34"/>
      <c r="H257" s="102"/>
      <c r="I257" s="102"/>
      <c r="J257" s="34"/>
      <c r="K257" s="138"/>
      <c r="L257" s="138"/>
      <c r="M257" s="138"/>
      <c r="N257" s="138"/>
      <c r="O257" s="138"/>
      <c r="P257" s="138"/>
      <c r="Q257" s="138"/>
      <c r="R257" s="138"/>
    </row>
    <row r="258" spans="1:18" x14ac:dyDescent="0.25">
      <c r="A258" s="235"/>
      <c r="B258" s="234"/>
      <c r="C258" s="240"/>
      <c r="D258" s="236"/>
      <c r="E258" s="234"/>
      <c r="F258" s="240"/>
      <c r="G258" s="236"/>
      <c r="H258" s="239"/>
      <c r="I258" s="239"/>
      <c r="J258" s="236"/>
    </row>
    <row r="259" spans="1:18" s="218" customFormat="1" x14ac:dyDescent="0.25">
      <c r="A259" s="226"/>
      <c r="B259" s="223" t="s">
        <v>11</v>
      </c>
      <c r="C259" s="232">
        <f>SUM(C8:C258)</f>
        <v>2736</v>
      </c>
      <c r="D259" s="224">
        <f>SUM(D8:D258)</f>
        <v>294796281</v>
      </c>
      <c r="E259" s="223" t="s">
        <v>11</v>
      </c>
      <c r="F259" s="232">
        <f>SUM(F8:F258)</f>
        <v>268</v>
      </c>
      <c r="G259" s="224">
        <f>SUM(G8:G258)</f>
        <v>29303220</v>
      </c>
      <c r="H259" s="232">
        <f>SUM(H8:H258)</f>
        <v>0</v>
      </c>
      <c r="I259" s="232">
        <f>SUM(I8:I258)</f>
        <v>259178271</v>
      </c>
      <c r="J259" s="224"/>
      <c r="K259" s="220"/>
      <c r="L259" s="220"/>
      <c r="M259" s="220"/>
      <c r="N259" s="220"/>
      <c r="O259" s="220"/>
      <c r="P259" s="220"/>
      <c r="Q259" s="220"/>
      <c r="R259" s="220"/>
    </row>
    <row r="260" spans="1:18" s="218" customFormat="1" x14ac:dyDescent="0.25">
      <c r="A260" s="226"/>
      <c r="B260" s="223"/>
      <c r="C260" s="232"/>
      <c r="D260" s="224"/>
      <c r="E260" s="223"/>
      <c r="F260" s="232"/>
      <c r="G260" s="224"/>
      <c r="H260" s="232"/>
      <c r="I260" s="232"/>
      <c r="J260" s="224"/>
      <c r="K260" s="220"/>
      <c r="M260" s="220"/>
      <c r="N260" s="220"/>
      <c r="O260" s="220"/>
      <c r="P260" s="220"/>
      <c r="Q260" s="220"/>
      <c r="R260" s="220"/>
    </row>
    <row r="261" spans="1:18" x14ac:dyDescent="0.25">
      <c r="A261" s="225"/>
      <c r="B261" s="226"/>
      <c r="C261" s="240"/>
      <c r="D261" s="236"/>
      <c r="E261" s="223"/>
      <c r="F261" s="240"/>
      <c r="G261" s="423" t="s">
        <v>12</v>
      </c>
      <c r="H261" s="424"/>
      <c r="I261" s="236"/>
      <c r="J261" s="227">
        <f>SUM(D8:D258)</f>
        <v>294796281</v>
      </c>
      <c r="P261" s="220"/>
      <c r="Q261" s="220"/>
      <c r="R261" s="233"/>
    </row>
    <row r="262" spans="1:18" x14ac:dyDescent="0.25">
      <c r="A262" s="235"/>
      <c r="B262" s="234"/>
      <c r="C262" s="240"/>
      <c r="D262" s="236"/>
      <c r="E262" s="234"/>
      <c r="F262" s="240"/>
      <c r="G262" s="423" t="s">
        <v>13</v>
      </c>
      <c r="H262" s="424"/>
      <c r="I262" s="237"/>
      <c r="J262" s="227">
        <f>SUM(G8:G258)</f>
        <v>29303220</v>
      </c>
      <c r="R262" s="233"/>
    </row>
    <row r="263" spans="1:18" x14ac:dyDescent="0.25">
      <c r="A263" s="228"/>
      <c r="B263" s="237"/>
      <c r="C263" s="240"/>
      <c r="D263" s="236"/>
      <c r="E263" s="234"/>
      <c r="F263" s="240"/>
      <c r="G263" s="423" t="s">
        <v>14</v>
      </c>
      <c r="H263" s="424"/>
      <c r="I263" s="229"/>
      <c r="J263" s="229">
        <f>J261-J262</f>
        <v>265493061</v>
      </c>
      <c r="L263" s="220"/>
      <c r="R263" s="233"/>
    </row>
    <row r="264" spans="1:18" x14ac:dyDescent="0.25">
      <c r="A264" s="235"/>
      <c r="B264" s="230"/>
      <c r="C264" s="240"/>
      <c r="D264" s="231"/>
      <c r="E264" s="234"/>
      <c r="F264" s="240"/>
      <c r="G264" s="423" t="s">
        <v>15</v>
      </c>
      <c r="H264" s="424"/>
      <c r="I264" s="237"/>
      <c r="J264" s="227">
        <f>SUM(H8:H258)</f>
        <v>0</v>
      </c>
      <c r="R264" s="233"/>
    </row>
    <row r="265" spans="1:18" x14ac:dyDescent="0.25">
      <c r="A265" s="235"/>
      <c r="B265" s="230"/>
      <c r="C265" s="240"/>
      <c r="D265" s="231"/>
      <c r="E265" s="234"/>
      <c r="F265" s="240"/>
      <c r="G265" s="423" t="s">
        <v>16</v>
      </c>
      <c r="H265" s="424"/>
      <c r="I265" s="237"/>
      <c r="J265" s="227">
        <f>J263+J264</f>
        <v>265493061</v>
      </c>
      <c r="R265" s="233"/>
    </row>
    <row r="266" spans="1:18" x14ac:dyDescent="0.25">
      <c r="A266" s="235"/>
      <c r="B266" s="230"/>
      <c r="C266" s="240"/>
      <c r="D266" s="231"/>
      <c r="E266" s="234"/>
      <c r="F266" s="240"/>
      <c r="G266" s="423" t="s">
        <v>5</v>
      </c>
      <c r="H266" s="424"/>
      <c r="I266" s="237"/>
      <c r="J266" s="227">
        <f>SUM(I8:I258)</f>
        <v>259178271</v>
      </c>
      <c r="R266" s="233"/>
    </row>
    <row r="267" spans="1:18" x14ac:dyDescent="0.25">
      <c r="A267" s="235"/>
      <c r="B267" s="230"/>
      <c r="C267" s="240"/>
      <c r="D267" s="231"/>
      <c r="E267" s="234"/>
      <c r="F267" s="240"/>
      <c r="G267" s="423" t="s">
        <v>31</v>
      </c>
      <c r="H267" s="424"/>
      <c r="I267" s="234" t="str">
        <f>IF(J267&gt;0,"SALDO",IF(J267&lt;0,"PIUTANG",IF(J267=0,"LUNAS")))</f>
        <v>PIUTANG</v>
      </c>
      <c r="J267" s="227">
        <f>J266-J265</f>
        <v>-6314790</v>
      </c>
      <c r="R267" s="233"/>
    </row>
  </sheetData>
  <mergeCells count="13">
    <mergeCell ref="A5:J5"/>
    <mergeCell ref="A6:A7"/>
    <mergeCell ref="B6:G6"/>
    <mergeCell ref="H6:H7"/>
    <mergeCell ref="I6:I7"/>
    <mergeCell ref="J6:J7"/>
    <mergeCell ref="G267:H267"/>
    <mergeCell ref="G261:H261"/>
    <mergeCell ref="G262:H262"/>
    <mergeCell ref="G263:H263"/>
    <mergeCell ref="G264:H264"/>
    <mergeCell ref="G265:H265"/>
    <mergeCell ref="G266:H266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4" t="s">
        <v>22</v>
      </c>
      <c r="G1" s="414"/>
      <c r="H1" s="414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20" t="s">
        <v>12</v>
      </c>
      <c r="H53" s="420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20" t="s">
        <v>13</v>
      </c>
      <c r="H54" s="420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20" t="s">
        <v>14</v>
      </c>
      <c r="H55" s="420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20" t="s">
        <v>15</v>
      </c>
      <c r="H56" s="420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20" t="s">
        <v>16</v>
      </c>
      <c r="H57" s="420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20" t="s">
        <v>5</v>
      </c>
      <c r="H58" s="420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20" t="s">
        <v>31</v>
      </c>
      <c r="H59" s="420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6"/>
      <c r="I7" s="458"/>
      <c r="J7" s="430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4" t="s">
        <v>22</v>
      </c>
      <c r="G1" s="414"/>
      <c r="H1" s="414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4" t="s">
        <v>21</v>
      </c>
      <c r="G2" s="414"/>
      <c r="H2" s="414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6"/>
      <c r="I7" s="458"/>
      <c r="J7" s="430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20" t="s">
        <v>12</v>
      </c>
      <c r="H35" s="420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20" t="s">
        <v>13</v>
      </c>
      <c r="H36" s="420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20" t="s">
        <v>14</v>
      </c>
      <c r="H37" s="420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20" t="s">
        <v>15</v>
      </c>
      <c r="H38" s="420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20" t="s">
        <v>16</v>
      </c>
      <c r="H39" s="420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20" t="s">
        <v>5</v>
      </c>
      <c r="H40" s="420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20" t="s">
        <v>31</v>
      </c>
      <c r="H41" s="420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4" t="s">
        <v>22</v>
      </c>
      <c r="G1" s="414"/>
      <c r="H1" s="414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4" t="s">
        <v>21</v>
      </c>
      <c r="G2" s="414"/>
      <c r="H2" s="414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7" x14ac:dyDescent="0.25">
      <c r="A7" s="451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6"/>
      <c r="I7" s="458"/>
      <c r="J7" s="430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4" t="s">
        <v>21</v>
      </c>
      <c r="G2" s="414"/>
      <c r="H2" s="414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6"/>
      <c r="I7" s="458"/>
      <c r="J7" s="430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20" t="s">
        <v>12</v>
      </c>
      <c r="H35" s="420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20" t="s">
        <v>13</v>
      </c>
      <c r="H36" s="420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20" t="s">
        <v>14</v>
      </c>
      <c r="H37" s="420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20" t="s">
        <v>15</v>
      </c>
      <c r="H38" s="420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20" t="s">
        <v>16</v>
      </c>
      <c r="H39" s="420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20" t="s">
        <v>5</v>
      </c>
      <c r="H40" s="420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20" t="s">
        <v>31</v>
      </c>
      <c r="H41" s="420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4" t="s">
        <v>21</v>
      </c>
      <c r="G2" s="414"/>
      <c r="H2" s="414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6"/>
      <c r="I7" s="458"/>
      <c r="J7" s="430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4" t="s">
        <v>22</v>
      </c>
      <c r="G1" s="414"/>
      <c r="H1" s="414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6" x14ac:dyDescent="0.25">
      <c r="A7" s="451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6"/>
      <c r="I7" s="458"/>
      <c r="J7" s="430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20" t="s">
        <v>12</v>
      </c>
      <c r="H158" s="420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20" t="s">
        <v>13</v>
      </c>
      <c r="H159" s="420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20" t="s">
        <v>14</v>
      </c>
      <c r="H160" s="420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20" t="s">
        <v>15</v>
      </c>
      <c r="H161" s="420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20" t="s">
        <v>16</v>
      </c>
      <c r="H162" s="420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20" t="s">
        <v>5</v>
      </c>
      <c r="H163" s="420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20" t="s">
        <v>31</v>
      </c>
      <c r="H164" s="420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4" t="s">
        <v>22</v>
      </c>
      <c r="G1" s="414"/>
      <c r="H1" s="414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4" t="s">
        <v>21</v>
      </c>
      <c r="G2" s="414"/>
      <c r="H2" s="41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9"/>
      <c r="J7" s="41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74"/>
      <c r="M5" s="18"/>
      <c r="O5" s="18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  <c r="L6" s="174"/>
    </row>
    <row r="7" spans="1:15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6"/>
      <c r="I7" s="458"/>
      <c r="J7" s="430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20" t="s">
        <v>12</v>
      </c>
      <c r="H57" s="420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20" t="s">
        <v>13</v>
      </c>
      <c r="H58" s="420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20" t="s">
        <v>14</v>
      </c>
      <c r="H59" s="420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20" t="s">
        <v>15</v>
      </c>
      <c r="H60" s="420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20" t="s">
        <v>16</v>
      </c>
      <c r="H61" s="420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20" t="s">
        <v>5</v>
      </c>
      <c r="H62" s="420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20" t="s">
        <v>31</v>
      </c>
      <c r="H63" s="420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4" t="s">
        <v>22</v>
      </c>
      <c r="G1" s="414"/>
      <c r="H1" s="414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4" t="s">
        <v>21</v>
      </c>
      <c r="G2" s="414"/>
      <c r="H2" s="414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1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1" x14ac:dyDescent="0.25">
      <c r="A7" s="451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20" t="s">
        <v>12</v>
      </c>
      <c r="H116" s="420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20" t="s">
        <v>13</v>
      </c>
      <c r="H117" s="420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20" t="s">
        <v>14</v>
      </c>
      <c r="H118" s="420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20" t="s">
        <v>15</v>
      </c>
      <c r="H119" s="420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20" t="s">
        <v>16</v>
      </c>
      <c r="H120" s="420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20" t="s">
        <v>5</v>
      </c>
      <c r="H121" s="420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20" t="s">
        <v>31</v>
      </c>
      <c r="H122" s="420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  <c r="O4" s="219">
        <v>1924738</v>
      </c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46" t="s">
        <v>12</v>
      </c>
      <c r="H745" s="446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46" t="s">
        <v>13</v>
      </c>
      <c r="H746" s="446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46" t="s">
        <v>14</v>
      </c>
      <c r="H747" s="446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46" t="s">
        <v>15</v>
      </c>
      <c r="H748" s="446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46" t="s">
        <v>16</v>
      </c>
      <c r="H749" s="446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46" t="s">
        <v>5</v>
      </c>
      <c r="H750" s="446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46" t="s">
        <v>31</v>
      </c>
      <c r="H751" s="446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9"/>
      <c r="J7" s="41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J72*-1</f>
        <v>0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5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2"/>
      <c r="J6" s="48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4" t="s">
        <v>12</v>
      </c>
      <c r="H66" s="484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4" t="s">
        <v>13</v>
      </c>
      <c r="H67" s="484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4" t="s">
        <v>14</v>
      </c>
      <c r="H68" s="484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4" t="s">
        <v>15</v>
      </c>
      <c r="H69" s="484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4" t="s">
        <v>16</v>
      </c>
      <c r="H70" s="484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4" t="s">
        <v>5</v>
      </c>
      <c r="H71" s="484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4" t="s">
        <v>31</v>
      </c>
      <c r="H72" s="484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J40*-1</f>
        <v>0</v>
      </c>
      <c r="J2" s="20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5" x14ac:dyDescent="0.25">
      <c r="A6" s="45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6"/>
      <c r="I6" s="458"/>
      <c r="J6" s="430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20" t="s">
        <v>12</v>
      </c>
      <c r="H34" s="420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20" t="s">
        <v>13</v>
      </c>
      <c r="H35" s="420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20" t="s">
        <v>14</v>
      </c>
      <c r="H36" s="420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20" t="s">
        <v>15</v>
      </c>
      <c r="H37" s="420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20" t="s">
        <v>16</v>
      </c>
      <c r="H38" s="420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20" t="s">
        <v>5</v>
      </c>
      <c r="H39" s="420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20" t="s">
        <v>31</v>
      </c>
      <c r="H40" s="420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J71*-1</f>
        <v>12110891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5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2"/>
      <c r="J6" s="48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4" t="s">
        <v>12</v>
      </c>
      <c r="H65" s="484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4" t="s">
        <v>13</v>
      </c>
      <c r="H66" s="484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4" t="s">
        <v>14</v>
      </c>
      <c r="H67" s="484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4" t="s">
        <v>15</v>
      </c>
      <c r="H68" s="484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4" t="s">
        <v>16</v>
      </c>
      <c r="H69" s="484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4" t="s">
        <v>5</v>
      </c>
      <c r="H70" s="484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4" t="s">
        <v>31</v>
      </c>
      <c r="H71" s="484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7" t="s">
        <v>12</v>
      </c>
      <c r="H650" s="447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46" t="s">
        <v>13</v>
      </c>
      <c r="H651" s="446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46" t="s">
        <v>14</v>
      </c>
      <c r="H652" s="446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46" t="s">
        <v>15</v>
      </c>
      <c r="H653" s="446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46" t="s">
        <v>16</v>
      </c>
      <c r="H654" s="446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46" t="s">
        <v>5</v>
      </c>
      <c r="H655" s="446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46" t="s">
        <v>31</v>
      </c>
      <c r="H656" s="446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183"/>
  <sheetViews>
    <sheetView zoomScale="85" zoomScaleNormal="85" workbookViewId="0">
      <pane ySplit="7" topLeftCell="A155" activePane="bottomLeft" state="frozen"/>
      <selection pane="bottomLeft" activeCell="E162" sqref="E16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M1" s="219">
        <f>SUM(D140:D154)</f>
        <v>23017570</v>
      </c>
      <c r="N1" s="219">
        <v>13820101</v>
      </c>
      <c r="O1" s="219">
        <f>N1-M1</f>
        <v>-9197469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J177*-1</f>
        <v>18471220</v>
      </c>
      <c r="J2" s="218"/>
      <c r="M2" s="219">
        <f>SUM(G140:G154)</f>
        <v>285175</v>
      </c>
      <c r="N2" s="219">
        <v>242901</v>
      </c>
      <c r="O2" s="219">
        <f>N2-M2</f>
        <v>-42274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22732395</v>
      </c>
      <c r="N3" s="219">
        <f>N1-N2</f>
        <v>13577200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6"/>
      <c r="I7" s="458"/>
      <c r="J7" s="430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19">
        <f>SUM(D94:D109)</f>
        <v>15434428</v>
      </c>
      <c r="N93" s="219">
        <v>15326365</v>
      </c>
      <c r="O93" s="238">
        <f>M93-N93</f>
        <v>108063</v>
      </c>
      <c r="P93" s="233"/>
    </row>
    <row r="94" spans="1:16" x14ac:dyDescent="0.25">
      <c r="A94" s="241">
        <v>43498</v>
      </c>
      <c r="B94" s="242">
        <v>19000200</v>
      </c>
      <c r="C94" s="247">
        <v>8</v>
      </c>
      <c r="D94" s="246">
        <v>933978</v>
      </c>
      <c r="E94" s="244"/>
      <c r="F94" s="242"/>
      <c r="G94" s="246"/>
      <c r="H94" s="245"/>
      <c r="I94" s="245"/>
      <c r="J94" s="246"/>
      <c r="K94" s="233"/>
      <c r="L94" s="233"/>
      <c r="M94" s="219">
        <f>SUM(G94:G109)</f>
        <v>214113</v>
      </c>
      <c r="N94" s="219">
        <v>214113</v>
      </c>
      <c r="O94" s="233"/>
      <c r="P94" s="233"/>
    </row>
    <row r="95" spans="1:16" x14ac:dyDescent="0.25">
      <c r="A95" s="241">
        <v>43498</v>
      </c>
      <c r="B95" s="242">
        <v>19000228</v>
      </c>
      <c r="C95" s="247">
        <v>16</v>
      </c>
      <c r="D95" s="246">
        <v>1705204</v>
      </c>
      <c r="E95" s="244"/>
      <c r="F95" s="242"/>
      <c r="G95" s="246"/>
      <c r="H95" s="245"/>
      <c r="I95" s="245"/>
      <c r="J95" s="246"/>
      <c r="K95" s="233"/>
      <c r="L95" s="233"/>
      <c r="M95" s="219">
        <f>M93-M94</f>
        <v>15220315</v>
      </c>
      <c r="O95" s="233"/>
      <c r="P95" s="233"/>
    </row>
    <row r="96" spans="1:16" x14ac:dyDescent="0.25">
      <c r="A96" s="241">
        <v>43500</v>
      </c>
      <c r="B96" s="242">
        <v>19000287</v>
      </c>
      <c r="C96" s="247">
        <v>17</v>
      </c>
      <c r="D96" s="246">
        <v>1646342</v>
      </c>
      <c r="E96" s="244"/>
      <c r="F96" s="242"/>
      <c r="G96" s="246"/>
      <c r="H96" s="245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43500</v>
      </c>
      <c r="B97" s="242">
        <v>19000289</v>
      </c>
      <c r="C97" s="247">
        <v>2</v>
      </c>
      <c r="D97" s="246">
        <v>170976</v>
      </c>
      <c r="E97" s="244"/>
      <c r="F97" s="242"/>
      <c r="G97" s="246"/>
      <c r="H97" s="245"/>
      <c r="I97" s="245"/>
      <c r="J97" s="246"/>
      <c r="K97" s="233"/>
      <c r="L97" s="233"/>
      <c r="M97" s="233"/>
      <c r="N97" s="233"/>
      <c r="O97" s="233"/>
      <c r="P97" s="233"/>
    </row>
    <row r="98" spans="1:16" x14ac:dyDescent="0.25">
      <c r="A98" s="241">
        <v>43500</v>
      </c>
      <c r="B98" s="242">
        <v>19000318</v>
      </c>
      <c r="C98" s="247">
        <v>13</v>
      </c>
      <c r="D98" s="246">
        <v>1424064</v>
      </c>
      <c r="E98" s="244"/>
      <c r="F98" s="242"/>
      <c r="G98" s="246"/>
      <c r="H98" s="245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43501</v>
      </c>
      <c r="B99" s="242">
        <v>19000341</v>
      </c>
      <c r="C99" s="247">
        <v>9</v>
      </c>
      <c r="D99" s="246">
        <v>1003190</v>
      </c>
      <c r="E99" s="244"/>
      <c r="F99" s="242"/>
      <c r="G99" s="246"/>
      <c r="H99" s="245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43501</v>
      </c>
      <c r="B100" s="242">
        <v>19000361</v>
      </c>
      <c r="C100" s="247">
        <v>11</v>
      </c>
      <c r="D100" s="246">
        <v>1068600</v>
      </c>
      <c r="E100" s="244"/>
      <c r="F100" s="242"/>
      <c r="G100" s="246"/>
      <c r="H100" s="245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43502</v>
      </c>
      <c r="B101" s="242">
        <v>19000383</v>
      </c>
      <c r="C101" s="247">
        <v>7</v>
      </c>
      <c r="D101" s="246">
        <v>680402</v>
      </c>
      <c r="E101" s="244"/>
      <c r="F101" s="242"/>
      <c r="G101" s="246"/>
      <c r="H101" s="245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43502</v>
      </c>
      <c r="B102" s="242">
        <v>19000414</v>
      </c>
      <c r="C102" s="247">
        <v>15</v>
      </c>
      <c r="D102" s="246">
        <v>1738396</v>
      </c>
      <c r="E102" s="244"/>
      <c r="F102" s="242"/>
      <c r="G102" s="246"/>
      <c r="H102" s="245"/>
      <c r="I102" s="245"/>
      <c r="J102" s="246"/>
      <c r="K102" s="233"/>
      <c r="L102" s="233"/>
      <c r="M102" s="233"/>
      <c r="N102" s="233"/>
      <c r="O102" s="233"/>
      <c r="P102" s="233"/>
    </row>
    <row r="103" spans="1:16" x14ac:dyDescent="0.25">
      <c r="A103" s="241">
        <v>43503</v>
      </c>
      <c r="B103" s="242">
        <v>19000442</v>
      </c>
      <c r="C103" s="247">
        <v>6</v>
      </c>
      <c r="D103" s="246">
        <v>542239</v>
      </c>
      <c r="E103" s="244"/>
      <c r="F103" s="242"/>
      <c r="G103" s="246"/>
      <c r="H103" s="245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43503</v>
      </c>
      <c r="B104" s="242">
        <v>19000443</v>
      </c>
      <c r="C104" s="247">
        <v>1</v>
      </c>
      <c r="D104" s="246">
        <v>120050</v>
      </c>
      <c r="E104" s="244"/>
      <c r="F104" s="242"/>
      <c r="G104" s="246"/>
      <c r="H104" s="245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43503</v>
      </c>
      <c r="B105" s="242">
        <v>19000463</v>
      </c>
      <c r="C105" s="247">
        <v>19</v>
      </c>
      <c r="D105" s="246">
        <v>1886941</v>
      </c>
      <c r="E105" s="244"/>
      <c r="F105" s="242"/>
      <c r="G105" s="246"/>
      <c r="H105" s="245"/>
      <c r="I105" s="245"/>
      <c r="J105" s="246"/>
      <c r="K105" s="233"/>
      <c r="L105" s="233"/>
      <c r="M105" s="233"/>
      <c r="N105" s="233"/>
      <c r="O105" s="233"/>
      <c r="P105" s="233"/>
    </row>
    <row r="106" spans="1:16" x14ac:dyDescent="0.25">
      <c r="A106" s="241">
        <v>43504</v>
      </c>
      <c r="B106" s="242">
        <v>19000486</v>
      </c>
      <c r="C106" s="247">
        <v>12</v>
      </c>
      <c r="D106" s="246">
        <v>997516</v>
      </c>
      <c r="E106" s="244" t="s">
        <v>239</v>
      </c>
      <c r="F106" s="242">
        <v>1</v>
      </c>
      <c r="G106" s="246">
        <v>106050</v>
      </c>
      <c r="H106" s="245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43504</v>
      </c>
      <c r="B107" s="242">
        <v>19000490</v>
      </c>
      <c r="C107" s="247">
        <v>1</v>
      </c>
      <c r="D107" s="246">
        <v>101500</v>
      </c>
      <c r="E107" s="244"/>
      <c r="F107" s="242"/>
      <c r="G107" s="246"/>
      <c r="H107" s="245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43504</v>
      </c>
      <c r="B108" s="242">
        <v>19000512</v>
      </c>
      <c r="C108" s="247">
        <v>11</v>
      </c>
      <c r="D108" s="246">
        <v>1415030</v>
      </c>
      <c r="E108" s="244"/>
      <c r="F108" s="242"/>
      <c r="G108" s="246"/>
      <c r="H108" s="245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43505</v>
      </c>
      <c r="B109" s="242"/>
      <c r="C109" s="247"/>
      <c r="D109" s="246"/>
      <c r="E109" s="244" t="s">
        <v>240</v>
      </c>
      <c r="F109" s="242">
        <v>1</v>
      </c>
      <c r="G109" s="246">
        <v>108063</v>
      </c>
      <c r="H109" s="245"/>
      <c r="I109" s="245">
        <v>15220315</v>
      </c>
      <c r="J109" s="246" t="s">
        <v>17</v>
      </c>
      <c r="K109" s="233"/>
      <c r="L109" s="233"/>
      <c r="M109" s="233"/>
      <c r="N109" s="233"/>
      <c r="O109" s="233"/>
      <c r="P109" s="233"/>
    </row>
    <row r="110" spans="1:16" x14ac:dyDescent="0.25">
      <c r="A110" s="241">
        <v>43505</v>
      </c>
      <c r="B110" s="242">
        <v>19000529</v>
      </c>
      <c r="C110" s="247">
        <v>1</v>
      </c>
      <c r="D110" s="246">
        <v>110075</v>
      </c>
      <c r="E110" s="244"/>
      <c r="F110" s="242"/>
      <c r="G110" s="246"/>
      <c r="H110" s="245"/>
      <c r="I110" s="245"/>
      <c r="J110" s="246"/>
      <c r="K110" s="233"/>
      <c r="L110" s="233"/>
      <c r="M110" s="233"/>
      <c r="N110" s="233"/>
      <c r="O110" s="233"/>
      <c r="P110" s="233"/>
    </row>
    <row r="111" spans="1:16" x14ac:dyDescent="0.25">
      <c r="A111" s="241">
        <v>43505</v>
      </c>
      <c r="B111" s="242">
        <v>19000540</v>
      </c>
      <c r="C111" s="247">
        <v>10</v>
      </c>
      <c r="D111" s="246">
        <v>1085847</v>
      </c>
      <c r="E111" s="244"/>
      <c r="F111" s="242"/>
      <c r="G111" s="246"/>
      <c r="H111" s="245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43505</v>
      </c>
      <c r="B112" s="242">
        <v>19000549</v>
      </c>
      <c r="C112" s="247">
        <v>1</v>
      </c>
      <c r="D112" s="246">
        <v>95025</v>
      </c>
      <c r="E112" s="244"/>
      <c r="F112" s="242"/>
      <c r="G112" s="246"/>
      <c r="H112" s="245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43505</v>
      </c>
      <c r="B113" s="242">
        <v>19000573</v>
      </c>
      <c r="C113" s="247">
        <v>9</v>
      </c>
      <c r="D113" s="246">
        <v>1014514</v>
      </c>
      <c r="E113" s="244"/>
      <c r="F113" s="242"/>
      <c r="G113" s="246"/>
      <c r="H113" s="245"/>
      <c r="I113" s="245"/>
      <c r="J113" s="246"/>
      <c r="K113" s="233"/>
      <c r="L113" s="233" t="s">
        <v>250</v>
      </c>
      <c r="M113" s="238">
        <f>SUM(D111:D125)</f>
        <v>14330134</v>
      </c>
      <c r="N113" s="233"/>
      <c r="O113" s="233"/>
      <c r="P113" s="233"/>
    </row>
    <row r="114" spans="1:16" x14ac:dyDescent="0.25">
      <c r="A114" s="241">
        <v>43507</v>
      </c>
      <c r="B114" s="242">
        <v>19000648</v>
      </c>
      <c r="C114" s="247">
        <v>8</v>
      </c>
      <c r="D114" s="246">
        <v>849579</v>
      </c>
      <c r="E114" s="244"/>
      <c r="F114" s="242"/>
      <c r="G114" s="246"/>
      <c r="H114" s="245"/>
      <c r="I114" s="245"/>
      <c r="J114" s="246"/>
      <c r="K114" s="233"/>
      <c r="L114" s="233" t="s">
        <v>251</v>
      </c>
      <c r="M114" s="238">
        <f>SUM(G111:G125)</f>
        <v>204663</v>
      </c>
      <c r="N114" s="233"/>
      <c r="O114" s="233"/>
      <c r="P114" s="233"/>
    </row>
    <row r="115" spans="1:16" x14ac:dyDescent="0.25">
      <c r="A115" s="241">
        <v>43507</v>
      </c>
      <c r="B115" s="242">
        <v>19000675</v>
      </c>
      <c r="C115" s="247">
        <v>14</v>
      </c>
      <c r="D115" s="246">
        <v>1481378</v>
      </c>
      <c r="E115" s="244"/>
      <c r="F115" s="242"/>
      <c r="G115" s="246"/>
      <c r="H115" s="245"/>
      <c r="I115" s="245"/>
      <c r="J115" s="246"/>
      <c r="K115" s="233"/>
      <c r="L115" s="233" t="s">
        <v>252</v>
      </c>
      <c r="M115" s="238">
        <f>M113-M114</f>
        <v>14125471</v>
      </c>
      <c r="N115" s="233"/>
      <c r="O115" s="233"/>
      <c r="P115" s="233"/>
    </row>
    <row r="116" spans="1:16" x14ac:dyDescent="0.25">
      <c r="A116" s="241">
        <v>43508</v>
      </c>
      <c r="B116" s="242">
        <v>19000705</v>
      </c>
      <c r="C116" s="247">
        <v>12</v>
      </c>
      <c r="D116" s="246">
        <v>1173958</v>
      </c>
      <c r="E116" s="244"/>
      <c r="F116" s="242"/>
      <c r="G116" s="246"/>
      <c r="H116" s="245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43508</v>
      </c>
      <c r="B117" s="242">
        <v>19000736</v>
      </c>
      <c r="C117" s="247">
        <v>12</v>
      </c>
      <c r="D117" s="246">
        <v>1325640</v>
      </c>
      <c r="E117" s="244"/>
      <c r="F117" s="242"/>
      <c r="G117" s="246"/>
      <c r="H117" s="245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43509</v>
      </c>
      <c r="B118" s="242">
        <v>19000760</v>
      </c>
      <c r="C118" s="247">
        <v>1</v>
      </c>
      <c r="D118" s="246">
        <v>110163</v>
      </c>
      <c r="E118" s="244"/>
      <c r="F118" s="242"/>
      <c r="G118" s="246"/>
      <c r="H118" s="245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43509</v>
      </c>
      <c r="B119" s="242">
        <v>19000766</v>
      </c>
      <c r="C119" s="247">
        <v>13</v>
      </c>
      <c r="D119" s="246">
        <v>1244034</v>
      </c>
      <c r="E119" s="244"/>
      <c r="F119" s="242"/>
      <c r="G119" s="246"/>
      <c r="H119" s="245"/>
      <c r="I119" s="245"/>
      <c r="J119" s="246"/>
      <c r="K119" s="233"/>
      <c r="L119" s="233"/>
      <c r="M119" s="238"/>
      <c r="N119" s="233"/>
      <c r="O119" s="233"/>
      <c r="P119" s="233"/>
    </row>
    <row r="120" spans="1:16" x14ac:dyDescent="0.25">
      <c r="A120" s="241">
        <v>43509</v>
      </c>
      <c r="B120" s="242">
        <v>19000794</v>
      </c>
      <c r="C120" s="247">
        <v>18</v>
      </c>
      <c r="D120" s="246">
        <v>1926461</v>
      </c>
      <c r="E120" s="244"/>
      <c r="F120" s="242"/>
      <c r="G120" s="246"/>
      <c r="H120" s="245"/>
      <c r="I120" s="245"/>
      <c r="J120" s="246"/>
      <c r="K120" s="233"/>
      <c r="L120" s="233"/>
      <c r="M120" s="238"/>
      <c r="N120" s="233"/>
      <c r="O120" s="233"/>
      <c r="P120" s="233"/>
    </row>
    <row r="121" spans="1:16" x14ac:dyDescent="0.25">
      <c r="A121" s="241">
        <v>43510</v>
      </c>
      <c r="B121" s="242">
        <v>19000804</v>
      </c>
      <c r="C121" s="247">
        <v>2</v>
      </c>
      <c r="D121" s="246">
        <v>225576</v>
      </c>
      <c r="E121" s="244"/>
      <c r="F121" s="242"/>
      <c r="G121" s="246"/>
      <c r="H121" s="245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43510</v>
      </c>
      <c r="B122" s="242">
        <v>19000822</v>
      </c>
      <c r="C122" s="247">
        <v>10</v>
      </c>
      <c r="D122" s="246">
        <v>902972</v>
      </c>
      <c r="E122" s="244"/>
      <c r="F122" s="242"/>
      <c r="G122" s="246"/>
      <c r="H122" s="245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43510</v>
      </c>
      <c r="B123" s="242">
        <v>19000844</v>
      </c>
      <c r="C123" s="247">
        <v>9</v>
      </c>
      <c r="D123" s="246">
        <v>794272</v>
      </c>
      <c r="E123" s="244"/>
      <c r="F123" s="242"/>
      <c r="G123" s="246"/>
      <c r="H123" s="245"/>
      <c r="I123" s="245"/>
      <c r="J123" s="246"/>
      <c r="K123" s="233"/>
      <c r="L123" s="233"/>
      <c r="M123" s="233"/>
      <c r="N123" s="233"/>
      <c r="O123" s="233"/>
      <c r="P123" s="233"/>
    </row>
    <row r="124" spans="1:16" x14ac:dyDescent="0.25">
      <c r="A124" s="241">
        <v>43511</v>
      </c>
      <c r="B124" s="242">
        <v>19000871</v>
      </c>
      <c r="C124" s="247">
        <v>9</v>
      </c>
      <c r="D124" s="246">
        <v>940262</v>
      </c>
      <c r="E124" s="244" t="s">
        <v>249</v>
      </c>
      <c r="F124" s="242">
        <v>2</v>
      </c>
      <c r="G124" s="246">
        <v>204663</v>
      </c>
      <c r="H124" s="245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43511</v>
      </c>
      <c r="B125" s="242">
        <v>19000900</v>
      </c>
      <c r="C125" s="247">
        <v>16</v>
      </c>
      <c r="D125" s="246">
        <v>1160453</v>
      </c>
      <c r="E125" s="244"/>
      <c r="F125" s="242"/>
      <c r="G125" s="246"/>
      <c r="H125" s="245"/>
      <c r="I125" s="245">
        <v>14125470</v>
      </c>
      <c r="J125" s="246" t="s">
        <v>17</v>
      </c>
      <c r="K125" s="233"/>
      <c r="L125" s="233"/>
      <c r="M125" s="238"/>
      <c r="N125" s="233"/>
      <c r="O125" s="233"/>
      <c r="P125" s="233"/>
    </row>
    <row r="126" spans="1:16" x14ac:dyDescent="0.25">
      <c r="A126" s="241">
        <v>43512</v>
      </c>
      <c r="B126" s="242">
        <v>19000943</v>
      </c>
      <c r="C126" s="247">
        <v>4</v>
      </c>
      <c r="D126" s="246">
        <v>402326</v>
      </c>
      <c r="E126" s="244"/>
      <c r="F126" s="242"/>
      <c r="G126" s="246"/>
      <c r="H126" s="245"/>
      <c r="I126" s="245"/>
      <c r="J126" s="246"/>
      <c r="K126" s="233"/>
      <c r="L126" s="233"/>
      <c r="M126" s="233"/>
      <c r="N126" s="233"/>
      <c r="O126" s="233"/>
      <c r="P126" s="233"/>
    </row>
    <row r="127" spans="1:16" x14ac:dyDescent="0.25">
      <c r="A127" s="241">
        <v>43512</v>
      </c>
      <c r="B127" s="242">
        <v>19000979</v>
      </c>
      <c r="C127" s="247">
        <v>13</v>
      </c>
      <c r="D127" s="246">
        <v>1472965</v>
      </c>
      <c r="E127" s="244"/>
      <c r="F127" s="242"/>
      <c r="G127" s="246"/>
      <c r="H127" s="245"/>
      <c r="I127" s="245"/>
      <c r="J127" s="246"/>
      <c r="K127" s="233"/>
      <c r="L127" s="233"/>
      <c r="M127" s="233"/>
      <c r="N127" s="233"/>
      <c r="O127" s="233"/>
      <c r="P127" s="233"/>
    </row>
    <row r="128" spans="1:16" x14ac:dyDescent="0.25">
      <c r="A128" s="241">
        <v>43514</v>
      </c>
      <c r="B128" s="242">
        <v>19001064</v>
      </c>
      <c r="C128" s="247">
        <v>9</v>
      </c>
      <c r="D128" s="246">
        <v>945880</v>
      </c>
      <c r="E128" s="244"/>
      <c r="F128" s="242"/>
      <c r="G128" s="246"/>
      <c r="H128" s="245"/>
      <c r="I128" s="245"/>
      <c r="J128" s="246"/>
      <c r="K128" s="233"/>
      <c r="L128" s="233"/>
      <c r="M128" s="233"/>
      <c r="N128" s="233"/>
      <c r="O128" s="233"/>
      <c r="P128" s="233"/>
    </row>
    <row r="129" spans="1:16" x14ac:dyDescent="0.25">
      <c r="A129" s="241">
        <v>43514</v>
      </c>
      <c r="B129" s="242">
        <v>19001068</v>
      </c>
      <c r="C129" s="247">
        <v>1</v>
      </c>
      <c r="D129" s="246">
        <v>137190</v>
      </c>
      <c r="E129" s="244"/>
      <c r="F129" s="242"/>
      <c r="G129" s="246"/>
      <c r="H129" s="245"/>
      <c r="I129" s="245"/>
      <c r="J129" s="246"/>
      <c r="K129" s="233"/>
      <c r="L129" s="233"/>
      <c r="M129" s="233"/>
      <c r="N129" s="233"/>
      <c r="O129" s="233"/>
      <c r="P129" s="233"/>
    </row>
    <row r="130" spans="1:16" x14ac:dyDescent="0.25">
      <c r="A130" s="241">
        <v>43514</v>
      </c>
      <c r="B130" s="242">
        <v>19001090</v>
      </c>
      <c r="C130" s="247">
        <v>10</v>
      </c>
      <c r="D130" s="246">
        <v>885190</v>
      </c>
      <c r="E130" s="244"/>
      <c r="F130" s="242"/>
      <c r="G130" s="246"/>
      <c r="H130" s="245"/>
      <c r="I130" s="245"/>
      <c r="J130" s="246"/>
      <c r="K130" s="233"/>
      <c r="L130" s="233"/>
      <c r="M130" s="233"/>
      <c r="N130" s="233"/>
      <c r="O130" s="233"/>
      <c r="P130" s="233"/>
    </row>
    <row r="131" spans="1:16" x14ac:dyDescent="0.25">
      <c r="A131" s="241">
        <v>43515</v>
      </c>
      <c r="B131" s="242">
        <v>19001129</v>
      </c>
      <c r="C131" s="247">
        <v>11</v>
      </c>
      <c r="D131" s="246">
        <v>1202425</v>
      </c>
      <c r="E131" s="244"/>
      <c r="F131" s="242"/>
      <c r="G131" s="246"/>
      <c r="H131" s="245"/>
      <c r="I131" s="245"/>
      <c r="J131" s="246"/>
      <c r="K131" s="233"/>
      <c r="L131" s="233"/>
      <c r="M131" s="233"/>
      <c r="N131" s="233"/>
      <c r="O131" s="233"/>
      <c r="P131" s="233"/>
    </row>
    <row r="132" spans="1:16" x14ac:dyDescent="0.25">
      <c r="A132" s="241">
        <v>43515</v>
      </c>
      <c r="B132" s="242">
        <v>19001155</v>
      </c>
      <c r="C132" s="247">
        <v>6</v>
      </c>
      <c r="D132" s="246">
        <v>577575</v>
      </c>
      <c r="E132" s="244"/>
      <c r="F132" s="242"/>
      <c r="G132" s="246"/>
      <c r="H132" s="245"/>
      <c r="I132" s="245"/>
      <c r="J132" s="246"/>
      <c r="K132" s="233"/>
      <c r="L132" s="233"/>
      <c r="M132" s="233"/>
      <c r="N132" s="233"/>
      <c r="O132" s="233"/>
      <c r="P132" s="233"/>
    </row>
    <row r="133" spans="1:16" x14ac:dyDescent="0.25">
      <c r="A133" s="241">
        <v>43516</v>
      </c>
      <c r="B133" s="242">
        <v>19001190</v>
      </c>
      <c r="C133" s="247">
        <v>17</v>
      </c>
      <c r="D133" s="246">
        <v>1563065</v>
      </c>
      <c r="E133" s="244"/>
      <c r="F133" s="242"/>
      <c r="G133" s="246"/>
      <c r="H133" s="245"/>
      <c r="I133" s="245"/>
      <c r="J133" s="246"/>
      <c r="K133" s="233"/>
      <c r="L133" s="233"/>
      <c r="M133" s="233"/>
      <c r="N133" s="233"/>
      <c r="O133" s="233"/>
      <c r="P133" s="233"/>
    </row>
    <row r="134" spans="1:16" x14ac:dyDescent="0.25">
      <c r="A134" s="241">
        <v>43516</v>
      </c>
      <c r="B134" s="242">
        <v>19001213</v>
      </c>
      <c r="C134" s="247">
        <v>21</v>
      </c>
      <c r="D134" s="246">
        <v>2034220</v>
      </c>
      <c r="E134" s="244"/>
      <c r="F134" s="242"/>
      <c r="G134" s="246"/>
      <c r="H134" s="245"/>
      <c r="I134" s="245"/>
      <c r="J134" s="246"/>
      <c r="K134" s="233"/>
      <c r="L134" s="233"/>
      <c r="M134" s="233"/>
      <c r="N134" s="233"/>
      <c r="O134" s="233"/>
      <c r="P134" s="233"/>
    </row>
    <row r="135" spans="1:16" x14ac:dyDescent="0.25">
      <c r="A135" s="241">
        <v>43517</v>
      </c>
      <c r="B135" s="242">
        <v>19001239</v>
      </c>
      <c r="C135" s="247">
        <v>7</v>
      </c>
      <c r="D135" s="246">
        <v>769250</v>
      </c>
      <c r="E135" s="244"/>
      <c r="F135" s="242"/>
      <c r="G135" s="246"/>
      <c r="H135" s="245"/>
      <c r="I135" s="245"/>
      <c r="J135" s="246"/>
      <c r="K135" s="233"/>
      <c r="L135" s="233"/>
      <c r="M135" s="233"/>
      <c r="N135" s="233"/>
      <c r="O135" s="233"/>
      <c r="P135" s="233"/>
    </row>
    <row r="136" spans="1:16" x14ac:dyDescent="0.25">
      <c r="A136" s="241">
        <v>43517</v>
      </c>
      <c r="B136" s="242">
        <v>19001263</v>
      </c>
      <c r="C136" s="247">
        <v>15</v>
      </c>
      <c r="D136" s="246">
        <v>1520480</v>
      </c>
      <c r="E136" s="244"/>
      <c r="F136" s="242"/>
      <c r="G136" s="246"/>
      <c r="H136" s="245"/>
      <c r="I136" s="245"/>
      <c r="J136" s="246"/>
      <c r="K136" s="233"/>
      <c r="L136" s="233"/>
      <c r="M136" s="233"/>
      <c r="N136" s="233"/>
      <c r="O136" s="233"/>
      <c r="P136" s="233"/>
    </row>
    <row r="137" spans="1:16" x14ac:dyDescent="0.25">
      <c r="A137" s="241">
        <v>43518</v>
      </c>
      <c r="B137" s="242">
        <v>19001290</v>
      </c>
      <c r="C137" s="247">
        <v>7</v>
      </c>
      <c r="D137" s="246">
        <v>642430</v>
      </c>
      <c r="E137" s="244" t="s">
        <v>263</v>
      </c>
      <c r="F137" s="242">
        <v>2</v>
      </c>
      <c r="G137" s="246">
        <v>242901</v>
      </c>
      <c r="H137" s="245"/>
      <c r="I137" s="245"/>
      <c r="J137" s="246"/>
      <c r="K137" s="233"/>
      <c r="L137" s="233"/>
      <c r="M137" s="233"/>
      <c r="N137" s="233"/>
      <c r="O137" s="233"/>
      <c r="P137" s="233"/>
    </row>
    <row r="138" spans="1:16" x14ac:dyDescent="0.25">
      <c r="A138" s="241">
        <v>43518</v>
      </c>
      <c r="B138" s="242">
        <v>19001322</v>
      </c>
      <c r="C138" s="247">
        <v>16</v>
      </c>
      <c r="D138" s="246">
        <v>1557030</v>
      </c>
      <c r="E138" s="244"/>
      <c r="F138" s="242"/>
      <c r="G138" s="246"/>
      <c r="H138" s="245"/>
      <c r="I138" s="245"/>
      <c r="J138" s="246"/>
      <c r="K138" s="233"/>
      <c r="L138" s="233"/>
      <c r="M138" s="233"/>
      <c r="N138" s="233"/>
      <c r="O138" s="233"/>
      <c r="P138" s="233"/>
    </row>
    <row r="139" spans="1:16" x14ac:dyDescent="0.25">
      <c r="A139" s="241">
        <v>43519</v>
      </c>
      <c r="B139" s="242">
        <v>19001333</v>
      </c>
      <c r="C139" s="247">
        <v>1</v>
      </c>
      <c r="D139" s="246">
        <v>98940</v>
      </c>
      <c r="E139" s="244"/>
      <c r="F139" s="242"/>
      <c r="G139" s="246"/>
      <c r="H139" s="245"/>
      <c r="I139" s="245">
        <v>13676640</v>
      </c>
      <c r="J139" s="246" t="s">
        <v>265</v>
      </c>
      <c r="K139" s="233"/>
      <c r="L139" s="233"/>
      <c r="M139" s="233"/>
      <c r="N139" s="233"/>
      <c r="O139" s="233"/>
      <c r="P139" s="233"/>
    </row>
    <row r="140" spans="1:16" x14ac:dyDescent="0.25">
      <c r="A140" s="241">
        <v>43519</v>
      </c>
      <c r="B140" s="242">
        <v>19001353</v>
      </c>
      <c r="C140" s="247">
        <v>12</v>
      </c>
      <c r="D140" s="246">
        <v>1015900</v>
      </c>
      <c r="E140" s="244"/>
      <c r="F140" s="242"/>
      <c r="G140" s="246"/>
      <c r="H140" s="245"/>
      <c r="I140" s="245"/>
      <c r="J140" s="246"/>
      <c r="K140" s="233"/>
      <c r="L140" s="233"/>
      <c r="M140" s="233"/>
      <c r="N140" s="233"/>
      <c r="O140" s="233"/>
      <c r="P140" s="233"/>
    </row>
    <row r="141" spans="1:16" x14ac:dyDescent="0.25">
      <c r="A141" s="241">
        <v>43519</v>
      </c>
      <c r="B141" s="242">
        <v>19001377</v>
      </c>
      <c r="C141" s="247">
        <v>13</v>
      </c>
      <c r="D141" s="246">
        <v>1434015</v>
      </c>
      <c r="E141" s="244"/>
      <c r="F141" s="242"/>
      <c r="G141" s="246"/>
      <c r="H141" s="245"/>
      <c r="I141" s="245"/>
      <c r="J141" s="246"/>
      <c r="K141" s="233"/>
      <c r="L141" s="233"/>
      <c r="M141" s="233"/>
      <c r="N141" s="233"/>
      <c r="O141" s="233"/>
      <c r="P141" s="233"/>
    </row>
    <row r="142" spans="1:16" x14ac:dyDescent="0.25">
      <c r="A142" s="241">
        <v>43521</v>
      </c>
      <c r="B142" s="242">
        <v>19001472</v>
      </c>
      <c r="C142" s="247">
        <v>11</v>
      </c>
      <c r="D142" s="246">
        <v>1070375</v>
      </c>
      <c r="E142" s="244" t="s">
        <v>266</v>
      </c>
      <c r="F142" s="242">
        <v>1</v>
      </c>
      <c r="G142" s="246">
        <v>137190</v>
      </c>
      <c r="H142" s="245"/>
      <c r="I142" s="245"/>
      <c r="J142" s="246"/>
      <c r="K142" s="233"/>
      <c r="L142" s="233"/>
      <c r="M142" s="233"/>
      <c r="N142" s="233"/>
      <c r="O142" s="233"/>
      <c r="P142" s="233"/>
    </row>
    <row r="143" spans="1:16" x14ac:dyDescent="0.25">
      <c r="A143" s="241">
        <v>43521</v>
      </c>
      <c r="B143" s="242">
        <v>19001504</v>
      </c>
      <c r="C143" s="247">
        <v>16</v>
      </c>
      <c r="D143" s="246">
        <v>1947180</v>
      </c>
      <c r="E143" s="244"/>
      <c r="F143" s="242"/>
      <c r="G143" s="246"/>
      <c r="H143" s="245"/>
      <c r="I143" s="245"/>
      <c r="J143" s="246"/>
      <c r="K143" s="233"/>
      <c r="L143" s="233"/>
      <c r="M143" s="233"/>
      <c r="N143" s="233"/>
      <c r="O143" s="233"/>
      <c r="P143" s="233"/>
    </row>
    <row r="144" spans="1:16" x14ac:dyDescent="0.25">
      <c r="A144" s="241">
        <v>43521</v>
      </c>
      <c r="B144" s="242">
        <v>19001511</v>
      </c>
      <c r="C144" s="247">
        <v>1</v>
      </c>
      <c r="D144" s="246">
        <v>184025</v>
      </c>
      <c r="E144" s="244"/>
      <c r="F144" s="242"/>
      <c r="G144" s="246"/>
      <c r="H144" s="245"/>
      <c r="I144" s="245"/>
      <c r="J144" s="246"/>
      <c r="K144" s="233"/>
      <c r="L144" s="233"/>
      <c r="M144" s="233"/>
      <c r="N144" s="233"/>
      <c r="O144" s="233"/>
      <c r="P144" s="233"/>
    </row>
    <row r="145" spans="1:16" x14ac:dyDescent="0.25">
      <c r="A145" s="241">
        <v>43522</v>
      </c>
      <c r="B145" s="242">
        <v>19001542</v>
      </c>
      <c r="C145" s="247">
        <v>24</v>
      </c>
      <c r="D145" s="246">
        <v>2584935</v>
      </c>
      <c r="E145" s="244"/>
      <c r="F145" s="242"/>
      <c r="G145" s="246"/>
      <c r="H145" s="245"/>
      <c r="I145" s="245"/>
      <c r="J145" s="246"/>
      <c r="K145" s="233"/>
      <c r="L145" s="233"/>
      <c r="M145" s="233"/>
      <c r="N145" s="233"/>
      <c r="O145" s="233"/>
      <c r="P145" s="233"/>
    </row>
    <row r="146" spans="1:16" x14ac:dyDescent="0.25">
      <c r="A146" s="241">
        <v>43522</v>
      </c>
      <c r="B146" s="242">
        <v>19001575</v>
      </c>
      <c r="C146" s="247">
        <v>27</v>
      </c>
      <c r="D146" s="246">
        <v>3085890</v>
      </c>
      <c r="E146" s="244"/>
      <c r="F146" s="242"/>
      <c r="G146" s="246"/>
      <c r="H146" s="245"/>
      <c r="I146" s="245"/>
      <c r="J146" s="246"/>
      <c r="K146" s="233"/>
      <c r="L146" s="233"/>
      <c r="M146" s="233"/>
      <c r="N146" s="233"/>
      <c r="O146" s="233"/>
      <c r="P146" s="233"/>
    </row>
    <row r="147" spans="1:16" x14ac:dyDescent="0.25">
      <c r="A147" s="241">
        <v>43522</v>
      </c>
      <c r="B147" s="242">
        <v>19001577</v>
      </c>
      <c r="C147" s="247">
        <v>1</v>
      </c>
      <c r="D147" s="246">
        <v>104975</v>
      </c>
      <c r="E147" s="244"/>
      <c r="F147" s="242"/>
      <c r="G147" s="246"/>
      <c r="H147" s="245"/>
      <c r="I147" s="245"/>
      <c r="J147" s="246"/>
      <c r="K147" s="233"/>
      <c r="L147" s="233"/>
      <c r="M147" s="233"/>
      <c r="N147" s="233"/>
      <c r="O147" s="233"/>
      <c r="P147" s="233"/>
    </row>
    <row r="148" spans="1:16" x14ac:dyDescent="0.25">
      <c r="A148" s="241">
        <v>43522</v>
      </c>
      <c r="B148" s="242">
        <v>19001580</v>
      </c>
      <c r="C148" s="247">
        <v>1</v>
      </c>
      <c r="D148" s="246">
        <v>77180</v>
      </c>
      <c r="E148" s="244"/>
      <c r="F148" s="242"/>
      <c r="G148" s="246"/>
      <c r="H148" s="245"/>
      <c r="I148" s="245"/>
      <c r="J148" s="246"/>
      <c r="K148" s="233"/>
      <c r="L148" s="233"/>
      <c r="M148" s="233"/>
      <c r="N148" s="233"/>
      <c r="O148" s="233"/>
      <c r="P148" s="233"/>
    </row>
    <row r="149" spans="1:16" x14ac:dyDescent="0.25">
      <c r="A149" s="241">
        <v>43523</v>
      </c>
      <c r="B149" s="242">
        <v>19001587</v>
      </c>
      <c r="C149" s="247">
        <v>2</v>
      </c>
      <c r="D149" s="246">
        <v>268735</v>
      </c>
      <c r="E149" s="244" t="s">
        <v>271</v>
      </c>
      <c r="F149" s="242">
        <v>1</v>
      </c>
      <c r="G149" s="246">
        <v>147985</v>
      </c>
      <c r="H149" s="245"/>
      <c r="I149" s="245"/>
      <c r="J149" s="246"/>
      <c r="K149" s="233"/>
      <c r="L149" s="233"/>
      <c r="M149" s="233"/>
      <c r="N149" s="233"/>
      <c r="O149" s="233"/>
      <c r="P149" s="233"/>
    </row>
    <row r="150" spans="1:16" x14ac:dyDescent="0.25">
      <c r="A150" s="241">
        <v>43523</v>
      </c>
      <c r="B150" s="242">
        <v>19001603</v>
      </c>
      <c r="C150" s="247">
        <v>23</v>
      </c>
      <c r="D150" s="246">
        <v>2360960</v>
      </c>
      <c r="E150" s="244"/>
      <c r="F150" s="242"/>
      <c r="G150" s="246"/>
      <c r="H150" s="245"/>
      <c r="I150" s="245"/>
      <c r="J150" s="246"/>
      <c r="K150" s="233"/>
      <c r="L150" s="233"/>
      <c r="M150" s="233"/>
      <c r="N150" s="233"/>
      <c r="O150" s="233"/>
      <c r="P150" s="233"/>
    </row>
    <row r="151" spans="1:16" x14ac:dyDescent="0.25">
      <c r="A151" s="241">
        <v>43523</v>
      </c>
      <c r="B151" s="242">
        <v>19001631</v>
      </c>
      <c r="C151" s="247">
        <v>12</v>
      </c>
      <c r="D151" s="246">
        <v>1308660</v>
      </c>
      <c r="E151" s="244"/>
      <c r="F151" s="242"/>
      <c r="G151" s="246"/>
      <c r="H151" s="245"/>
      <c r="I151" s="245"/>
      <c r="J151" s="246"/>
      <c r="K151" s="233"/>
      <c r="L151" s="233"/>
      <c r="M151" s="233"/>
      <c r="N151" s="233"/>
      <c r="O151" s="233"/>
      <c r="P151" s="233"/>
    </row>
    <row r="152" spans="1:16" x14ac:dyDescent="0.25">
      <c r="A152" s="241">
        <v>43524</v>
      </c>
      <c r="B152" s="242">
        <v>19001672</v>
      </c>
      <c r="C152" s="247">
        <v>19</v>
      </c>
      <c r="D152" s="246">
        <v>2099245</v>
      </c>
      <c r="E152" s="244"/>
      <c r="F152" s="242"/>
      <c r="G152" s="246"/>
      <c r="H152" s="245"/>
      <c r="I152" s="245"/>
      <c r="J152" s="246"/>
      <c r="K152" s="233"/>
      <c r="L152" s="233"/>
      <c r="M152" s="233"/>
      <c r="N152" s="233"/>
      <c r="O152" s="233"/>
      <c r="P152" s="233"/>
    </row>
    <row r="153" spans="1:16" x14ac:dyDescent="0.25">
      <c r="A153" s="241">
        <v>43524</v>
      </c>
      <c r="B153" s="242">
        <v>19001708</v>
      </c>
      <c r="C153" s="247">
        <v>21</v>
      </c>
      <c r="D153" s="246">
        <v>2202990</v>
      </c>
      <c r="E153" s="244"/>
      <c r="F153" s="242"/>
      <c r="G153" s="246"/>
      <c r="H153" s="245"/>
      <c r="I153" s="245"/>
      <c r="J153" s="246"/>
      <c r="K153" s="233"/>
      <c r="L153" s="233"/>
      <c r="M153" s="233"/>
      <c r="N153" s="233"/>
      <c r="O153" s="233"/>
      <c r="P153" s="233"/>
    </row>
    <row r="154" spans="1:16" x14ac:dyDescent="0.25">
      <c r="A154" s="241">
        <v>43525</v>
      </c>
      <c r="B154" s="242">
        <v>19001750</v>
      </c>
      <c r="C154" s="247">
        <v>31</v>
      </c>
      <c r="D154" s="246">
        <v>3272505</v>
      </c>
      <c r="E154" s="244"/>
      <c r="F154" s="242"/>
      <c r="G154" s="246"/>
      <c r="H154" s="245"/>
      <c r="I154" s="245">
        <v>22732395</v>
      </c>
      <c r="J154" s="246" t="s">
        <v>17</v>
      </c>
      <c r="K154" s="233"/>
      <c r="L154" s="233"/>
      <c r="M154" s="233"/>
      <c r="N154" s="233"/>
      <c r="O154" s="233"/>
      <c r="P154" s="233"/>
    </row>
    <row r="155" spans="1:16" x14ac:dyDescent="0.25">
      <c r="A155" s="98">
        <v>43526</v>
      </c>
      <c r="B155" s="99">
        <v>19001795</v>
      </c>
      <c r="C155" s="100">
        <v>12</v>
      </c>
      <c r="D155" s="34">
        <v>1182748</v>
      </c>
      <c r="E155" s="101"/>
      <c r="F155" s="99"/>
      <c r="G155" s="34"/>
      <c r="H155" s="102"/>
      <c r="I155" s="102"/>
      <c r="J155" s="34"/>
      <c r="K155" s="233"/>
      <c r="L155" s="233"/>
      <c r="M155" s="233"/>
      <c r="N155" s="233"/>
      <c r="O155" s="233"/>
      <c r="P155" s="233"/>
    </row>
    <row r="156" spans="1:16" x14ac:dyDescent="0.25">
      <c r="A156" s="98">
        <v>43526</v>
      </c>
      <c r="B156" s="99">
        <v>19001809</v>
      </c>
      <c r="C156" s="100">
        <v>84</v>
      </c>
      <c r="D156" s="34">
        <v>4194325</v>
      </c>
      <c r="E156" s="101"/>
      <c r="F156" s="99"/>
      <c r="G156" s="34"/>
      <c r="H156" s="102"/>
      <c r="I156" s="102"/>
      <c r="J156" s="34"/>
      <c r="K156" s="233"/>
      <c r="L156" s="233"/>
      <c r="M156" s="233"/>
      <c r="N156" s="233"/>
      <c r="O156" s="233"/>
      <c r="P156" s="233"/>
    </row>
    <row r="157" spans="1:16" x14ac:dyDescent="0.25">
      <c r="A157" s="98">
        <v>43526</v>
      </c>
      <c r="B157" s="99">
        <v>19001822</v>
      </c>
      <c r="C157" s="100">
        <v>8</v>
      </c>
      <c r="D157" s="34">
        <v>933385</v>
      </c>
      <c r="E157" s="101"/>
      <c r="F157" s="99"/>
      <c r="G157" s="34"/>
      <c r="H157" s="102"/>
      <c r="I157" s="102"/>
      <c r="J157" s="34"/>
      <c r="K157" s="233"/>
      <c r="L157" s="233"/>
      <c r="M157" s="233"/>
      <c r="N157" s="233"/>
      <c r="O157" s="233"/>
      <c r="P157" s="233"/>
    </row>
    <row r="158" spans="1:16" x14ac:dyDescent="0.25">
      <c r="A158" s="98">
        <v>43526</v>
      </c>
      <c r="B158" s="99">
        <v>19001825</v>
      </c>
      <c r="C158" s="100">
        <v>5</v>
      </c>
      <c r="D158" s="34">
        <v>604605</v>
      </c>
      <c r="E158" s="101"/>
      <c r="F158" s="99"/>
      <c r="G158" s="34"/>
      <c r="H158" s="102"/>
      <c r="I158" s="102"/>
      <c r="J158" s="34"/>
      <c r="K158" s="233"/>
      <c r="L158" s="233"/>
      <c r="M158" s="233"/>
      <c r="N158" s="233"/>
      <c r="O158" s="233"/>
      <c r="P158" s="233"/>
    </row>
    <row r="159" spans="1:16" x14ac:dyDescent="0.25">
      <c r="A159" s="98">
        <v>43528</v>
      </c>
      <c r="B159" s="99">
        <v>19001951</v>
      </c>
      <c r="C159" s="100">
        <v>27</v>
      </c>
      <c r="D159" s="34">
        <v>2762663</v>
      </c>
      <c r="E159" s="101"/>
      <c r="F159" s="99"/>
      <c r="G159" s="34"/>
      <c r="H159" s="102"/>
      <c r="I159" s="102"/>
      <c r="J159" s="34"/>
      <c r="K159" s="233"/>
      <c r="L159" s="233"/>
      <c r="M159" s="233"/>
      <c r="N159" s="233"/>
      <c r="O159" s="233"/>
      <c r="P159" s="233"/>
    </row>
    <row r="160" spans="1:16" x14ac:dyDescent="0.25">
      <c r="A160" s="98">
        <v>43528</v>
      </c>
      <c r="B160" s="99">
        <v>19001953</v>
      </c>
      <c r="C160" s="100">
        <v>3</v>
      </c>
      <c r="D160" s="34">
        <v>338980</v>
      </c>
      <c r="E160" s="101"/>
      <c r="F160" s="99"/>
      <c r="G160" s="34"/>
      <c r="H160" s="102"/>
      <c r="I160" s="102"/>
      <c r="J160" s="34"/>
      <c r="K160" s="233"/>
      <c r="L160" s="233"/>
      <c r="M160" s="233"/>
      <c r="N160" s="233"/>
      <c r="O160" s="233"/>
      <c r="P160" s="233"/>
    </row>
    <row r="161" spans="1:16" x14ac:dyDescent="0.25">
      <c r="A161" s="98">
        <v>43528</v>
      </c>
      <c r="B161" s="99">
        <v>19002007</v>
      </c>
      <c r="C161" s="100">
        <v>31</v>
      </c>
      <c r="D161" s="34">
        <v>3257035</v>
      </c>
      <c r="E161" s="101"/>
      <c r="F161" s="99"/>
      <c r="G161" s="34"/>
      <c r="H161" s="102"/>
      <c r="I161" s="102"/>
      <c r="J161" s="34"/>
      <c r="K161" s="233"/>
      <c r="L161" s="233"/>
      <c r="M161" s="233"/>
      <c r="N161" s="233"/>
      <c r="O161" s="233"/>
      <c r="P161" s="233"/>
    </row>
    <row r="162" spans="1:16" x14ac:dyDescent="0.25">
      <c r="A162" s="98">
        <v>43529</v>
      </c>
      <c r="B162" s="99">
        <v>19002016</v>
      </c>
      <c r="C162" s="100">
        <v>3</v>
      </c>
      <c r="D162" s="34">
        <v>345270</v>
      </c>
      <c r="E162" s="101" t="s">
        <v>287</v>
      </c>
      <c r="F162" s="99">
        <v>3</v>
      </c>
      <c r="G162" s="34">
        <v>430518</v>
      </c>
      <c r="H162" s="102"/>
      <c r="I162" s="102"/>
      <c r="J162" s="34"/>
      <c r="K162" s="233"/>
      <c r="L162" s="233"/>
      <c r="M162" s="233"/>
      <c r="N162" s="233"/>
      <c r="O162" s="233"/>
      <c r="P162" s="233"/>
    </row>
    <row r="163" spans="1:16" x14ac:dyDescent="0.25">
      <c r="A163" s="98">
        <v>43529</v>
      </c>
      <c r="B163" s="99">
        <v>19002044</v>
      </c>
      <c r="C163" s="100">
        <v>32</v>
      </c>
      <c r="D163" s="34">
        <v>3174205</v>
      </c>
      <c r="E163" s="101"/>
      <c r="F163" s="99"/>
      <c r="G163" s="34"/>
      <c r="H163" s="102"/>
      <c r="I163" s="102"/>
      <c r="J163" s="34"/>
      <c r="K163" s="233"/>
      <c r="L163" s="233"/>
      <c r="M163" s="233"/>
      <c r="N163" s="233"/>
      <c r="O163" s="233"/>
      <c r="P163" s="233"/>
    </row>
    <row r="164" spans="1:16" x14ac:dyDescent="0.25">
      <c r="A164" s="98">
        <v>43529</v>
      </c>
      <c r="B164" s="99">
        <v>19002064</v>
      </c>
      <c r="C164" s="100">
        <v>16</v>
      </c>
      <c r="D164" s="34">
        <v>1643220</v>
      </c>
      <c r="E164" s="101"/>
      <c r="F164" s="99"/>
      <c r="G164" s="34"/>
      <c r="H164" s="102"/>
      <c r="I164" s="102"/>
      <c r="J164" s="34"/>
      <c r="K164" s="233"/>
      <c r="L164" s="233"/>
      <c r="M164" s="233"/>
      <c r="N164" s="233"/>
      <c r="O164" s="233"/>
      <c r="P164" s="233"/>
    </row>
    <row r="165" spans="1:16" x14ac:dyDescent="0.25">
      <c r="A165" s="98">
        <v>43529</v>
      </c>
      <c r="B165" s="99">
        <v>19002071</v>
      </c>
      <c r="C165" s="100">
        <v>1</v>
      </c>
      <c r="D165" s="34">
        <v>209610</v>
      </c>
      <c r="E165" s="101"/>
      <c r="F165" s="99"/>
      <c r="G165" s="34"/>
      <c r="H165" s="102"/>
      <c r="I165" s="102"/>
      <c r="J165" s="34"/>
      <c r="K165" s="233"/>
      <c r="L165" s="233"/>
      <c r="M165" s="233"/>
      <c r="N165" s="233"/>
      <c r="O165" s="233"/>
      <c r="P165" s="233"/>
    </row>
    <row r="166" spans="1:16" x14ac:dyDescent="0.25">
      <c r="A166" s="98">
        <v>43529</v>
      </c>
      <c r="B166" s="99">
        <v>19002072</v>
      </c>
      <c r="C166" s="100">
        <v>2</v>
      </c>
      <c r="D166" s="34">
        <v>256105</v>
      </c>
      <c r="E166" s="101"/>
      <c r="F166" s="99"/>
      <c r="G166" s="34"/>
      <c r="H166" s="102"/>
      <c r="I166" s="102"/>
      <c r="J166" s="34"/>
      <c r="K166" s="233"/>
      <c r="L166" s="233"/>
      <c r="M166" s="233"/>
      <c r="N166" s="233"/>
      <c r="O166" s="233"/>
      <c r="P166" s="233"/>
    </row>
    <row r="167" spans="1:16" x14ac:dyDescent="0.25">
      <c r="A167" s="98"/>
      <c r="B167" s="99"/>
      <c r="C167" s="100"/>
      <c r="D167" s="34"/>
      <c r="E167" s="101"/>
      <c r="F167" s="99"/>
      <c r="G167" s="34"/>
      <c r="H167" s="102"/>
      <c r="I167" s="102"/>
      <c r="J167" s="34"/>
      <c r="K167" s="233"/>
      <c r="L167" s="233"/>
      <c r="M167" s="233"/>
      <c r="N167" s="233"/>
      <c r="O167" s="233"/>
      <c r="P167" s="233"/>
    </row>
    <row r="168" spans="1:16" x14ac:dyDescent="0.25">
      <c r="A168" s="235"/>
      <c r="B168" s="234"/>
      <c r="C168" s="240"/>
      <c r="D168" s="236"/>
      <c r="E168" s="237"/>
      <c r="F168" s="234"/>
      <c r="G168" s="236"/>
      <c r="H168" s="239"/>
      <c r="I168" s="239"/>
      <c r="J168" s="236"/>
      <c r="K168" s="233"/>
      <c r="L168" s="233"/>
      <c r="M168" s="233"/>
      <c r="N168" s="233"/>
      <c r="O168" s="233"/>
      <c r="P168" s="233"/>
    </row>
    <row r="169" spans="1:16" x14ac:dyDescent="0.25">
      <c r="A169" s="235"/>
      <c r="B169" s="223" t="s">
        <v>11</v>
      </c>
      <c r="C169" s="232">
        <f>SUM(C8:C168)</f>
        <v>1576</v>
      </c>
      <c r="D169" s="224"/>
      <c r="E169" s="223" t="s">
        <v>11</v>
      </c>
      <c r="F169" s="223">
        <f>SUM(F8:F168)</f>
        <v>46</v>
      </c>
      <c r="G169" s="224">
        <f>SUM(G8:G168)</f>
        <v>5339734</v>
      </c>
      <c r="H169" s="239"/>
      <c r="I169" s="239"/>
      <c r="J169" s="236"/>
      <c r="K169" s="233"/>
      <c r="L169" s="233"/>
      <c r="M169" s="233"/>
      <c r="N169" s="233"/>
      <c r="O169" s="233"/>
      <c r="P169" s="233"/>
    </row>
    <row r="170" spans="1:16" x14ac:dyDescent="0.25">
      <c r="A170" s="235"/>
      <c r="B170" s="223"/>
      <c r="C170" s="232"/>
      <c r="D170" s="224"/>
      <c r="E170" s="237"/>
      <c r="F170" s="234"/>
      <c r="G170" s="236"/>
      <c r="H170" s="239"/>
      <c r="I170" s="239"/>
      <c r="J170" s="236"/>
      <c r="K170" s="233"/>
      <c r="L170" s="233"/>
      <c r="M170" s="233"/>
      <c r="N170" s="233"/>
      <c r="O170" s="233"/>
      <c r="P170" s="233"/>
    </row>
    <row r="171" spans="1:16" x14ac:dyDescent="0.25">
      <c r="A171" s="225"/>
      <c r="B171" s="226"/>
      <c r="C171" s="240"/>
      <c r="D171" s="236"/>
      <c r="E171" s="223"/>
      <c r="F171" s="234"/>
      <c r="G171" s="420" t="s">
        <v>12</v>
      </c>
      <c r="H171" s="420"/>
      <c r="I171" s="239"/>
      <c r="J171" s="227">
        <f>SUM(D8:D168)</f>
        <v>161408171</v>
      </c>
      <c r="K171" s="233"/>
      <c r="L171" s="233"/>
      <c r="M171" s="233"/>
      <c r="N171" s="233"/>
      <c r="O171" s="233"/>
      <c r="P171" s="233"/>
    </row>
    <row r="172" spans="1:16" x14ac:dyDescent="0.25">
      <c r="A172" s="235"/>
      <c r="B172" s="234"/>
      <c r="C172" s="240"/>
      <c r="D172" s="236"/>
      <c r="E172" s="223"/>
      <c r="F172" s="234"/>
      <c r="G172" s="420" t="s">
        <v>13</v>
      </c>
      <c r="H172" s="420"/>
      <c r="I172" s="239"/>
      <c r="J172" s="227">
        <f>SUM(G8:G168)</f>
        <v>5339734</v>
      </c>
    </row>
    <row r="173" spans="1:16" x14ac:dyDescent="0.25">
      <c r="A173" s="228"/>
      <c r="B173" s="237"/>
      <c r="C173" s="240"/>
      <c r="D173" s="236"/>
      <c r="E173" s="237"/>
      <c r="F173" s="234"/>
      <c r="G173" s="420" t="s">
        <v>14</v>
      </c>
      <c r="H173" s="420"/>
      <c r="I173" s="41"/>
      <c r="J173" s="229">
        <f>J171-J172</f>
        <v>156068437</v>
      </c>
    </row>
    <row r="174" spans="1:16" x14ac:dyDescent="0.25">
      <c r="A174" s="235"/>
      <c r="B174" s="230"/>
      <c r="C174" s="240"/>
      <c r="D174" s="231"/>
      <c r="E174" s="237"/>
      <c r="F174" s="223"/>
      <c r="G174" s="420" t="s">
        <v>15</v>
      </c>
      <c r="H174" s="420"/>
      <c r="I174" s="239"/>
      <c r="J174" s="227">
        <f>SUM(H8:H170)</f>
        <v>0</v>
      </c>
    </row>
    <row r="175" spans="1:16" x14ac:dyDescent="0.25">
      <c r="A175" s="235"/>
      <c r="B175" s="230"/>
      <c r="C175" s="240"/>
      <c r="D175" s="231"/>
      <c r="E175" s="237"/>
      <c r="F175" s="223"/>
      <c r="G175" s="420" t="s">
        <v>16</v>
      </c>
      <c r="H175" s="420"/>
      <c r="I175" s="239"/>
      <c r="J175" s="227">
        <f>J173+J174</f>
        <v>156068437</v>
      </c>
    </row>
    <row r="176" spans="1:16" x14ac:dyDescent="0.25">
      <c r="A176" s="235"/>
      <c r="B176" s="230"/>
      <c r="C176" s="240"/>
      <c r="D176" s="231"/>
      <c r="E176" s="237"/>
      <c r="F176" s="234"/>
      <c r="G176" s="420" t="s">
        <v>5</v>
      </c>
      <c r="H176" s="420"/>
      <c r="I176" s="239"/>
      <c r="J176" s="227">
        <f>SUM(I8:I170)</f>
        <v>137597217</v>
      </c>
    </row>
    <row r="177" spans="1:16" x14ac:dyDescent="0.25">
      <c r="A177" s="235"/>
      <c r="B177" s="230"/>
      <c r="C177" s="240"/>
      <c r="D177" s="231"/>
      <c r="E177" s="237"/>
      <c r="F177" s="234"/>
      <c r="G177" s="420" t="s">
        <v>31</v>
      </c>
      <c r="H177" s="420"/>
      <c r="I177" s="240" t="str">
        <f>IF(J177&gt;0,"SALDO",IF(J177&lt;0,"PIUTANG",IF(J177=0,"LUNAS")))</f>
        <v>PIUTANG</v>
      </c>
      <c r="J177" s="227">
        <f>J176-J175</f>
        <v>-18471220</v>
      </c>
    </row>
    <row r="178" spans="1:16" x14ac:dyDescent="0.25">
      <c r="F178" s="219"/>
      <c r="G178" s="219"/>
      <c r="J178" s="219"/>
    </row>
    <row r="179" spans="1:16" x14ac:dyDescent="0.25">
      <c r="C179" s="219"/>
      <c r="D179" s="219"/>
      <c r="F179" s="219"/>
      <c r="G179" s="219"/>
      <c r="J179" s="219"/>
      <c r="L179" s="233"/>
      <c r="M179" s="233"/>
      <c r="N179" s="233"/>
      <c r="O179" s="233"/>
      <c r="P179" s="233"/>
    </row>
    <row r="180" spans="1:16" x14ac:dyDescent="0.25">
      <c r="C180" s="219"/>
      <c r="D180" s="219"/>
      <c r="F180" s="219"/>
      <c r="G180" s="219"/>
      <c r="J180" s="219"/>
      <c r="L180" s="233"/>
      <c r="M180" s="233"/>
      <c r="N180" s="233"/>
      <c r="O180" s="233"/>
      <c r="P180" s="233"/>
    </row>
    <row r="181" spans="1:16" x14ac:dyDescent="0.25">
      <c r="C181" s="219"/>
      <c r="D181" s="219"/>
      <c r="F181" s="219"/>
      <c r="G181" s="219"/>
      <c r="J181" s="219"/>
      <c r="L181" s="233"/>
      <c r="M181" s="233"/>
      <c r="N181" s="233"/>
      <c r="O181" s="233"/>
      <c r="P181" s="233"/>
    </row>
    <row r="182" spans="1:16" x14ac:dyDescent="0.25">
      <c r="C182" s="219"/>
      <c r="D182" s="219"/>
      <c r="F182" s="219"/>
      <c r="G182" s="219"/>
      <c r="J182" s="219"/>
      <c r="L182" s="233"/>
      <c r="M182" s="233"/>
      <c r="N182" s="233"/>
      <c r="O182" s="233"/>
      <c r="P182" s="233"/>
    </row>
    <row r="183" spans="1:16" x14ac:dyDescent="0.25">
      <c r="C183" s="219"/>
      <c r="D183" s="219"/>
      <c r="L183" s="233"/>
      <c r="M183" s="233"/>
      <c r="N183" s="233"/>
      <c r="O183" s="233"/>
      <c r="P183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77:H177"/>
    <mergeCell ref="G171:H171"/>
    <mergeCell ref="G172:H172"/>
    <mergeCell ref="G173:H173"/>
    <mergeCell ref="G174:H174"/>
    <mergeCell ref="G175:H175"/>
    <mergeCell ref="G176:H17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142"/>
  <sheetViews>
    <sheetView workbookViewId="0">
      <pane ySplit="7" topLeftCell="A113" activePane="bottomLeft" state="frozen"/>
      <selection pane="bottomLeft" activeCell="D124" sqref="D12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L1" s="219">
        <f>SUM(D103:D117)</f>
        <v>1778685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J136*-1</f>
        <v>1097310</v>
      </c>
      <c r="J2" s="218"/>
      <c r="L2" s="219">
        <f>SUM(G74:G87)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1778685</v>
      </c>
      <c r="M3" s="219">
        <v>53505</v>
      </c>
      <c r="N3" s="238">
        <f>L3+M3</f>
        <v>1832190</v>
      </c>
    </row>
    <row r="4" spans="1:16" x14ac:dyDescent="0.25">
      <c r="P4" s="238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P5" s="238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6"/>
      <c r="I7" s="458"/>
      <c r="J7" s="430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2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2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2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2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2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2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2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2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2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2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2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2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2" x14ac:dyDescent="0.25">
      <c r="A61" s="241">
        <v>43498</v>
      </c>
      <c r="B61" s="242">
        <v>19000130</v>
      </c>
      <c r="C61" s="247">
        <v>5</v>
      </c>
      <c r="D61" s="246">
        <v>235755</v>
      </c>
      <c r="E61" s="244"/>
      <c r="F61" s="242"/>
      <c r="G61" s="246"/>
      <c r="H61" s="245"/>
      <c r="I61" s="245"/>
      <c r="J61" s="246"/>
    </row>
    <row r="62" spans="1:12" x14ac:dyDescent="0.25">
      <c r="A62" s="241">
        <v>43500</v>
      </c>
      <c r="B62" s="242">
        <v>19000134</v>
      </c>
      <c r="C62" s="247">
        <v>1</v>
      </c>
      <c r="D62" s="246">
        <v>37140</v>
      </c>
      <c r="E62" s="244"/>
      <c r="F62" s="242"/>
      <c r="G62" s="246"/>
      <c r="H62" s="245"/>
      <c r="I62" s="245"/>
      <c r="J62" s="246"/>
      <c r="L62" s="219">
        <f>D61+D62+D63+D64+D65+D66+D68+D69+D70+D71+D72+D73</f>
        <v>1060260</v>
      </c>
    </row>
    <row r="63" spans="1:12" x14ac:dyDescent="0.25">
      <c r="A63" s="241">
        <v>43501</v>
      </c>
      <c r="B63" s="242">
        <v>19000139</v>
      </c>
      <c r="C63" s="247">
        <v>1</v>
      </c>
      <c r="D63" s="246">
        <v>34545</v>
      </c>
      <c r="E63" s="244"/>
      <c r="F63" s="242"/>
      <c r="G63" s="246"/>
      <c r="H63" s="245"/>
      <c r="I63" s="245"/>
      <c r="J63" s="246"/>
      <c r="L63" s="219">
        <f>L62+M3</f>
        <v>1113765</v>
      </c>
    </row>
    <row r="64" spans="1:12" x14ac:dyDescent="0.25">
      <c r="A64" s="241">
        <v>43502</v>
      </c>
      <c r="B64" s="242">
        <v>19000142</v>
      </c>
      <c r="C64" s="247">
        <v>6</v>
      </c>
      <c r="D64" s="246">
        <v>241560</v>
      </c>
      <c r="E64" s="244" t="s">
        <v>237</v>
      </c>
      <c r="F64" s="242">
        <v>1</v>
      </c>
      <c r="G64" s="246">
        <v>72000</v>
      </c>
      <c r="H64" s="245"/>
      <c r="I64" s="245"/>
      <c r="J64" s="246"/>
    </row>
    <row r="65" spans="1:10" x14ac:dyDescent="0.25">
      <c r="A65" s="241">
        <v>43502</v>
      </c>
      <c r="B65" s="242">
        <v>19000143</v>
      </c>
      <c r="C65" s="247">
        <v>1</v>
      </c>
      <c r="D65" s="246">
        <v>18870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43502</v>
      </c>
      <c r="B66" s="242">
        <v>19000146</v>
      </c>
      <c r="C66" s="247">
        <v>1</v>
      </c>
      <c r="D66" s="246">
        <v>94665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43502</v>
      </c>
      <c r="B67" s="242">
        <v>19000148</v>
      </c>
      <c r="C67" s="247">
        <v>1</v>
      </c>
      <c r="D67" s="246">
        <v>35445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43503</v>
      </c>
      <c r="B68" s="242">
        <v>19000155</v>
      </c>
      <c r="C68" s="247">
        <v>1</v>
      </c>
      <c r="D68" s="246">
        <v>45705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43503</v>
      </c>
      <c r="B69" s="242">
        <v>19000157</v>
      </c>
      <c r="C69" s="247">
        <v>1</v>
      </c>
      <c r="D69" s="246">
        <v>50940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43504</v>
      </c>
      <c r="B70" s="242">
        <v>19000159</v>
      </c>
      <c r="C70" s="247">
        <v>1</v>
      </c>
      <c r="D70" s="246">
        <v>23775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43504</v>
      </c>
      <c r="B71" s="242">
        <v>19000162</v>
      </c>
      <c r="C71" s="247">
        <v>2</v>
      </c>
      <c r="D71" s="246">
        <v>50310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43504</v>
      </c>
      <c r="B72" s="242">
        <v>19000163</v>
      </c>
      <c r="C72" s="247">
        <v>1</v>
      </c>
      <c r="D72" s="246">
        <v>63810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43505</v>
      </c>
      <c r="B73" s="242">
        <v>19000165</v>
      </c>
      <c r="C73" s="247">
        <v>4</v>
      </c>
      <c r="D73" s="246">
        <v>163185</v>
      </c>
      <c r="E73" s="244"/>
      <c r="F73" s="242"/>
      <c r="G73" s="246"/>
      <c r="H73" s="245"/>
      <c r="I73" s="245">
        <v>1023705</v>
      </c>
      <c r="J73" s="246" t="s">
        <v>17</v>
      </c>
    </row>
    <row r="74" spans="1:10" x14ac:dyDescent="0.25">
      <c r="A74" s="241">
        <v>43505</v>
      </c>
      <c r="B74" s="242">
        <v>19000166</v>
      </c>
      <c r="C74" s="247">
        <v>1</v>
      </c>
      <c r="D74" s="246">
        <v>36330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43505</v>
      </c>
      <c r="B75" s="242">
        <v>19000167</v>
      </c>
      <c r="C75" s="247">
        <v>1</v>
      </c>
      <c r="D75" s="246">
        <v>36750</v>
      </c>
      <c r="E75" s="244"/>
      <c r="F75" s="242"/>
      <c r="G75" s="246"/>
      <c r="H75" s="245"/>
      <c r="I75" s="245"/>
      <c r="J75" s="246"/>
    </row>
    <row r="76" spans="1:10" x14ac:dyDescent="0.25">
      <c r="A76" s="241">
        <v>43507</v>
      </c>
      <c r="B76" s="242">
        <v>19000182</v>
      </c>
      <c r="C76" s="247">
        <v>2</v>
      </c>
      <c r="D76" s="246">
        <v>72195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43507</v>
      </c>
      <c r="B77" s="242">
        <v>19000183</v>
      </c>
      <c r="C77" s="247">
        <v>1</v>
      </c>
      <c r="D77" s="246">
        <v>24375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43508</v>
      </c>
      <c r="B78" s="242">
        <v>19000190</v>
      </c>
      <c r="C78" s="247">
        <v>2</v>
      </c>
      <c r="D78" s="246">
        <v>101160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43509</v>
      </c>
      <c r="B79" s="242">
        <v>19000192</v>
      </c>
      <c r="C79" s="247">
        <v>4</v>
      </c>
      <c r="D79" s="246">
        <v>155085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43509</v>
      </c>
      <c r="B80" s="242">
        <v>19000194</v>
      </c>
      <c r="C80" s="247">
        <v>4</v>
      </c>
      <c r="D80" s="246">
        <v>160380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43509</v>
      </c>
      <c r="B81" s="242">
        <v>19000195</v>
      </c>
      <c r="C81" s="247">
        <v>3</v>
      </c>
      <c r="D81" s="246">
        <v>118305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43510</v>
      </c>
      <c r="B82" s="242">
        <v>19000197</v>
      </c>
      <c r="C82" s="247">
        <v>1</v>
      </c>
      <c r="D82" s="246">
        <v>42090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43510</v>
      </c>
      <c r="B83" s="242">
        <v>19000201</v>
      </c>
      <c r="C83" s="247">
        <v>1</v>
      </c>
      <c r="D83" s="246">
        <v>38385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43510</v>
      </c>
      <c r="B84" s="242">
        <v>19000202</v>
      </c>
      <c r="C84" s="247">
        <v>1</v>
      </c>
      <c r="D84" s="246">
        <v>45480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43511</v>
      </c>
      <c r="B85" s="242">
        <v>19000203</v>
      </c>
      <c r="C85" s="247">
        <v>2</v>
      </c>
      <c r="D85" s="246">
        <v>83865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43512</v>
      </c>
      <c r="B86" s="242">
        <v>19000209</v>
      </c>
      <c r="C86" s="247">
        <v>10</v>
      </c>
      <c r="D86" s="246">
        <v>340755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43512</v>
      </c>
      <c r="B87" s="242">
        <v>19000210</v>
      </c>
      <c r="C87" s="247">
        <v>19</v>
      </c>
      <c r="D87" s="246">
        <v>828495</v>
      </c>
      <c r="E87" s="244"/>
      <c r="F87" s="242"/>
      <c r="G87" s="246"/>
      <c r="H87" s="245"/>
      <c r="I87" s="245">
        <v>2083650</v>
      </c>
      <c r="J87" s="246" t="s">
        <v>17</v>
      </c>
    </row>
    <row r="88" spans="1:10" x14ac:dyDescent="0.25">
      <c r="A88" s="241">
        <v>43512</v>
      </c>
      <c r="B88" s="242">
        <v>19000217</v>
      </c>
      <c r="C88" s="247">
        <v>13</v>
      </c>
      <c r="D88" s="246">
        <v>490350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43512</v>
      </c>
      <c r="B89" s="242">
        <v>19000218</v>
      </c>
      <c r="C89" s="247">
        <v>10</v>
      </c>
      <c r="D89" s="246">
        <v>317475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43512</v>
      </c>
      <c r="B90" s="242">
        <v>19000220</v>
      </c>
      <c r="C90" s="247">
        <v>1</v>
      </c>
      <c r="D90" s="246">
        <v>32115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43514</v>
      </c>
      <c r="B91" s="242">
        <v>19000231</v>
      </c>
      <c r="C91" s="247">
        <v>1</v>
      </c>
      <c r="D91" s="246">
        <v>54945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43514</v>
      </c>
      <c r="B92" s="242">
        <v>19000237</v>
      </c>
      <c r="C92" s="247">
        <v>1</v>
      </c>
      <c r="D92" s="246">
        <v>36720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43514</v>
      </c>
      <c r="B93" s="242">
        <v>19000238</v>
      </c>
      <c r="C93" s="247">
        <v>2</v>
      </c>
      <c r="D93" s="246">
        <v>95790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43515</v>
      </c>
      <c r="B94" s="242">
        <v>19000241</v>
      </c>
      <c r="C94" s="247">
        <v>1</v>
      </c>
      <c r="D94" s="246">
        <v>40635</v>
      </c>
      <c r="E94" s="244"/>
      <c r="F94" s="242"/>
      <c r="G94" s="246"/>
      <c r="H94" s="245"/>
      <c r="I94" s="245"/>
      <c r="J94" s="246"/>
    </row>
    <row r="95" spans="1:10" x14ac:dyDescent="0.25">
      <c r="A95" s="241">
        <v>43515</v>
      </c>
      <c r="B95" s="242">
        <v>19000242</v>
      </c>
      <c r="C95" s="247">
        <v>3</v>
      </c>
      <c r="D95" s="246">
        <v>139635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43516</v>
      </c>
      <c r="B96" s="242">
        <v>19000246</v>
      </c>
      <c r="C96" s="247">
        <v>4</v>
      </c>
      <c r="D96" s="246">
        <v>190395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43517</v>
      </c>
      <c r="B97" s="242">
        <v>19000249</v>
      </c>
      <c r="C97" s="247">
        <v>9</v>
      </c>
      <c r="D97" s="246">
        <v>448305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43517</v>
      </c>
      <c r="B98" s="242">
        <v>19000253</v>
      </c>
      <c r="C98" s="247">
        <v>6</v>
      </c>
      <c r="D98" s="246">
        <v>311655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43517</v>
      </c>
      <c r="B99" s="242">
        <v>19000254</v>
      </c>
      <c r="C99" s="247">
        <v>4</v>
      </c>
      <c r="D99" s="246">
        <v>136365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43517</v>
      </c>
      <c r="B100" s="242">
        <v>19000255</v>
      </c>
      <c r="C100" s="247">
        <v>8</v>
      </c>
      <c r="D100" s="246">
        <v>297000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43519</v>
      </c>
      <c r="B101" s="242">
        <v>19000262</v>
      </c>
      <c r="C101" s="247">
        <v>4</v>
      </c>
      <c r="D101" s="246">
        <v>280110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43519</v>
      </c>
      <c r="B102" s="242">
        <v>19000264</v>
      </c>
      <c r="C102" s="247">
        <v>5</v>
      </c>
      <c r="D102" s="413">
        <v>245475</v>
      </c>
      <c r="E102" s="244"/>
      <c r="F102" s="242"/>
      <c r="G102" s="246"/>
      <c r="H102" s="245"/>
      <c r="I102" s="245">
        <v>3116970</v>
      </c>
      <c r="J102" s="246" t="s">
        <v>17</v>
      </c>
    </row>
    <row r="103" spans="1:10" x14ac:dyDescent="0.25">
      <c r="A103" s="241">
        <v>43519</v>
      </c>
      <c r="B103" s="242">
        <v>19000268</v>
      </c>
      <c r="C103" s="247">
        <v>2</v>
      </c>
      <c r="D103" s="246">
        <v>101730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43519</v>
      </c>
      <c r="B104" s="242">
        <v>19000269</v>
      </c>
      <c r="C104" s="247">
        <v>2</v>
      </c>
      <c r="D104" s="246">
        <v>76260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43521</v>
      </c>
      <c r="B105" s="242">
        <v>19000284</v>
      </c>
      <c r="C105" s="247">
        <v>1</v>
      </c>
      <c r="D105" s="246">
        <v>49785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43521</v>
      </c>
      <c r="B106" s="242">
        <v>19000289</v>
      </c>
      <c r="C106" s="247">
        <v>3</v>
      </c>
      <c r="D106" s="246">
        <v>135720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43521</v>
      </c>
      <c r="B107" s="242">
        <v>19000290</v>
      </c>
      <c r="C107" s="247">
        <v>4</v>
      </c>
      <c r="D107" s="246">
        <v>194580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43522</v>
      </c>
      <c r="B108" s="242">
        <v>19000292</v>
      </c>
      <c r="C108" s="247">
        <v>1</v>
      </c>
      <c r="D108" s="246">
        <v>50700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43522</v>
      </c>
      <c r="B109" s="242">
        <v>19000297</v>
      </c>
      <c r="C109" s="247">
        <v>2</v>
      </c>
      <c r="D109" s="246">
        <v>64635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43523</v>
      </c>
      <c r="B110" s="242">
        <v>19000302</v>
      </c>
      <c r="C110" s="247">
        <v>5</v>
      </c>
      <c r="D110" s="246">
        <v>191985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43523</v>
      </c>
      <c r="B111" s="242">
        <v>19000303</v>
      </c>
      <c r="C111" s="247">
        <v>6</v>
      </c>
      <c r="D111" s="246">
        <v>254115</v>
      </c>
      <c r="E111" s="244"/>
      <c r="F111" s="242"/>
      <c r="G111" s="246"/>
      <c r="H111" s="245"/>
      <c r="I111" s="245"/>
      <c r="J111" s="246"/>
    </row>
    <row r="112" spans="1:10" x14ac:dyDescent="0.25">
      <c r="A112" s="241">
        <v>43523</v>
      </c>
      <c r="B112" s="242">
        <v>19000308</v>
      </c>
      <c r="C112" s="247">
        <v>2</v>
      </c>
      <c r="D112" s="246">
        <v>74835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43523</v>
      </c>
      <c r="B113" s="242">
        <v>19000309</v>
      </c>
      <c r="C113" s="247">
        <v>1</v>
      </c>
      <c r="D113" s="246">
        <v>94935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43524</v>
      </c>
      <c r="B114" s="242">
        <v>19000319</v>
      </c>
      <c r="C114" s="247">
        <v>4</v>
      </c>
      <c r="D114" s="246">
        <v>142035</v>
      </c>
      <c r="E114" s="244"/>
      <c r="F114" s="242"/>
      <c r="G114" s="246"/>
      <c r="H114" s="245"/>
      <c r="I114" s="245"/>
      <c r="J114" s="246"/>
    </row>
    <row r="115" spans="1:10" x14ac:dyDescent="0.25">
      <c r="A115" s="241">
        <v>43524</v>
      </c>
      <c r="B115" s="242">
        <v>19000320</v>
      </c>
      <c r="C115" s="247">
        <v>3</v>
      </c>
      <c r="D115" s="246">
        <v>136710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43524</v>
      </c>
      <c r="B116" s="242">
        <v>19000325</v>
      </c>
      <c r="C116" s="247">
        <v>3</v>
      </c>
      <c r="D116" s="246">
        <v>186285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43524</v>
      </c>
      <c r="B117" s="242">
        <v>19000326</v>
      </c>
      <c r="C117" s="247">
        <v>1</v>
      </c>
      <c r="D117" s="246">
        <v>24375</v>
      </c>
      <c r="E117" s="244"/>
      <c r="F117" s="242"/>
      <c r="G117" s="246"/>
      <c r="H117" s="245"/>
      <c r="I117" s="245">
        <v>1778685</v>
      </c>
      <c r="J117" s="246" t="s">
        <v>17</v>
      </c>
    </row>
    <row r="118" spans="1:10" x14ac:dyDescent="0.25">
      <c r="A118" s="98">
        <v>43526</v>
      </c>
      <c r="B118" s="99">
        <v>19000343</v>
      </c>
      <c r="C118" s="100">
        <v>5</v>
      </c>
      <c r="D118" s="34">
        <v>321150</v>
      </c>
      <c r="E118" s="101" t="s">
        <v>278</v>
      </c>
      <c r="F118" s="99">
        <v>1</v>
      </c>
      <c r="G118" s="34">
        <v>31590</v>
      </c>
      <c r="H118" s="102"/>
      <c r="I118" s="102"/>
      <c r="J118" s="34"/>
    </row>
    <row r="119" spans="1:10" x14ac:dyDescent="0.25">
      <c r="A119" s="98">
        <v>43526</v>
      </c>
      <c r="B119" s="99">
        <v>19000345</v>
      </c>
      <c r="C119" s="100">
        <v>4</v>
      </c>
      <c r="D119" s="34">
        <v>316890</v>
      </c>
      <c r="E119" s="101"/>
      <c r="F119" s="99"/>
      <c r="G119" s="34"/>
      <c r="H119" s="102"/>
      <c r="I119" s="102"/>
      <c r="J119" s="34"/>
    </row>
    <row r="120" spans="1:10" x14ac:dyDescent="0.25">
      <c r="A120" s="98">
        <v>43526</v>
      </c>
      <c r="B120" s="99">
        <v>19000346</v>
      </c>
      <c r="C120" s="100">
        <v>1</v>
      </c>
      <c r="D120" s="34">
        <v>65250</v>
      </c>
      <c r="E120" s="101"/>
      <c r="F120" s="99"/>
      <c r="G120" s="34"/>
      <c r="H120" s="102"/>
      <c r="I120" s="102"/>
      <c r="J120" s="34"/>
    </row>
    <row r="121" spans="1:10" x14ac:dyDescent="0.25">
      <c r="A121" s="98">
        <v>43528</v>
      </c>
      <c r="B121" s="99">
        <v>19000356</v>
      </c>
      <c r="C121" s="100">
        <v>1</v>
      </c>
      <c r="D121" s="34">
        <v>103500</v>
      </c>
      <c r="E121" s="101"/>
      <c r="F121" s="99"/>
      <c r="G121" s="34"/>
      <c r="H121" s="102"/>
      <c r="I121" s="102"/>
      <c r="J121" s="34"/>
    </row>
    <row r="122" spans="1:10" x14ac:dyDescent="0.25">
      <c r="A122" s="98">
        <v>43528</v>
      </c>
      <c r="B122" s="99">
        <v>19000359</v>
      </c>
      <c r="C122" s="100">
        <v>3</v>
      </c>
      <c r="D122" s="34">
        <v>174000</v>
      </c>
      <c r="E122" s="101"/>
      <c r="F122" s="99"/>
      <c r="G122" s="34"/>
      <c r="H122" s="102"/>
      <c r="I122" s="102"/>
      <c r="J122" s="34"/>
    </row>
    <row r="123" spans="1:10" x14ac:dyDescent="0.25">
      <c r="A123" s="98">
        <v>43529</v>
      </c>
      <c r="B123" s="99">
        <v>19000362</v>
      </c>
      <c r="C123" s="100">
        <v>2</v>
      </c>
      <c r="D123" s="34">
        <v>80070</v>
      </c>
      <c r="E123" s="101"/>
      <c r="F123" s="99"/>
      <c r="G123" s="34"/>
      <c r="H123" s="102"/>
      <c r="I123" s="102"/>
      <c r="J123" s="34"/>
    </row>
    <row r="124" spans="1:10" x14ac:dyDescent="0.25">
      <c r="A124" s="98">
        <v>43529</v>
      </c>
      <c r="B124" s="99">
        <v>19000364</v>
      </c>
      <c r="C124" s="100">
        <v>1</v>
      </c>
      <c r="D124" s="34">
        <v>68040</v>
      </c>
      <c r="E124" s="101"/>
      <c r="F124" s="99"/>
      <c r="G124" s="34"/>
      <c r="H124" s="102"/>
      <c r="I124" s="102"/>
      <c r="J124" s="34"/>
    </row>
    <row r="125" spans="1:10" x14ac:dyDescent="0.25">
      <c r="A125" s="98"/>
      <c r="B125" s="99"/>
      <c r="C125" s="100"/>
      <c r="D125" s="34"/>
      <c r="E125" s="101"/>
      <c r="F125" s="99"/>
      <c r="G125" s="34"/>
      <c r="H125" s="102"/>
      <c r="I125" s="102"/>
      <c r="J125" s="34"/>
    </row>
    <row r="126" spans="1:10" x14ac:dyDescent="0.25">
      <c r="A126" s="98"/>
      <c r="B126" s="99"/>
      <c r="C126" s="100"/>
      <c r="D126" s="34"/>
      <c r="E126" s="101"/>
      <c r="F126" s="99"/>
      <c r="G126" s="34"/>
      <c r="H126" s="102"/>
      <c r="I126" s="102"/>
      <c r="J126" s="34"/>
    </row>
    <row r="127" spans="1:10" x14ac:dyDescent="0.25">
      <c r="A127" s="235"/>
      <c r="B127" s="234"/>
      <c r="C127" s="240"/>
      <c r="D127" s="236"/>
      <c r="E127" s="237"/>
      <c r="F127" s="234"/>
      <c r="G127" s="236"/>
      <c r="H127" s="239"/>
      <c r="I127" s="239"/>
      <c r="J127" s="236"/>
    </row>
    <row r="128" spans="1:10" x14ac:dyDescent="0.25">
      <c r="A128" s="235"/>
      <c r="B128" s="223" t="s">
        <v>11</v>
      </c>
      <c r="C128" s="232">
        <f>SUM(C8:C127)</f>
        <v>327</v>
      </c>
      <c r="D128" s="224"/>
      <c r="E128" s="223" t="s">
        <v>11</v>
      </c>
      <c r="F128" s="223">
        <f>SUM(F8:F127)</f>
        <v>7</v>
      </c>
      <c r="G128" s="224">
        <f>SUM(G8:G127)</f>
        <v>370620</v>
      </c>
      <c r="H128" s="239"/>
      <c r="I128" s="239"/>
      <c r="J128" s="236"/>
    </row>
    <row r="129" spans="1:10" x14ac:dyDescent="0.25">
      <c r="A129" s="235"/>
      <c r="B129" s="223"/>
      <c r="C129" s="232"/>
      <c r="D129" s="224"/>
      <c r="E129" s="237"/>
      <c r="F129" s="234"/>
      <c r="G129" s="236"/>
      <c r="H129" s="239"/>
      <c r="I129" s="239"/>
      <c r="J129" s="236"/>
    </row>
    <row r="130" spans="1:10" x14ac:dyDescent="0.25">
      <c r="A130" s="225"/>
      <c r="B130" s="226"/>
      <c r="C130" s="240"/>
      <c r="D130" s="236"/>
      <c r="E130" s="223"/>
      <c r="F130" s="234"/>
      <c r="G130" s="420" t="s">
        <v>12</v>
      </c>
      <c r="H130" s="420"/>
      <c r="I130" s="239"/>
      <c r="J130" s="227">
        <f>SUM(D8:D127)</f>
        <v>14946705</v>
      </c>
    </row>
    <row r="131" spans="1:10" x14ac:dyDescent="0.25">
      <c r="A131" s="235"/>
      <c r="B131" s="234"/>
      <c r="C131" s="240"/>
      <c r="D131" s="236"/>
      <c r="E131" s="223"/>
      <c r="F131" s="234"/>
      <c r="G131" s="420" t="s">
        <v>13</v>
      </c>
      <c r="H131" s="420"/>
      <c r="I131" s="239"/>
      <c r="J131" s="227">
        <f>SUM(G8:G127)</f>
        <v>370620</v>
      </c>
    </row>
    <row r="132" spans="1:10" x14ac:dyDescent="0.25">
      <c r="A132" s="228"/>
      <c r="B132" s="237"/>
      <c r="C132" s="240"/>
      <c r="D132" s="236"/>
      <c r="E132" s="237"/>
      <c r="F132" s="234"/>
      <c r="G132" s="420" t="s">
        <v>14</v>
      </c>
      <c r="H132" s="420"/>
      <c r="I132" s="41"/>
      <c r="J132" s="229">
        <f>J130-J131</f>
        <v>14576085</v>
      </c>
    </row>
    <row r="133" spans="1:10" x14ac:dyDescent="0.25">
      <c r="A133" s="235"/>
      <c r="B133" s="230"/>
      <c r="C133" s="240"/>
      <c r="D133" s="231"/>
      <c r="E133" s="237"/>
      <c r="F133" s="223"/>
      <c r="G133" s="420" t="s">
        <v>15</v>
      </c>
      <c r="H133" s="420"/>
      <c r="I133" s="239"/>
      <c r="J133" s="227">
        <f>SUM(H8:H129)</f>
        <v>0</v>
      </c>
    </row>
    <row r="134" spans="1:10" x14ac:dyDescent="0.25">
      <c r="A134" s="235"/>
      <c r="B134" s="230"/>
      <c r="C134" s="240"/>
      <c r="D134" s="231"/>
      <c r="E134" s="237"/>
      <c r="F134" s="223"/>
      <c r="G134" s="420" t="s">
        <v>16</v>
      </c>
      <c r="H134" s="420"/>
      <c r="I134" s="239"/>
      <c r="J134" s="227">
        <f>J132+J133</f>
        <v>14576085</v>
      </c>
    </row>
    <row r="135" spans="1:10" x14ac:dyDescent="0.25">
      <c r="A135" s="235"/>
      <c r="B135" s="230"/>
      <c r="C135" s="240"/>
      <c r="D135" s="231"/>
      <c r="E135" s="237"/>
      <c r="F135" s="234"/>
      <c r="G135" s="420" t="s">
        <v>5</v>
      </c>
      <c r="H135" s="420"/>
      <c r="I135" s="239"/>
      <c r="J135" s="227">
        <f>SUM(I8:I129)</f>
        <v>13478775</v>
      </c>
    </row>
    <row r="136" spans="1:10" x14ac:dyDescent="0.25">
      <c r="A136" s="235"/>
      <c r="B136" s="230"/>
      <c r="C136" s="240"/>
      <c r="D136" s="231"/>
      <c r="E136" s="237"/>
      <c r="F136" s="234"/>
      <c r="G136" s="420" t="s">
        <v>31</v>
      </c>
      <c r="H136" s="420"/>
      <c r="I136" s="240" t="str">
        <f>IF(J136&gt;0,"SALDO",IF(J136&lt;0,"PIUTANG",IF(J136=0,"LUNAS")))</f>
        <v>PIUTANG</v>
      </c>
      <c r="J136" s="227">
        <f>J135-J134</f>
        <v>-1097310</v>
      </c>
    </row>
    <row r="137" spans="1:10" x14ac:dyDescent="0.25">
      <c r="F137" s="219"/>
      <c r="G137" s="219"/>
      <c r="J137" s="219"/>
    </row>
    <row r="138" spans="1:10" x14ac:dyDescent="0.25">
      <c r="C138" s="219"/>
      <c r="D138" s="219"/>
      <c r="F138" s="219"/>
      <c r="G138" s="219"/>
      <c r="J138" s="219"/>
    </row>
    <row r="139" spans="1:10" x14ac:dyDescent="0.25">
      <c r="C139" s="219"/>
      <c r="D139" s="219"/>
      <c r="F139" s="219"/>
      <c r="G139" s="219"/>
      <c r="J139" s="219"/>
    </row>
    <row r="140" spans="1:10" x14ac:dyDescent="0.25">
      <c r="C140" s="219"/>
      <c r="D140" s="219"/>
      <c r="F140" s="219"/>
      <c r="G140" s="219"/>
      <c r="J140" s="219"/>
    </row>
    <row r="141" spans="1:10" x14ac:dyDescent="0.25">
      <c r="C141" s="219"/>
      <c r="D141" s="219"/>
      <c r="F141" s="219"/>
      <c r="G141" s="219"/>
      <c r="J141" s="219"/>
    </row>
    <row r="142" spans="1:10" x14ac:dyDescent="0.25">
      <c r="C142" s="219"/>
      <c r="D142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36:H136"/>
    <mergeCell ref="G130:H130"/>
    <mergeCell ref="G131:H131"/>
    <mergeCell ref="G132:H132"/>
    <mergeCell ref="G133:H133"/>
    <mergeCell ref="G134:H134"/>
    <mergeCell ref="G135:H135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54"/>
  <sheetViews>
    <sheetView workbookViewId="0">
      <pane ySplit="7" topLeftCell="A35" activePane="bottomLeft" state="frozen"/>
      <selection pane="bottomLeft" activeCell="L45" sqref="L45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4" t="s">
        <v>22</v>
      </c>
      <c r="G1" s="414"/>
      <c r="H1" s="414"/>
      <c r="I1" s="220" t="s">
        <v>187</v>
      </c>
      <c r="J1" s="218"/>
      <c r="L1" s="238">
        <f>SUM(D38:D43)</f>
        <v>2712555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4" t="s">
        <v>21</v>
      </c>
      <c r="G2" s="414"/>
      <c r="H2" s="414"/>
      <c r="I2" s="220">
        <f>J54*-1</f>
        <v>236045</v>
      </c>
      <c r="J2" s="218"/>
      <c r="L2" s="238">
        <f>SUM(G29:G32)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2712555</v>
      </c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6"/>
      <c r="I7" s="458"/>
      <c r="J7" s="430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241">
        <v>43502</v>
      </c>
      <c r="B25" s="242">
        <v>19000413</v>
      </c>
      <c r="C25" s="129">
        <v>13</v>
      </c>
      <c r="D25" s="246">
        <v>1497743</v>
      </c>
      <c r="E25" s="244"/>
      <c r="F25" s="242"/>
      <c r="G25" s="246"/>
      <c r="H25" s="244"/>
      <c r="I25" s="245"/>
      <c r="J25" s="246"/>
      <c r="L25" s="238"/>
    </row>
    <row r="26" spans="1:12" x14ac:dyDescent="0.25">
      <c r="A26" s="241">
        <v>43503</v>
      </c>
      <c r="B26" s="242">
        <v>19000448</v>
      </c>
      <c r="C26" s="129">
        <v>1</v>
      </c>
      <c r="D26" s="246">
        <v>92575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43504</v>
      </c>
      <c r="B27" s="242">
        <v>19000476</v>
      </c>
      <c r="C27" s="129">
        <v>1</v>
      </c>
      <c r="D27" s="246">
        <v>91700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43508</v>
      </c>
      <c r="B28" s="242">
        <v>19000742</v>
      </c>
      <c r="C28" s="129">
        <v>10</v>
      </c>
      <c r="D28" s="246">
        <v>1048779</v>
      </c>
      <c r="E28" s="244"/>
      <c r="F28" s="242"/>
      <c r="G28" s="246"/>
      <c r="H28" s="244"/>
      <c r="I28" s="245">
        <v>2730797</v>
      </c>
      <c r="J28" s="246" t="s">
        <v>17</v>
      </c>
      <c r="L28" s="238"/>
    </row>
    <row r="29" spans="1:12" x14ac:dyDescent="0.25">
      <c r="A29" s="241">
        <v>43509</v>
      </c>
      <c r="B29" s="242">
        <v>19000781</v>
      </c>
      <c r="C29" s="129">
        <v>5</v>
      </c>
      <c r="D29" s="246">
        <v>566302</v>
      </c>
      <c r="E29" s="244"/>
      <c r="F29" s="242"/>
      <c r="G29" s="246"/>
      <c r="H29" s="244"/>
      <c r="I29" s="245"/>
      <c r="J29" s="246"/>
      <c r="L29" s="238"/>
    </row>
    <row r="30" spans="1:12" x14ac:dyDescent="0.25">
      <c r="A30" s="241">
        <v>43509</v>
      </c>
      <c r="B30" s="242">
        <v>19000798</v>
      </c>
      <c r="C30" s="129">
        <v>3</v>
      </c>
      <c r="D30" s="246">
        <v>482126</v>
      </c>
      <c r="E30" s="244"/>
      <c r="F30" s="242"/>
      <c r="G30" s="246"/>
      <c r="H30" s="244"/>
      <c r="I30" s="245"/>
      <c r="J30" s="246"/>
      <c r="L30" s="238"/>
    </row>
    <row r="31" spans="1:12" x14ac:dyDescent="0.25">
      <c r="A31" s="241">
        <v>43511</v>
      </c>
      <c r="B31" s="242">
        <v>19000894</v>
      </c>
      <c r="C31" s="129">
        <v>3</v>
      </c>
      <c r="D31" s="246">
        <v>301701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43512</v>
      </c>
      <c r="B32" s="242">
        <v>19000947</v>
      </c>
      <c r="C32" s="129">
        <v>2</v>
      </c>
      <c r="D32" s="246">
        <v>218576</v>
      </c>
      <c r="E32" s="244"/>
      <c r="F32" s="242"/>
      <c r="G32" s="246"/>
      <c r="H32" s="244"/>
      <c r="I32" s="245">
        <v>1568705</v>
      </c>
      <c r="J32" s="246" t="s">
        <v>17</v>
      </c>
      <c r="L32" s="238"/>
    </row>
    <row r="33" spans="1:12" x14ac:dyDescent="0.25">
      <c r="A33" s="241">
        <v>43514</v>
      </c>
      <c r="B33" s="242">
        <v>19001096</v>
      </c>
      <c r="C33" s="129">
        <v>5</v>
      </c>
      <c r="D33" s="246">
        <v>493425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43514</v>
      </c>
      <c r="B34" s="242">
        <v>19001098</v>
      </c>
      <c r="C34" s="129">
        <v>1</v>
      </c>
      <c r="D34" s="246">
        <v>100045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43515</v>
      </c>
      <c r="B35" s="242">
        <v>19001135</v>
      </c>
      <c r="C35" s="129">
        <v>2</v>
      </c>
      <c r="D35" s="246">
        <v>251090</v>
      </c>
      <c r="E35" s="244"/>
      <c r="F35" s="242"/>
      <c r="G35" s="246"/>
      <c r="H35" s="244"/>
      <c r="I35" s="245"/>
      <c r="J35" s="246"/>
      <c r="L35" s="238"/>
    </row>
    <row r="36" spans="1:12" x14ac:dyDescent="0.25">
      <c r="A36" s="241">
        <v>43516</v>
      </c>
      <c r="B36" s="242">
        <v>19001186</v>
      </c>
      <c r="C36" s="129">
        <v>2</v>
      </c>
      <c r="D36" s="246">
        <v>251260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43517</v>
      </c>
      <c r="B37" s="242">
        <v>19001229</v>
      </c>
      <c r="C37" s="129">
        <v>5</v>
      </c>
      <c r="D37" s="246">
        <v>510255</v>
      </c>
      <c r="E37" s="244"/>
      <c r="F37" s="242"/>
      <c r="G37" s="246"/>
      <c r="H37" s="244"/>
      <c r="I37" s="245">
        <v>1606075</v>
      </c>
      <c r="J37" s="246" t="s">
        <v>17</v>
      </c>
      <c r="L37" s="238"/>
    </row>
    <row r="38" spans="1:12" x14ac:dyDescent="0.25">
      <c r="A38" s="241">
        <v>43519</v>
      </c>
      <c r="B38" s="242">
        <v>19001352</v>
      </c>
      <c r="C38" s="129">
        <v>8</v>
      </c>
      <c r="D38" s="246">
        <v>943160</v>
      </c>
      <c r="E38" s="244"/>
      <c r="F38" s="242"/>
      <c r="G38" s="246"/>
      <c r="H38" s="244"/>
      <c r="I38" s="245"/>
      <c r="J38" s="246"/>
      <c r="L38" s="238"/>
    </row>
    <row r="39" spans="1:12" x14ac:dyDescent="0.25">
      <c r="A39" s="241">
        <v>43519</v>
      </c>
      <c r="B39" s="242">
        <v>19001359</v>
      </c>
      <c r="C39" s="129">
        <v>1</v>
      </c>
      <c r="D39" s="246">
        <v>90695</v>
      </c>
      <c r="E39" s="244"/>
      <c r="F39" s="242"/>
      <c r="G39" s="246"/>
      <c r="H39" s="244"/>
      <c r="I39" s="245"/>
      <c r="J39" s="246"/>
      <c r="L39" s="238"/>
    </row>
    <row r="40" spans="1:12" x14ac:dyDescent="0.25">
      <c r="A40" s="241">
        <v>43522</v>
      </c>
      <c r="B40" s="242">
        <v>19001572</v>
      </c>
      <c r="C40" s="129">
        <v>9</v>
      </c>
      <c r="D40" s="246">
        <v>965720</v>
      </c>
      <c r="E40" s="244"/>
      <c r="F40" s="242"/>
      <c r="G40" s="246"/>
      <c r="H40" s="244"/>
      <c r="I40" s="245"/>
      <c r="J40" s="246"/>
      <c r="L40" s="238"/>
    </row>
    <row r="41" spans="1:12" x14ac:dyDescent="0.25">
      <c r="A41" s="241">
        <v>43523</v>
      </c>
      <c r="B41" s="242">
        <v>19001634</v>
      </c>
      <c r="C41" s="129">
        <v>2</v>
      </c>
      <c r="D41" s="246">
        <v>200090</v>
      </c>
      <c r="E41" s="244"/>
      <c r="F41" s="242"/>
      <c r="G41" s="246"/>
      <c r="H41" s="244"/>
      <c r="I41" s="245"/>
      <c r="J41" s="246"/>
      <c r="L41" s="238"/>
    </row>
    <row r="42" spans="1:12" x14ac:dyDescent="0.25">
      <c r="A42" s="241">
        <v>43524</v>
      </c>
      <c r="B42" s="242">
        <v>19001715</v>
      </c>
      <c r="C42" s="129">
        <v>2</v>
      </c>
      <c r="D42" s="246">
        <v>255595</v>
      </c>
      <c r="E42" s="244"/>
      <c r="F42" s="242"/>
      <c r="G42" s="246"/>
      <c r="H42" s="244"/>
      <c r="I42" s="245"/>
      <c r="J42" s="246"/>
      <c r="L42" s="238"/>
    </row>
    <row r="43" spans="1:12" x14ac:dyDescent="0.25">
      <c r="A43" s="241">
        <v>43526</v>
      </c>
      <c r="B43" s="242">
        <v>19001793</v>
      </c>
      <c r="C43" s="129">
        <v>3</v>
      </c>
      <c r="D43" s="246">
        <v>257295</v>
      </c>
      <c r="E43" s="244"/>
      <c r="F43" s="242"/>
      <c r="G43" s="246"/>
      <c r="H43" s="244"/>
      <c r="I43" s="245">
        <v>2712555</v>
      </c>
      <c r="J43" s="246" t="s">
        <v>17</v>
      </c>
      <c r="L43" s="238"/>
    </row>
    <row r="44" spans="1:12" x14ac:dyDescent="0.25">
      <c r="A44" s="98">
        <v>43529</v>
      </c>
      <c r="B44" s="99">
        <v>19002051</v>
      </c>
      <c r="C44" s="253">
        <v>2</v>
      </c>
      <c r="D44" s="34">
        <v>236045</v>
      </c>
      <c r="E44" s="101"/>
      <c r="F44" s="99"/>
      <c r="G44" s="34"/>
      <c r="H44" s="101"/>
      <c r="I44" s="102"/>
      <c r="J44" s="34"/>
      <c r="L44" s="238"/>
    </row>
    <row r="45" spans="1:12" x14ac:dyDescent="0.25">
      <c r="A45" s="235"/>
      <c r="B45" s="234"/>
      <c r="C45" s="26"/>
      <c r="D45" s="236"/>
      <c r="E45" s="237"/>
      <c r="F45" s="234"/>
      <c r="G45" s="236"/>
      <c r="H45" s="237"/>
      <c r="I45" s="239"/>
      <c r="J45" s="236"/>
    </row>
    <row r="46" spans="1:12" x14ac:dyDescent="0.25">
      <c r="A46" s="235"/>
      <c r="B46" s="223" t="s">
        <v>11</v>
      </c>
      <c r="C46" s="27">
        <f>SUM(C8:C45)</f>
        <v>192</v>
      </c>
      <c r="D46" s="224"/>
      <c r="E46" s="223" t="s">
        <v>11</v>
      </c>
      <c r="F46" s="223">
        <f>SUM(F8:F45)</f>
        <v>8</v>
      </c>
      <c r="G46" s="5"/>
      <c r="H46" s="234"/>
      <c r="I46" s="240"/>
      <c r="J46" s="5"/>
    </row>
    <row r="47" spans="1:12" x14ac:dyDescent="0.25">
      <c r="A47" s="235"/>
      <c r="B47" s="223"/>
      <c r="C47" s="27"/>
      <c r="D47" s="224"/>
      <c r="E47" s="223"/>
      <c r="F47" s="223"/>
      <c r="G47" s="32"/>
      <c r="H47" s="33"/>
      <c r="I47" s="240"/>
      <c r="J47" s="5"/>
    </row>
    <row r="48" spans="1:12" x14ac:dyDescent="0.25">
      <c r="A48" s="225"/>
      <c r="B48" s="226"/>
      <c r="C48" s="26"/>
      <c r="D48" s="236"/>
      <c r="E48" s="223"/>
      <c r="F48" s="234"/>
      <c r="G48" s="420" t="s">
        <v>12</v>
      </c>
      <c r="H48" s="420"/>
      <c r="I48" s="239"/>
      <c r="J48" s="227">
        <f>SUM(D8:D45)</f>
        <v>21478775</v>
      </c>
    </row>
    <row r="49" spans="1:10" x14ac:dyDescent="0.25">
      <c r="A49" s="235"/>
      <c r="B49" s="234"/>
      <c r="C49" s="26"/>
      <c r="D49" s="236"/>
      <c r="E49" s="237"/>
      <c r="F49" s="234"/>
      <c r="G49" s="420" t="s">
        <v>13</v>
      </c>
      <c r="H49" s="420"/>
      <c r="I49" s="239"/>
      <c r="J49" s="227">
        <f>SUM(G8:G45)</f>
        <v>537950</v>
      </c>
    </row>
    <row r="50" spans="1:10" x14ac:dyDescent="0.25">
      <c r="A50" s="228"/>
      <c r="B50" s="237"/>
      <c r="C50" s="26"/>
      <c r="D50" s="236"/>
      <c r="E50" s="237"/>
      <c r="F50" s="234"/>
      <c r="G50" s="420" t="s">
        <v>14</v>
      </c>
      <c r="H50" s="420"/>
      <c r="I50" s="41"/>
      <c r="J50" s="229">
        <f>J48-J49</f>
        <v>20940825</v>
      </c>
    </row>
    <row r="51" spans="1:10" x14ac:dyDescent="0.25">
      <c r="A51" s="235"/>
      <c r="B51" s="230"/>
      <c r="C51" s="26"/>
      <c r="D51" s="231"/>
      <c r="E51" s="237"/>
      <c r="F51" s="234"/>
      <c r="G51" s="420" t="s">
        <v>15</v>
      </c>
      <c r="H51" s="420"/>
      <c r="I51" s="239"/>
      <c r="J51" s="227">
        <f>SUM(H8:H46)</f>
        <v>0</v>
      </c>
    </row>
    <row r="52" spans="1:10" x14ac:dyDescent="0.25">
      <c r="A52" s="235"/>
      <c r="B52" s="230"/>
      <c r="C52" s="26"/>
      <c r="D52" s="231"/>
      <c r="E52" s="237"/>
      <c r="F52" s="234"/>
      <c r="G52" s="420" t="s">
        <v>16</v>
      </c>
      <c r="H52" s="420"/>
      <c r="I52" s="239"/>
      <c r="J52" s="227">
        <f>J50+J51</f>
        <v>20940825</v>
      </c>
    </row>
    <row r="53" spans="1:10" x14ac:dyDescent="0.25">
      <c r="A53" s="235"/>
      <c r="B53" s="230"/>
      <c r="C53" s="26"/>
      <c r="D53" s="231"/>
      <c r="E53" s="237"/>
      <c r="F53" s="234"/>
      <c r="G53" s="420" t="s">
        <v>5</v>
      </c>
      <c r="H53" s="420"/>
      <c r="I53" s="239"/>
      <c r="J53" s="227">
        <f>SUM(I8:I46)</f>
        <v>20704780</v>
      </c>
    </row>
    <row r="54" spans="1:10" x14ac:dyDescent="0.25">
      <c r="A54" s="235"/>
      <c r="B54" s="230"/>
      <c r="C54" s="26"/>
      <c r="D54" s="231"/>
      <c r="E54" s="237"/>
      <c r="F54" s="234"/>
      <c r="G54" s="420" t="s">
        <v>31</v>
      </c>
      <c r="H54" s="420"/>
      <c r="I54" s="240" t="str">
        <f>IF(J54&gt;0,"SALDO",IF(J54&lt;0,"PIUTANG",IF(J54=0,"LUNAS")))</f>
        <v>PIUTANG</v>
      </c>
      <c r="J54" s="227">
        <f>J53-J52</f>
        <v>-236045</v>
      </c>
    </row>
  </sheetData>
  <mergeCells count="15">
    <mergeCell ref="G54:H54"/>
    <mergeCell ref="G48:H48"/>
    <mergeCell ref="G49:H49"/>
    <mergeCell ref="G50:H50"/>
    <mergeCell ref="G51:H51"/>
    <mergeCell ref="G52:H52"/>
    <mergeCell ref="G53:H5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8"/>
  <sheetViews>
    <sheetView workbookViewId="0">
      <pane ySplit="7" topLeftCell="A80" activePane="bottomLeft" state="frozen"/>
      <selection pane="bottomLeft" activeCell="H86" sqref="H86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4" t="s">
        <v>22</v>
      </c>
      <c r="G1" s="414"/>
      <c r="H1" s="414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J98*-1</f>
        <v>683995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M5" s="37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  <c r="M6" s="37"/>
    </row>
    <row r="7" spans="1:17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241">
        <v>43510</v>
      </c>
      <c r="B84" s="242">
        <v>19000806</v>
      </c>
      <c r="C84" s="247">
        <v>2</v>
      </c>
      <c r="D84" s="246">
        <v>165155</v>
      </c>
      <c r="E84" s="244"/>
      <c r="F84" s="242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</row>
    <row r="85" spans="1:17" s="134" customFormat="1" x14ac:dyDescent="0.25">
      <c r="A85" s="241">
        <v>43513</v>
      </c>
      <c r="B85" s="242">
        <v>19001024</v>
      </c>
      <c r="C85" s="247">
        <v>2</v>
      </c>
      <c r="D85" s="246">
        <v>207570</v>
      </c>
      <c r="E85" s="244"/>
      <c r="F85" s="242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</row>
    <row r="86" spans="1:17" s="134" customFormat="1" x14ac:dyDescent="0.25">
      <c r="A86" s="241">
        <v>43517</v>
      </c>
      <c r="B86" s="242">
        <v>19001225</v>
      </c>
      <c r="C86" s="247">
        <v>2</v>
      </c>
      <c r="D86" s="246">
        <v>256530</v>
      </c>
      <c r="E86" s="244"/>
      <c r="F86" s="242"/>
      <c r="G86" s="246"/>
      <c r="H86" s="245"/>
      <c r="I86" s="245">
        <v>629255</v>
      </c>
      <c r="J86" s="246" t="s">
        <v>17</v>
      </c>
      <c r="K86" s="138"/>
      <c r="L86" s="138"/>
      <c r="M86" s="138"/>
      <c r="N86" s="138"/>
      <c r="O86" s="138"/>
      <c r="P86" s="138"/>
      <c r="Q86" s="138"/>
    </row>
    <row r="87" spans="1:17" s="134" customFormat="1" x14ac:dyDescent="0.25">
      <c r="A87" s="98">
        <v>43524</v>
      </c>
      <c r="B87" s="99">
        <v>19001651</v>
      </c>
      <c r="C87" s="100">
        <v>4</v>
      </c>
      <c r="D87" s="34">
        <v>427125</v>
      </c>
      <c r="E87" s="101"/>
      <c r="F87" s="99"/>
      <c r="G87" s="34"/>
      <c r="H87" s="102"/>
      <c r="I87" s="102"/>
      <c r="J87" s="34"/>
      <c r="K87" s="138"/>
      <c r="L87" s="138"/>
      <c r="M87" s="138"/>
      <c r="N87" s="138"/>
      <c r="O87" s="138"/>
      <c r="P87" s="138"/>
      <c r="Q87" s="138"/>
    </row>
    <row r="88" spans="1:17" s="134" customFormat="1" x14ac:dyDescent="0.25">
      <c r="A88" s="98">
        <v>43527</v>
      </c>
      <c r="B88" s="99">
        <v>19001884</v>
      </c>
      <c r="C88" s="100">
        <v>2</v>
      </c>
      <c r="D88" s="34">
        <v>256870</v>
      </c>
      <c r="E88" s="101"/>
      <c r="F88" s="99"/>
      <c r="G88" s="34"/>
      <c r="H88" s="102"/>
      <c r="I88" s="102"/>
      <c r="J88" s="34"/>
      <c r="K88" s="138"/>
      <c r="L88" s="138"/>
      <c r="M88" s="138"/>
      <c r="N88" s="138"/>
      <c r="O88" s="138"/>
      <c r="P88" s="138"/>
      <c r="Q88" s="138"/>
    </row>
    <row r="89" spans="1:17" x14ac:dyDescent="0.25">
      <c r="A89" s="4"/>
      <c r="B89" s="3"/>
      <c r="C89" s="40"/>
      <c r="D89" s="6"/>
      <c r="E89" s="7"/>
      <c r="F89" s="3"/>
      <c r="G89" s="6"/>
      <c r="H89" s="39"/>
      <c r="I89" s="39"/>
      <c r="J89" s="6"/>
      <c r="M89" s="37"/>
    </row>
    <row r="90" spans="1:17" x14ac:dyDescent="0.25">
      <c r="A90" s="4"/>
      <c r="B90" s="8" t="s">
        <v>11</v>
      </c>
      <c r="C90" s="77">
        <f>SUM(C8:C89)</f>
        <v>428</v>
      </c>
      <c r="D90" s="9"/>
      <c r="E90" s="8" t="s">
        <v>11</v>
      </c>
      <c r="F90" s="8">
        <f>SUM(F8:F89)</f>
        <v>123</v>
      </c>
      <c r="G90" s="5"/>
      <c r="H90" s="40"/>
      <c r="I90" s="40"/>
      <c r="J90" s="5"/>
      <c r="M90" s="37"/>
    </row>
    <row r="91" spans="1:17" x14ac:dyDescent="0.25">
      <c r="A91" s="4"/>
      <c r="B91" s="8"/>
      <c r="C91" s="77"/>
      <c r="D91" s="9"/>
      <c r="E91" s="8"/>
      <c r="F91" s="8"/>
      <c r="G91" s="32"/>
      <c r="H91" s="52"/>
      <c r="I91" s="40"/>
      <c r="J91" s="5"/>
      <c r="M91" s="37"/>
    </row>
    <row r="92" spans="1:17" x14ac:dyDescent="0.25">
      <c r="A92" s="10"/>
      <c r="B92" s="11"/>
      <c r="C92" s="40"/>
      <c r="D92" s="6"/>
      <c r="E92" s="8"/>
      <c r="F92" s="3"/>
      <c r="G92" s="420" t="s">
        <v>12</v>
      </c>
      <c r="H92" s="420"/>
      <c r="I92" s="39"/>
      <c r="J92" s="13">
        <f>SUM(D8:D89)</f>
        <v>47854691</v>
      </c>
      <c r="M92" s="37"/>
    </row>
    <row r="93" spans="1:17" x14ac:dyDescent="0.25">
      <c r="A93" s="4"/>
      <c r="B93" s="3"/>
      <c r="C93" s="40"/>
      <c r="D93" s="6"/>
      <c r="E93" s="7"/>
      <c r="F93" s="3"/>
      <c r="G93" s="420" t="s">
        <v>13</v>
      </c>
      <c r="H93" s="420"/>
      <c r="I93" s="39"/>
      <c r="J93" s="13">
        <f>SUM(G8:G89)</f>
        <v>14414573</v>
      </c>
      <c r="M93" s="37"/>
    </row>
    <row r="94" spans="1:17" x14ac:dyDescent="0.25">
      <c r="A94" s="14"/>
      <c r="B94" s="7"/>
      <c r="C94" s="40"/>
      <c r="D94" s="6"/>
      <c r="E94" s="7"/>
      <c r="F94" s="3"/>
      <c r="G94" s="420" t="s">
        <v>14</v>
      </c>
      <c r="H94" s="420"/>
      <c r="I94" s="41"/>
      <c r="J94" s="15">
        <f>J92-J93</f>
        <v>33440118</v>
      </c>
      <c r="M94" s="37"/>
    </row>
    <row r="95" spans="1:17" x14ac:dyDescent="0.25">
      <c r="A95" s="4"/>
      <c r="B95" s="16"/>
      <c r="C95" s="40"/>
      <c r="D95" s="17"/>
      <c r="E95" s="7"/>
      <c r="F95" s="3"/>
      <c r="G95" s="420" t="s">
        <v>15</v>
      </c>
      <c r="H95" s="420"/>
      <c r="I95" s="39"/>
      <c r="J95" s="13">
        <f>SUM(H8:H90)</f>
        <v>0</v>
      </c>
      <c r="M95" s="37"/>
    </row>
    <row r="96" spans="1:17" x14ac:dyDescent="0.25">
      <c r="A96" s="4"/>
      <c r="B96" s="16"/>
      <c r="C96" s="40"/>
      <c r="D96" s="17"/>
      <c r="E96" s="7"/>
      <c r="F96" s="3"/>
      <c r="G96" s="420" t="s">
        <v>16</v>
      </c>
      <c r="H96" s="420"/>
      <c r="I96" s="39"/>
      <c r="J96" s="13">
        <f>J94+J95</f>
        <v>33440118</v>
      </c>
      <c r="M96" s="37"/>
    </row>
    <row r="97" spans="1:13" x14ac:dyDescent="0.25">
      <c r="A97" s="4"/>
      <c r="B97" s="16"/>
      <c r="C97" s="40"/>
      <c r="D97" s="17"/>
      <c r="E97" s="7"/>
      <c r="F97" s="3"/>
      <c r="G97" s="420" t="s">
        <v>5</v>
      </c>
      <c r="H97" s="420"/>
      <c r="I97" s="39"/>
      <c r="J97" s="13">
        <f>SUM(I8:I90)</f>
        <v>32756123</v>
      </c>
      <c r="M97" s="37"/>
    </row>
    <row r="98" spans="1:13" x14ac:dyDescent="0.25">
      <c r="A98" s="4"/>
      <c r="B98" s="16"/>
      <c r="C98" s="40"/>
      <c r="D98" s="17"/>
      <c r="E98" s="7"/>
      <c r="F98" s="3"/>
      <c r="G98" s="420" t="s">
        <v>31</v>
      </c>
      <c r="H98" s="420"/>
      <c r="I98" s="40" t="str">
        <f>IF(J98&gt;0,"SALDO",IF(J98&lt;0,"PIUTANG",IF(J98=0,"LUNAS")))</f>
        <v>PIUTANG</v>
      </c>
      <c r="J98" s="13">
        <f>J97-J96</f>
        <v>-683995</v>
      </c>
      <c r="M98" s="37"/>
    </row>
  </sheetData>
  <mergeCells count="15">
    <mergeCell ref="G98:H98"/>
    <mergeCell ref="G92:H92"/>
    <mergeCell ref="G93:H93"/>
    <mergeCell ref="G94:H94"/>
    <mergeCell ref="G95:H95"/>
    <mergeCell ref="G96:H96"/>
    <mergeCell ref="G97:H9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Anip</vt:lpstr>
      <vt:lpstr>Agus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2019-03-05T10:28:23Z</dcterms:modified>
</cp:coreProperties>
</file>