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8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Bentang!$A$1:$J$104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ST'!$A$5:$J$129</definedName>
    <definedName name="_xlnm.Print_Area" localSheetId="28">Widya!$A$1:$J$25</definedName>
    <definedName name="_xlnm.Print_Area" localSheetId="7">Yuan!$N$8:$N$50</definedName>
  </definedNames>
  <calcPr calcId="144525"/>
</workbook>
</file>

<file path=xl/calcChain.xml><?xml version="1.0" encoding="utf-8"?>
<calcChain xmlns="http://schemas.openxmlformats.org/spreadsheetml/2006/main">
  <c r="L1" i="58" l="1"/>
  <c r="M2" i="58" l="1"/>
  <c r="M1" i="58"/>
  <c r="L2" i="58" l="1"/>
  <c r="L2" i="35" l="1"/>
  <c r="L1" i="35"/>
  <c r="L1" i="61"/>
  <c r="L2" i="2"/>
  <c r="L1" i="2"/>
  <c r="L2" i="54" l="1"/>
  <c r="L1" i="54"/>
  <c r="L1" i="64" l="1"/>
  <c r="M2" i="57"/>
  <c r="M1" i="57"/>
  <c r="B20" i="15" l="1"/>
  <c r="B13" i="15"/>
  <c r="B12" i="15"/>
  <c r="B9" i="15"/>
  <c r="L3" i="58" l="1"/>
  <c r="B18" i="15" l="1"/>
  <c r="B10" i="15"/>
  <c r="L29" i="56" l="1"/>
  <c r="L2" i="61" l="1"/>
  <c r="M115" i="57" l="1"/>
  <c r="M114" i="57"/>
  <c r="M113" i="57"/>
  <c r="O93" i="57"/>
  <c r="M95" i="57" l="1"/>
  <c r="M94" i="57"/>
  <c r="M93" i="57"/>
  <c r="L2" i="64" l="1"/>
  <c r="L63" i="64" l="1"/>
  <c r="L62" i="64"/>
  <c r="L3" i="2" l="1"/>
  <c r="L25" i="56" l="1"/>
  <c r="M114" i="58" l="1"/>
  <c r="M113" i="58"/>
  <c r="L2" i="12" l="1"/>
  <c r="L1" i="12"/>
  <c r="I40" i="5" l="1"/>
  <c r="L3" i="64" l="1"/>
  <c r="J141" i="64"/>
  <c r="J140" i="64"/>
  <c r="N2" i="16" l="1"/>
  <c r="L23" i="56" l="1"/>
  <c r="M2" i="2" l="1"/>
  <c r="M1" i="2"/>
  <c r="N1" i="54" l="1"/>
  <c r="N2" i="54"/>
  <c r="L66" i="62" l="1"/>
  <c r="L678" i="63" l="1"/>
  <c r="L677" i="63"/>
  <c r="J145" i="64"/>
  <c r="J143" i="64"/>
  <c r="G138" i="64"/>
  <c r="F138" i="64"/>
  <c r="C138" i="64"/>
  <c r="J142" i="64" l="1"/>
  <c r="J144" i="64" s="1"/>
  <c r="J146" i="64" s="1"/>
  <c r="I2" i="64" s="1"/>
  <c r="C21" i="15" s="1"/>
  <c r="L679" i="63"/>
  <c r="N3" i="64" l="1"/>
  <c r="I146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56" i="61" l="1"/>
  <c r="J54" i="61"/>
  <c r="J52" i="61"/>
  <c r="J51" i="61"/>
  <c r="F49" i="61"/>
  <c r="C49" i="61"/>
  <c r="J53" i="61" l="1"/>
  <c r="J55" i="61" s="1"/>
  <c r="J57" i="61" s="1"/>
  <c r="I5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67" i="58" l="1"/>
  <c r="J265" i="58"/>
  <c r="J263" i="58"/>
  <c r="J262" i="58"/>
  <c r="I260" i="58"/>
  <c r="H260" i="58"/>
  <c r="G260" i="58"/>
  <c r="F260" i="58"/>
  <c r="D260" i="58"/>
  <c r="C260" i="58"/>
  <c r="M3" i="58"/>
  <c r="N3" i="58" l="1"/>
  <c r="J264" i="58"/>
  <c r="J266" i="58" s="1"/>
  <c r="J268" i="58" s="1"/>
  <c r="I268" i="58" l="1"/>
  <c r="I2" i="58"/>
  <c r="C8" i="15" s="1"/>
  <c r="J182" i="57" l="1"/>
  <c r="J180" i="57"/>
  <c r="J178" i="57"/>
  <c r="J177" i="57"/>
  <c r="G175" i="57"/>
  <c r="F175" i="57"/>
  <c r="C175" i="57"/>
  <c r="J179" i="57" l="1"/>
  <c r="J181" i="57" s="1"/>
  <c r="J183" i="57" s="1"/>
  <c r="I183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103" i="55"/>
  <c r="J101" i="55"/>
  <c r="J99" i="55"/>
  <c r="J98" i="55"/>
  <c r="G96" i="55"/>
  <c r="F96" i="55"/>
  <c r="C96" i="55"/>
  <c r="M1" i="56" l="1"/>
  <c r="J100" i="55"/>
  <c r="J102" i="55" s="1"/>
  <c r="J104" i="55" s="1"/>
  <c r="I104" i="55" s="1"/>
  <c r="I2" i="55" l="1"/>
  <c r="C9" i="15" s="1"/>
  <c r="I42" i="30" l="1"/>
  <c r="I44" i="30"/>
  <c r="I37" i="18" l="1"/>
  <c r="I39" i="18"/>
  <c r="L3" i="12" l="1"/>
  <c r="B17" i="15" l="1"/>
  <c r="B14" i="15"/>
  <c r="J128" i="54" l="1"/>
  <c r="J126" i="54"/>
  <c r="J124" i="54"/>
  <c r="J123" i="54"/>
  <c r="I121" i="54"/>
  <c r="H121" i="54"/>
  <c r="G121" i="54"/>
  <c r="F121" i="54"/>
  <c r="D121" i="54"/>
  <c r="C121" i="54"/>
  <c r="J125" i="54" l="1"/>
  <c r="J127" i="54" s="1"/>
  <c r="J129" i="54" s="1"/>
  <c r="I2" i="54" s="1"/>
  <c r="C5" i="15" s="1"/>
  <c r="L3" i="54"/>
  <c r="N3" i="54" s="1"/>
  <c r="I129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7" i="5" l="1"/>
  <c r="J45" i="5"/>
  <c r="J43" i="5"/>
  <c r="J42" i="5"/>
  <c r="H40" i="5"/>
  <c r="G40" i="5"/>
  <c r="F40" i="5"/>
  <c r="D40" i="5"/>
  <c r="C40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C23" i="2"/>
  <c r="M4" i="5" l="1"/>
  <c r="J44" i="5"/>
  <c r="J46" i="5" s="1"/>
  <c r="J48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8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23" i="2"/>
  <c r="J25" i="2"/>
  <c r="J27" i="2"/>
  <c r="J29" i="2" s="1"/>
  <c r="J31" i="2" s="1"/>
  <c r="I31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AGUS ANDRIANTO
0000
1,392,000.00
CR
164,524,726.88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charset val="1"/>
          </rPr>
          <t xml:space="preserve"> PEND
TRSF E-BANKING CR
03/04 95031
PELUNASAN KREDIT I
NFICLO N BCLLY
YUAN PERDANA
0000
2,712,555.00
CR
168,653,566.88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</commentList>
</comments>
</file>

<file path=xl/sharedStrings.xml><?xml version="1.0" encoding="utf-8"?>
<sst xmlns="http://schemas.openxmlformats.org/spreadsheetml/2006/main" count="2253" uniqueCount="292">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</sst>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9"/>
  <sheetViews>
    <sheetView zoomScaleNormal="100" workbookViewId="0">
      <pane ySplit="7" topLeftCell="A113" activePane="bottomLeft" state="frozen"/>
      <selection pane="bottomLeft" activeCell="J112" sqref="J112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SUM(D100:D112)</f>
        <v>6367196</v>
      </c>
      <c r="M1" s="238">
        <v>6539309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J129*-1</f>
        <v>4990545</v>
      </c>
      <c r="J2" s="218"/>
      <c r="L2" s="276">
        <f>SUM(G100:G112)</f>
        <v>866228</v>
      </c>
      <c r="M2" s="238">
        <v>866228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5500968</v>
      </c>
      <c r="M3" s="238">
        <f>M1-M2</f>
        <v>5673081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98">
        <v>43528</v>
      </c>
      <c r="B113" s="99">
        <v>19001967</v>
      </c>
      <c r="C113" s="412">
        <v>28</v>
      </c>
      <c r="D113" s="34">
        <v>2519995</v>
      </c>
      <c r="E113" s="101" t="s">
        <v>281</v>
      </c>
      <c r="F113" s="100">
        <v>3</v>
      </c>
      <c r="G113" s="34">
        <v>273275</v>
      </c>
      <c r="H113" s="101"/>
      <c r="I113" s="102"/>
      <c r="J113" s="34"/>
    </row>
    <row r="114" spans="1:10" ht="15.75" customHeight="1" x14ac:dyDescent="0.25">
      <c r="A114" s="98">
        <v>43528</v>
      </c>
      <c r="B114" s="99">
        <v>19001998</v>
      </c>
      <c r="C114" s="412">
        <v>7</v>
      </c>
      <c r="D114" s="34">
        <v>658835</v>
      </c>
      <c r="E114" s="101"/>
      <c r="F114" s="100"/>
      <c r="G114" s="34"/>
      <c r="H114" s="101"/>
      <c r="I114" s="102"/>
      <c r="J114" s="34"/>
    </row>
    <row r="115" spans="1:10" ht="15.75" customHeight="1" x14ac:dyDescent="0.25">
      <c r="A115" s="98">
        <v>43529</v>
      </c>
      <c r="B115" s="99">
        <v>19002053</v>
      </c>
      <c r="C115" s="412">
        <v>14</v>
      </c>
      <c r="D115" s="34">
        <v>1402270</v>
      </c>
      <c r="E115" s="101" t="s">
        <v>283</v>
      </c>
      <c r="F115" s="100">
        <v>2</v>
      </c>
      <c r="G115" s="34">
        <v>95795</v>
      </c>
      <c r="H115" s="101"/>
      <c r="I115" s="102"/>
      <c r="J115" s="34"/>
    </row>
    <row r="116" spans="1:10" ht="15.75" customHeight="1" x14ac:dyDescent="0.25">
      <c r="A116" s="98">
        <v>43529</v>
      </c>
      <c r="B116" s="99">
        <v>19002065</v>
      </c>
      <c r="C116" s="412">
        <v>1</v>
      </c>
      <c r="D116" s="34">
        <v>48960</v>
      </c>
      <c r="E116" s="101"/>
      <c r="F116" s="100"/>
      <c r="G116" s="34"/>
      <c r="H116" s="101"/>
      <c r="I116" s="102"/>
      <c r="J116" s="34"/>
    </row>
    <row r="117" spans="1:10" ht="15.75" customHeight="1" x14ac:dyDescent="0.25">
      <c r="A117" s="98">
        <v>43530</v>
      </c>
      <c r="B117" s="99">
        <v>19002107</v>
      </c>
      <c r="C117" s="412">
        <v>6</v>
      </c>
      <c r="D117" s="34">
        <v>573410</v>
      </c>
      <c r="E117" s="101" t="s">
        <v>290</v>
      </c>
      <c r="F117" s="100">
        <v>1</v>
      </c>
      <c r="G117" s="34">
        <v>132005</v>
      </c>
      <c r="H117" s="101"/>
      <c r="I117" s="102"/>
      <c r="J117" s="34"/>
    </row>
    <row r="118" spans="1:10" ht="15.75" customHeight="1" x14ac:dyDescent="0.25">
      <c r="A118" s="98">
        <v>43530</v>
      </c>
      <c r="B118" s="99">
        <v>19002121</v>
      </c>
      <c r="C118" s="412">
        <v>3</v>
      </c>
      <c r="D118" s="34">
        <v>288150</v>
      </c>
      <c r="E118" s="101"/>
      <c r="F118" s="100"/>
      <c r="G118" s="34"/>
      <c r="H118" s="101"/>
      <c r="I118" s="102"/>
      <c r="J118" s="34"/>
    </row>
    <row r="119" spans="1:10" ht="15.75" customHeight="1" x14ac:dyDescent="0.25">
      <c r="A119" s="98"/>
      <c r="B119" s="99"/>
      <c r="C119" s="412"/>
      <c r="D119" s="34"/>
      <c r="E119" s="101"/>
      <c r="F119" s="100"/>
      <c r="G119" s="34"/>
      <c r="H119" s="101"/>
      <c r="I119" s="102"/>
      <c r="J119" s="34"/>
    </row>
    <row r="120" spans="1:10" x14ac:dyDescent="0.25">
      <c r="A120" s="235"/>
      <c r="B120" s="234"/>
      <c r="C120" s="12"/>
      <c r="D120" s="236"/>
      <c r="E120" s="237"/>
      <c r="F120" s="240"/>
      <c r="G120" s="236"/>
      <c r="H120" s="237"/>
      <c r="I120" s="239"/>
      <c r="J120" s="236"/>
    </row>
    <row r="121" spans="1:10" x14ac:dyDescent="0.25">
      <c r="A121" s="235"/>
      <c r="B121" s="223" t="s">
        <v>11</v>
      </c>
      <c r="C121" s="229">
        <f>SUM(C8:C120)</f>
        <v>669</v>
      </c>
      <c r="D121" s="224">
        <f>SUM(D8:D120)</f>
        <v>61743798</v>
      </c>
      <c r="E121" s="223" t="s">
        <v>11</v>
      </c>
      <c r="F121" s="232">
        <f>SUM(F8:F120)</f>
        <v>60</v>
      </c>
      <c r="G121" s="224">
        <f>SUM(G8:G120)</f>
        <v>5927445</v>
      </c>
      <c r="H121" s="232">
        <f>SUM(H8:H120)</f>
        <v>0</v>
      </c>
      <c r="I121" s="232">
        <f>SUM(I8:I120)</f>
        <v>50825808</v>
      </c>
      <c r="J121" s="5"/>
    </row>
    <row r="122" spans="1:10" x14ac:dyDescent="0.25">
      <c r="A122" s="235"/>
      <c r="B122" s="223"/>
      <c r="C122" s="229"/>
      <c r="D122" s="224"/>
      <c r="E122" s="223"/>
      <c r="F122" s="232"/>
      <c r="G122" s="224"/>
      <c r="H122" s="232"/>
      <c r="I122" s="232"/>
      <c r="J122" s="5"/>
    </row>
    <row r="123" spans="1:10" x14ac:dyDescent="0.25">
      <c r="A123" s="225"/>
      <c r="B123" s="226"/>
      <c r="C123" s="12"/>
      <c r="D123" s="236"/>
      <c r="E123" s="223"/>
      <c r="F123" s="240"/>
      <c r="G123" s="414" t="s">
        <v>12</v>
      </c>
      <c r="H123" s="414"/>
      <c r="I123" s="239"/>
      <c r="J123" s="227">
        <f>SUM(D8:D120)</f>
        <v>61743798</v>
      </c>
    </row>
    <row r="124" spans="1:10" x14ac:dyDescent="0.25">
      <c r="A124" s="235"/>
      <c r="B124" s="234"/>
      <c r="C124" s="12"/>
      <c r="D124" s="236"/>
      <c r="E124" s="237"/>
      <c r="F124" s="240"/>
      <c r="G124" s="414" t="s">
        <v>13</v>
      </c>
      <c r="H124" s="414"/>
      <c r="I124" s="239"/>
      <c r="J124" s="227">
        <f>SUM(G8:G120)</f>
        <v>5927445</v>
      </c>
    </row>
    <row r="125" spans="1:10" x14ac:dyDescent="0.25">
      <c r="A125" s="228"/>
      <c r="B125" s="237"/>
      <c r="C125" s="12"/>
      <c r="D125" s="236"/>
      <c r="E125" s="237"/>
      <c r="F125" s="240"/>
      <c r="G125" s="414" t="s">
        <v>14</v>
      </c>
      <c r="H125" s="414"/>
      <c r="I125" s="41"/>
      <c r="J125" s="229">
        <f>J123-J124</f>
        <v>55816353</v>
      </c>
    </row>
    <row r="126" spans="1:10" x14ac:dyDescent="0.25">
      <c r="A126" s="235"/>
      <c r="B126" s="230"/>
      <c r="C126" s="12"/>
      <c r="D126" s="231"/>
      <c r="E126" s="237"/>
      <c r="F126" s="240"/>
      <c r="G126" s="414" t="s">
        <v>15</v>
      </c>
      <c r="H126" s="414"/>
      <c r="I126" s="239"/>
      <c r="J126" s="227">
        <f>SUM(H8:H120)</f>
        <v>0</v>
      </c>
    </row>
    <row r="127" spans="1:10" x14ac:dyDescent="0.25">
      <c r="A127" s="235"/>
      <c r="B127" s="230"/>
      <c r="C127" s="12"/>
      <c r="D127" s="231"/>
      <c r="E127" s="237"/>
      <c r="F127" s="240"/>
      <c r="G127" s="414" t="s">
        <v>16</v>
      </c>
      <c r="H127" s="414"/>
      <c r="I127" s="239"/>
      <c r="J127" s="227">
        <f>J125+J126</f>
        <v>55816353</v>
      </c>
    </row>
    <row r="128" spans="1:10" x14ac:dyDescent="0.25">
      <c r="A128" s="235"/>
      <c r="B128" s="230"/>
      <c r="C128" s="12"/>
      <c r="D128" s="231"/>
      <c r="E128" s="237"/>
      <c r="F128" s="240"/>
      <c r="G128" s="414" t="s">
        <v>5</v>
      </c>
      <c r="H128" s="414"/>
      <c r="I128" s="239"/>
      <c r="J128" s="227">
        <f>SUM(I8:I120)</f>
        <v>50825808</v>
      </c>
    </row>
    <row r="129" spans="1:10" x14ac:dyDescent="0.25">
      <c r="A129" s="235"/>
      <c r="B129" s="230"/>
      <c r="C129" s="12"/>
      <c r="D129" s="231"/>
      <c r="E129" s="237"/>
      <c r="F129" s="240"/>
      <c r="G129" s="414" t="s">
        <v>31</v>
      </c>
      <c r="H129" s="414"/>
      <c r="I129" s="240" t="str">
        <f>IF(J129&gt;0,"SALDO",IF(J129&lt;0,"PIUTANG",IF(J129=0,"LUNAS")))</f>
        <v>PIUTANG</v>
      </c>
      <c r="J129" s="227">
        <f>J128-J127</f>
        <v>-4990545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9:H129"/>
    <mergeCell ref="G123:H123"/>
    <mergeCell ref="G124:H124"/>
    <mergeCell ref="G125:H125"/>
    <mergeCell ref="G126:H126"/>
    <mergeCell ref="G127:H127"/>
    <mergeCell ref="G128:H128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27" activePane="bottomLeft" state="frozen"/>
      <selection pane="bottomLeft" activeCell="B234" sqref="B23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SUM(D229:D231)</f>
        <v>443955</v>
      </c>
      <c r="M1" s="37">
        <v>6382688</v>
      </c>
      <c r="N1" s="37">
        <f>L1-M1</f>
        <v>-5938733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J245*-1</f>
        <v>3382670</v>
      </c>
      <c r="J2" s="20"/>
      <c r="L2" s="219">
        <f>SUM(H229:H231)</f>
        <v>76000</v>
      </c>
      <c r="M2" s="219">
        <v>101000</v>
      </c>
      <c r="N2" s="219">
        <f>L2-M2</f>
        <v>-25000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519955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2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98">
        <v>43528</v>
      </c>
      <c r="B232" s="99">
        <v>19001956</v>
      </c>
      <c r="C232" s="100">
        <v>20</v>
      </c>
      <c r="D232" s="34">
        <v>2959700</v>
      </c>
      <c r="E232" s="101"/>
      <c r="F232" s="99"/>
      <c r="G232" s="34"/>
      <c r="H232" s="102">
        <v>41000</v>
      </c>
      <c r="I232" s="102"/>
      <c r="J232" s="34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98">
        <v>43528</v>
      </c>
      <c r="B233" s="99">
        <v>19001936</v>
      </c>
      <c r="C233" s="100">
        <v>1</v>
      </c>
      <c r="D233" s="34">
        <v>157985</v>
      </c>
      <c r="E233" s="101"/>
      <c r="F233" s="99"/>
      <c r="G233" s="34"/>
      <c r="H233" s="102">
        <v>10000</v>
      </c>
      <c r="I233" s="102"/>
      <c r="J233" s="34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98">
        <v>43528</v>
      </c>
      <c r="B234" s="99">
        <v>19001938</v>
      </c>
      <c r="C234" s="100">
        <v>1</v>
      </c>
      <c r="D234" s="34">
        <v>180985</v>
      </c>
      <c r="E234" s="101"/>
      <c r="F234" s="99"/>
      <c r="G234" s="34"/>
      <c r="H234" s="102">
        <v>33000</v>
      </c>
      <c r="I234" s="102"/>
      <c r="J234" s="34"/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992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14" t="s">
        <v>12</v>
      </c>
      <c r="H239" s="414"/>
      <c r="I239" s="39"/>
      <c r="J239" s="13">
        <f>SUM(D8:D236)</f>
        <v>92850272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14" t="s">
        <v>13</v>
      </c>
      <c r="H240" s="414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14" t="s">
        <v>14</v>
      </c>
      <c r="H241" s="414"/>
      <c r="I241" s="41"/>
      <c r="J241" s="15">
        <f>J239-J240</f>
        <v>92751747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14" t="s">
        <v>15</v>
      </c>
      <c r="H242" s="414"/>
      <c r="I242" s="39"/>
      <c r="J242" s="13">
        <f>SUM(H8:H238)</f>
        <v>5364500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14" t="s">
        <v>16</v>
      </c>
      <c r="H243" s="414"/>
      <c r="I243" s="39"/>
      <c r="J243" s="13">
        <f>J241+J242</f>
        <v>98116247</v>
      </c>
    </row>
    <row r="244" spans="1:16" x14ac:dyDescent="0.25">
      <c r="A244" s="4"/>
      <c r="B244" s="16"/>
      <c r="C244" s="40"/>
      <c r="D244" s="17"/>
      <c r="E244" s="7"/>
      <c r="F244" s="3"/>
      <c r="G244" s="414" t="s">
        <v>5</v>
      </c>
      <c r="H244" s="414"/>
      <c r="I244" s="39"/>
      <c r="J244" s="13">
        <f>SUM(I8:I238)</f>
        <v>94733577</v>
      </c>
    </row>
    <row r="245" spans="1:16" x14ac:dyDescent="0.25">
      <c r="A245" s="4"/>
      <c r="B245" s="16"/>
      <c r="C245" s="40"/>
      <c r="D245" s="17"/>
      <c r="E245" s="7"/>
      <c r="F245" s="3"/>
      <c r="G245" s="414" t="s">
        <v>31</v>
      </c>
      <c r="H245" s="414"/>
      <c r="I245" s="40" t="str">
        <f>IF(J245&gt;0,"SALDO",IF(J245&lt;0,"PIUTANG",IF(J245=0,"LUNAS")))</f>
        <v>PIUTANG</v>
      </c>
      <c r="J245" s="13">
        <f>J244-J243</f>
        <v>-3382670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G245:H245"/>
    <mergeCell ref="G239:H239"/>
    <mergeCell ref="G240:H240"/>
    <mergeCell ref="G241:H241"/>
    <mergeCell ref="G242:H242"/>
    <mergeCell ref="G243:H243"/>
    <mergeCell ref="G244:H244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I37" sqref="I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J48*-1</f>
        <v>626456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4"/>
      <c r="I7" s="458"/>
      <c r="J7" s="42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873305</v>
      </c>
      <c r="E38" s="101" t="s">
        <v>282</v>
      </c>
      <c r="F38" s="99">
        <v>2</v>
      </c>
      <c r="G38" s="34">
        <v>235945</v>
      </c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4" t="s">
        <v>12</v>
      </c>
      <c r="H42" s="414"/>
      <c r="I42" s="39"/>
      <c r="J42" s="13">
        <f>SUM(D8:D39)</f>
        <v>93397383</v>
      </c>
    </row>
    <row r="43" spans="1:12" x14ac:dyDescent="0.25">
      <c r="A43" s="4"/>
      <c r="B43" s="3"/>
      <c r="C43" s="26"/>
      <c r="D43" s="6"/>
      <c r="E43" s="7"/>
      <c r="F43" s="3"/>
      <c r="G43" s="414" t="s">
        <v>13</v>
      </c>
      <c r="H43" s="414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14" t="s">
        <v>14</v>
      </c>
      <c r="H44" s="414"/>
      <c r="I44" s="41"/>
      <c r="J44" s="15">
        <f>J42-J43</f>
        <v>78610456</v>
      </c>
    </row>
    <row r="45" spans="1:12" x14ac:dyDescent="0.25">
      <c r="A45" s="4"/>
      <c r="B45" s="16"/>
      <c r="C45" s="26"/>
      <c r="D45" s="17"/>
      <c r="E45" s="7"/>
      <c r="F45" s="3"/>
      <c r="G45" s="414" t="s">
        <v>15</v>
      </c>
      <c r="H45" s="414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4" t="s">
        <v>16</v>
      </c>
      <c r="H46" s="414"/>
      <c r="I46" s="39"/>
      <c r="J46" s="13">
        <f>J44+J45</f>
        <v>78610456</v>
      </c>
    </row>
    <row r="47" spans="1:12" x14ac:dyDescent="0.25">
      <c r="A47" s="4"/>
      <c r="B47" s="16"/>
      <c r="C47" s="26"/>
      <c r="D47" s="17"/>
      <c r="E47" s="7"/>
      <c r="F47" s="3"/>
      <c r="G47" s="414" t="s">
        <v>5</v>
      </c>
      <c r="H47" s="414"/>
      <c r="I47" s="39"/>
      <c r="J47" s="13">
        <f>SUM(I8:I40)</f>
        <v>77984000</v>
      </c>
    </row>
    <row r="48" spans="1:12" x14ac:dyDescent="0.25">
      <c r="A48" s="4"/>
      <c r="B48" s="16"/>
      <c r="C48" s="26"/>
      <c r="D48" s="17"/>
      <c r="E48" s="7"/>
      <c r="F48" s="3"/>
      <c r="G48" s="414" t="s">
        <v>31</v>
      </c>
      <c r="H48" s="414"/>
      <c r="I48" s="40" t="str">
        <f>IF(J48&gt;0,"SALDO",IF(J48&lt;0,"PIUTANG",IF(J48=0,"LUNAS")))</f>
        <v>PIUTANG</v>
      </c>
      <c r="J48" s="13">
        <f>J47-J46</f>
        <v>-626456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0"/>
  <sheetViews>
    <sheetView workbookViewId="0">
      <pane ySplit="7" topLeftCell="A89" activePane="bottomLeft" state="frozen"/>
      <selection pane="bottomLeft" activeCell="J92" sqref="J9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J104*-1</f>
        <v>4439474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235"/>
      <c r="B95" s="234"/>
      <c r="C95" s="240"/>
      <c r="D95" s="236"/>
      <c r="E95" s="237"/>
      <c r="F95" s="234"/>
      <c r="G95" s="236"/>
      <c r="H95" s="239"/>
      <c r="I95" s="239"/>
      <c r="J95" s="236"/>
    </row>
    <row r="96" spans="1:10" x14ac:dyDescent="0.25">
      <c r="A96" s="235"/>
      <c r="B96" s="223" t="s">
        <v>11</v>
      </c>
      <c r="C96" s="232">
        <f>SUM(C8:C95)</f>
        <v>1789</v>
      </c>
      <c r="D96" s="224"/>
      <c r="E96" s="223" t="s">
        <v>11</v>
      </c>
      <c r="F96" s="223">
        <f>SUM(F8:F95)</f>
        <v>261</v>
      </c>
      <c r="G96" s="224">
        <f>SUM(G8:G95)</f>
        <v>27381448</v>
      </c>
      <c r="H96" s="239"/>
      <c r="I96" s="239"/>
      <c r="J96" s="236"/>
    </row>
    <row r="97" spans="1:16" x14ac:dyDescent="0.25">
      <c r="A97" s="235"/>
      <c r="B97" s="223"/>
      <c r="C97" s="232"/>
      <c r="D97" s="224"/>
      <c r="E97" s="237"/>
      <c r="F97" s="234"/>
      <c r="G97" s="236"/>
      <c r="H97" s="239"/>
      <c r="I97" s="239"/>
      <c r="J97" s="236"/>
    </row>
    <row r="98" spans="1:16" x14ac:dyDescent="0.25">
      <c r="A98" s="225"/>
      <c r="B98" s="226"/>
      <c r="C98" s="240"/>
      <c r="D98" s="236"/>
      <c r="E98" s="223"/>
      <c r="F98" s="234"/>
      <c r="G98" s="414" t="s">
        <v>12</v>
      </c>
      <c r="H98" s="414"/>
      <c r="I98" s="239"/>
      <c r="J98" s="227">
        <f>SUM(D8:D95)</f>
        <v>186678098</v>
      </c>
    </row>
    <row r="99" spans="1:16" x14ac:dyDescent="0.25">
      <c r="A99" s="235"/>
      <c r="B99" s="234"/>
      <c r="C99" s="240"/>
      <c r="D99" s="236"/>
      <c r="E99" s="223"/>
      <c r="F99" s="234"/>
      <c r="G99" s="414" t="s">
        <v>13</v>
      </c>
      <c r="H99" s="414"/>
      <c r="I99" s="239"/>
      <c r="J99" s="227">
        <f>SUM(G8:G95)</f>
        <v>27381448</v>
      </c>
    </row>
    <row r="100" spans="1:16" x14ac:dyDescent="0.25">
      <c r="A100" s="228"/>
      <c r="B100" s="237"/>
      <c r="C100" s="240"/>
      <c r="D100" s="236"/>
      <c r="E100" s="237"/>
      <c r="F100" s="234"/>
      <c r="G100" s="414" t="s">
        <v>14</v>
      </c>
      <c r="H100" s="414"/>
      <c r="I100" s="41"/>
      <c r="J100" s="229">
        <f>J98-J99</f>
        <v>159296650</v>
      </c>
    </row>
    <row r="101" spans="1:16" x14ac:dyDescent="0.25">
      <c r="A101" s="235"/>
      <c r="B101" s="230"/>
      <c r="C101" s="240"/>
      <c r="D101" s="231"/>
      <c r="E101" s="237"/>
      <c r="F101" s="223"/>
      <c r="G101" s="414" t="s">
        <v>15</v>
      </c>
      <c r="H101" s="414"/>
      <c r="I101" s="239"/>
      <c r="J101" s="227">
        <f>SUM(H8:H97)</f>
        <v>0</v>
      </c>
    </row>
    <row r="102" spans="1:16" x14ac:dyDescent="0.25">
      <c r="A102" s="235"/>
      <c r="B102" s="230"/>
      <c r="C102" s="240"/>
      <c r="D102" s="231"/>
      <c r="E102" s="237"/>
      <c r="F102" s="223"/>
      <c r="G102" s="414" t="s">
        <v>16</v>
      </c>
      <c r="H102" s="414"/>
      <c r="I102" s="239"/>
      <c r="J102" s="227">
        <f>J100+J101</f>
        <v>159296650</v>
      </c>
    </row>
    <row r="103" spans="1:16" x14ac:dyDescent="0.25">
      <c r="A103" s="235"/>
      <c r="B103" s="230"/>
      <c r="C103" s="240"/>
      <c r="D103" s="231"/>
      <c r="E103" s="237"/>
      <c r="F103" s="234"/>
      <c r="G103" s="414" t="s">
        <v>5</v>
      </c>
      <c r="H103" s="414"/>
      <c r="I103" s="239"/>
      <c r="J103" s="227">
        <f>SUM(I8:I97)</f>
        <v>154857176</v>
      </c>
    </row>
    <row r="104" spans="1:16" x14ac:dyDescent="0.25">
      <c r="A104" s="235"/>
      <c r="B104" s="230"/>
      <c r="C104" s="240"/>
      <c r="D104" s="231"/>
      <c r="E104" s="237"/>
      <c r="F104" s="234"/>
      <c r="G104" s="414" t="s">
        <v>31</v>
      </c>
      <c r="H104" s="414"/>
      <c r="I104" s="240" t="str">
        <f>IF(J104&gt;0,"SALDO",IF(J104&lt;0,"PIUTANG",IF(J104=0,"LUNAS")))</f>
        <v>PIUTANG</v>
      </c>
      <c r="J104" s="227">
        <f>J103-J102</f>
        <v>-4439474</v>
      </c>
    </row>
    <row r="105" spans="1:16" x14ac:dyDescent="0.25">
      <c r="F105" s="219"/>
      <c r="G105" s="219"/>
      <c r="J105" s="219"/>
    </row>
    <row r="106" spans="1:16" x14ac:dyDescent="0.25">
      <c r="C106" s="219"/>
      <c r="D106" s="219"/>
      <c r="F106" s="219"/>
      <c r="G106" s="219"/>
      <c r="J106" s="219"/>
      <c r="M106" s="233"/>
      <c r="N106" s="233"/>
      <c r="O106" s="233"/>
      <c r="P106" s="233"/>
    </row>
    <row r="107" spans="1:16" x14ac:dyDescent="0.25">
      <c r="C107" s="219"/>
      <c r="D107" s="219"/>
      <c r="F107" s="219"/>
      <c r="G107" s="219"/>
      <c r="J107" s="219"/>
      <c r="L107" s="238"/>
      <c r="M107" s="233"/>
      <c r="N107" s="233"/>
      <c r="O107" s="233"/>
      <c r="P107" s="233"/>
    </row>
    <row r="108" spans="1:16" x14ac:dyDescent="0.25">
      <c r="C108" s="219"/>
      <c r="D108" s="219"/>
      <c r="F108" s="219"/>
      <c r="G108" s="219"/>
      <c r="J108" s="219"/>
      <c r="L108" s="238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3"/>
      <c r="M109" s="233"/>
      <c r="N109" s="233"/>
      <c r="O109" s="233"/>
      <c r="P109" s="233"/>
    </row>
    <row r="110" spans="1:16" x14ac:dyDescent="0.25">
      <c r="C110" s="219"/>
      <c r="D110" s="219"/>
      <c r="L110" s="233"/>
      <c r="M110" s="233"/>
      <c r="N110" s="233"/>
      <c r="O110" s="233"/>
      <c r="P110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4:H104"/>
    <mergeCell ref="G98:H98"/>
    <mergeCell ref="G99:H99"/>
    <mergeCell ref="G100:H100"/>
    <mergeCell ref="G101:H101"/>
    <mergeCell ref="G102:H102"/>
    <mergeCell ref="G103:H103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8"/>
  <sheetViews>
    <sheetView workbookViewId="0">
      <pane ySplit="6" topLeftCell="A31" activePane="bottomLeft" state="frozen"/>
      <selection pane="bottomLeft" activeCell="H36" sqref="H36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J48*-1</f>
        <v>1596293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65000</v>
      </c>
      <c r="I33" s="239">
        <v>800000</v>
      </c>
      <c r="J33" s="236" t="s">
        <v>17</v>
      </c>
    </row>
    <row r="34" spans="1:17" s="233" customFormat="1" x14ac:dyDescent="0.25">
      <c r="A34" s="235">
        <v>43529</v>
      </c>
      <c r="B34" s="234"/>
      <c r="C34" s="240"/>
      <c r="D34" s="236"/>
      <c r="E34" s="237" t="s">
        <v>284</v>
      </c>
      <c r="F34" s="240">
        <v>9</v>
      </c>
      <c r="G34" s="236">
        <v>1022748</v>
      </c>
      <c r="H34" s="239"/>
      <c r="I34" s="239"/>
      <c r="J34" s="236"/>
    </row>
    <row r="35" spans="1:17" s="233" customFormat="1" x14ac:dyDescent="0.25">
      <c r="A35" s="235">
        <v>43529</v>
      </c>
      <c r="B35" s="234"/>
      <c r="C35" s="240"/>
      <c r="D35" s="236"/>
      <c r="E35" s="237" t="s">
        <v>285</v>
      </c>
      <c r="F35" s="240">
        <v>1</v>
      </c>
      <c r="G35" s="236">
        <v>90015</v>
      </c>
      <c r="H35" s="239"/>
      <c r="I35" s="239"/>
      <c r="J35" s="236"/>
    </row>
    <row r="36" spans="1:17" s="233" customFormat="1" x14ac:dyDescent="0.25">
      <c r="A36" s="235">
        <v>43530</v>
      </c>
      <c r="B36" s="234">
        <v>19002133</v>
      </c>
      <c r="C36" s="240">
        <v>14</v>
      </c>
      <c r="D36" s="236">
        <v>1568505</v>
      </c>
      <c r="E36" s="237"/>
      <c r="F36" s="240"/>
      <c r="G36" s="236"/>
      <c r="H36" s="239"/>
      <c r="I36" s="239">
        <v>700000</v>
      </c>
      <c r="J36" s="236" t="s">
        <v>17</v>
      </c>
    </row>
    <row r="37" spans="1:17" s="233" customFormat="1" x14ac:dyDescent="0.25">
      <c r="A37" s="235"/>
      <c r="B37" s="234"/>
      <c r="C37" s="240"/>
      <c r="D37" s="236"/>
      <c r="E37" s="237"/>
      <c r="F37" s="240"/>
      <c r="G37" s="236"/>
      <c r="H37" s="239"/>
      <c r="I37" s="239"/>
      <c r="J37" s="236"/>
    </row>
    <row r="38" spans="1:17" s="233" customFormat="1" x14ac:dyDescent="0.25">
      <c r="A38" s="235"/>
      <c r="B38" s="234"/>
      <c r="C38" s="240"/>
      <c r="D38" s="236"/>
      <c r="E38" s="237"/>
      <c r="F38" s="240"/>
      <c r="G38" s="236"/>
      <c r="H38" s="239"/>
      <c r="I38" s="239"/>
      <c r="J38" s="236"/>
    </row>
    <row r="39" spans="1:17" x14ac:dyDescent="0.25">
      <c r="A39" s="4"/>
      <c r="B39" s="3"/>
      <c r="C39" s="40"/>
      <c r="D39" s="6"/>
      <c r="E39" s="7"/>
      <c r="F39" s="40"/>
      <c r="G39" s="6"/>
      <c r="H39" s="39"/>
      <c r="I39" s="39"/>
      <c r="J39" s="6"/>
    </row>
    <row r="40" spans="1:17" s="20" customFormat="1" x14ac:dyDescent="0.25">
      <c r="A40" s="11"/>
      <c r="B40" s="8" t="s">
        <v>11</v>
      </c>
      <c r="C40" s="77">
        <f>SUM(C7:C39)</f>
        <v>174</v>
      </c>
      <c r="D40" s="9">
        <f>SUM(D7:D39)</f>
        <v>17707246</v>
      </c>
      <c r="E40" s="8" t="s">
        <v>11</v>
      </c>
      <c r="F40" s="77">
        <f>SUM(F7:F39)</f>
        <v>40</v>
      </c>
      <c r="G40" s="9">
        <f>SUM(G7:G39)</f>
        <v>3998953</v>
      </c>
      <c r="H40" s="77">
        <f>SUM(H7:H39)</f>
        <v>1282000</v>
      </c>
      <c r="I40" s="77">
        <f>SUM(I7:I39)</f>
        <v>13394000</v>
      </c>
      <c r="J40" s="9"/>
    </row>
    <row r="41" spans="1:17" s="20" customFormat="1" x14ac:dyDescent="0.25">
      <c r="A41" s="11"/>
      <c r="B41" s="8"/>
      <c r="C41" s="77"/>
      <c r="D41" s="9"/>
      <c r="E41" s="8"/>
      <c r="F41" s="77"/>
      <c r="G41" s="9"/>
      <c r="H41" s="77"/>
      <c r="I41" s="77"/>
      <c r="J41" s="9"/>
    </row>
    <row r="42" spans="1:17" x14ac:dyDescent="0.25">
      <c r="A42" s="10"/>
      <c r="B42" s="11"/>
      <c r="C42" s="40"/>
      <c r="D42" s="6"/>
      <c r="E42" s="8"/>
      <c r="F42" s="40"/>
      <c r="G42" s="414" t="s">
        <v>12</v>
      </c>
      <c r="H42" s="414"/>
      <c r="I42" s="6"/>
      <c r="J42" s="13">
        <f>SUM(D7:D39)</f>
        <v>17707246</v>
      </c>
      <c r="P42" s="20"/>
      <c r="Q42" s="20"/>
    </row>
    <row r="43" spans="1:17" x14ac:dyDescent="0.25">
      <c r="A43" s="4"/>
      <c r="B43" s="3"/>
      <c r="C43" s="40"/>
      <c r="D43" s="6"/>
      <c r="E43" s="7"/>
      <c r="F43" s="40"/>
      <c r="G43" s="414" t="s">
        <v>13</v>
      </c>
      <c r="H43" s="414"/>
      <c r="I43" s="7"/>
      <c r="J43" s="13">
        <f>SUM(G7:G39)</f>
        <v>3998953</v>
      </c>
    </row>
    <row r="44" spans="1:17" x14ac:dyDescent="0.25">
      <c r="A44" s="14"/>
      <c r="B44" s="7"/>
      <c r="C44" s="40"/>
      <c r="D44" s="6"/>
      <c r="E44" s="7"/>
      <c r="F44" s="40"/>
      <c r="G44" s="414" t="s">
        <v>14</v>
      </c>
      <c r="H44" s="414"/>
      <c r="I44" s="15"/>
      <c r="J44" s="15">
        <f>J42-J43</f>
        <v>13708293</v>
      </c>
    </row>
    <row r="45" spans="1:17" x14ac:dyDescent="0.25">
      <c r="A45" s="4"/>
      <c r="B45" s="16"/>
      <c r="C45" s="40"/>
      <c r="D45" s="17"/>
      <c r="E45" s="7"/>
      <c r="F45" s="40"/>
      <c r="G45" s="414" t="s">
        <v>15</v>
      </c>
      <c r="H45" s="414"/>
      <c r="I45" s="7"/>
      <c r="J45" s="13">
        <f>SUM(H7:H39)</f>
        <v>1282000</v>
      </c>
    </row>
    <row r="46" spans="1:17" x14ac:dyDescent="0.25">
      <c r="A46" s="4"/>
      <c r="B46" s="16"/>
      <c r="C46" s="40"/>
      <c r="D46" s="17"/>
      <c r="E46" s="7"/>
      <c r="F46" s="40"/>
      <c r="G46" s="414" t="s">
        <v>16</v>
      </c>
      <c r="H46" s="414"/>
      <c r="I46" s="7"/>
      <c r="J46" s="13">
        <f>J44+J45</f>
        <v>14990293</v>
      </c>
    </row>
    <row r="47" spans="1:17" x14ac:dyDescent="0.25">
      <c r="A47" s="4"/>
      <c r="B47" s="16"/>
      <c r="C47" s="40"/>
      <c r="D47" s="17"/>
      <c r="E47" s="7"/>
      <c r="F47" s="40"/>
      <c r="G47" s="414" t="s">
        <v>5</v>
      </c>
      <c r="H47" s="414"/>
      <c r="I47" s="7"/>
      <c r="J47" s="13">
        <f>SUM(I7:I39)</f>
        <v>13394000</v>
      </c>
    </row>
    <row r="48" spans="1:17" x14ac:dyDescent="0.25">
      <c r="A48" s="4"/>
      <c r="B48" s="16"/>
      <c r="C48" s="40"/>
      <c r="D48" s="17"/>
      <c r="E48" s="7"/>
      <c r="F48" s="40"/>
      <c r="G48" s="414" t="s">
        <v>31</v>
      </c>
      <c r="H48" s="414"/>
      <c r="I48" s="3" t="str">
        <f>IF(J48&gt;0,"SALDO",IF(J48&lt;0,"PIUTANG",IF(J48=0,"LUNAS")))</f>
        <v>PIUTANG</v>
      </c>
      <c r="J48" s="13">
        <f>J47-J46</f>
        <v>-1596293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30" sqref="B3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-1884247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J43*-1</f>
        <v>2192947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101" t="s">
        <v>258</v>
      </c>
      <c r="F29" s="99">
        <v>7</v>
      </c>
      <c r="G29" s="34">
        <v>728780</v>
      </c>
      <c r="H29" s="102">
        <v>121000</v>
      </c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98">
        <v>43530</v>
      </c>
      <c r="B30" s="99">
        <v>19002076</v>
      </c>
      <c r="C30" s="100">
        <v>2</v>
      </c>
      <c r="D30" s="34">
        <v>175355</v>
      </c>
      <c r="E30" s="101"/>
      <c r="F30" s="99"/>
      <c r="G30" s="34"/>
      <c r="H30" s="102"/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472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14" t="s">
        <v>12</v>
      </c>
      <c r="H37" s="414"/>
      <c r="I37" s="239"/>
      <c r="J37" s="227">
        <f>SUM(D8:D34)</f>
        <v>47598741</v>
      </c>
    </row>
    <row r="38" spans="1:16" x14ac:dyDescent="0.25">
      <c r="A38" s="235"/>
      <c r="B38" s="234"/>
      <c r="C38" s="240"/>
      <c r="D38" s="236"/>
      <c r="E38" s="223"/>
      <c r="F38" s="234"/>
      <c r="G38" s="414" t="s">
        <v>13</v>
      </c>
      <c r="H38" s="414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14" t="s">
        <v>14</v>
      </c>
      <c r="H39" s="414"/>
      <c r="I39" s="41"/>
      <c r="J39" s="229">
        <f>J37-J38</f>
        <v>38001834</v>
      </c>
    </row>
    <row r="40" spans="1:16" x14ac:dyDescent="0.25">
      <c r="A40" s="235"/>
      <c r="B40" s="230"/>
      <c r="C40" s="240"/>
      <c r="D40" s="231"/>
      <c r="E40" s="237"/>
      <c r="F40" s="223"/>
      <c r="G40" s="414" t="s">
        <v>15</v>
      </c>
      <c r="H40" s="414"/>
      <c r="I40" s="239"/>
      <c r="J40" s="227">
        <f>SUM(H8:H36)</f>
        <v>525000</v>
      </c>
    </row>
    <row r="41" spans="1:16" x14ac:dyDescent="0.25">
      <c r="A41" s="235"/>
      <c r="B41" s="230"/>
      <c r="C41" s="240"/>
      <c r="D41" s="231"/>
      <c r="E41" s="237"/>
      <c r="F41" s="223"/>
      <c r="G41" s="414" t="s">
        <v>16</v>
      </c>
      <c r="H41" s="414"/>
      <c r="I41" s="239"/>
      <c r="J41" s="227">
        <f>J39+J40</f>
        <v>38526834</v>
      </c>
    </row>
    <row r="42" spans="1:16" x14ac:dyDescent="0.25">
      <c r="A42" s="235"/>
      <c r="B42" s="230"/>
      <c r="C42" s="240"/>
      <c r="D42" s="231"/>
      <c r="E42" s="237"/>
      <c r="F42" s="234"/>
      <c r="G42" s="414" t="s">
        <v>5</v>
      </c>
      <c r="H42" s="414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14" t="s">
        <v>31</v>
      </c>
      <c r="H43" s="414"/>
      <c r="I43" s="240" t="str">
        <f>IF(J43&gt;0,"SALDO",IF(J43&lt;0,"PIUTANG",IF(J43=0,"LUNAS")))</f>
        <v>PIUTANG</v>
      </c>
      <c r="J43" s="227">
        <f>J42-J41</f>
        <v>-2192947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37:H37"/>
    <mergeCell ref="G38:H38"/>
    <mergeCell ref="G39:H39"/>
    <mergeCell ref="G40:H40"/>
    <mergeCell ref="G41:H41"/>
    <mergeCell ref="G42:H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2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4" t="s">
        <v>12</v>
      </c>
      <c r="H46" s="41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4" t="s">
        <v>13</v>
      </c>
      <c r="H47" s="41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4" t="s">
        <v>14</v>
      </c>
      <c r="H48" s="41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4" t="s">
        <v>15</v>
      </c>
      <c r="H49" s="41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4" t="s">
        <v>16</v>
      </c>
      <c r="H50" s="41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4" t="s">
        <v>5</v>
      </c>
      <c r="H51" s="41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4" t="s">
        <v>31</v>
      </c>
      <c r="H52" s="41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I52" sqref="I52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4" t="s">
        <v>12</v>
      </c>
      <c r="H69" s="41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4" t="s">
        <v>13</v>
      </c>
      <c r="H70" s="41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4" t="s">
        <v>14</v>
      </c>
      <c r="H71" s="41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4" t="s">
        <v>15</v>
      </c>
      <c r="H72" s="41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4" t="s">
        <v>16</v>
      </c>
      <c r="H73" s="41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4" t="s">
        <v>5</v>
      </c>
      <c r="H74" s="41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4" t="s">
        <v>31</v>
      </c>
      <c r="H75" s="41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4"/>
      <c r="I7" s="458"/>
      <c r="J7" s="42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4" t="s">
        <v>12</v>
      </c>
      <c r="H44" s="41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4" t="s">
        <v>13</v>
      </c>
      <c r="H45" s="41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4" t="s">
        <v>14</v>
      </c>
      <c r="H46" s="41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4" t="s">
        <v>15</v>
      </c>
      <c r="H47" s="41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4" t="s">
        <v>16</v>
      </c>
      <c r="H48" s="41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4" t="s">
        <v>5</v>
      </c>
      <c r="H49" s="41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4" t="s">
        <v>31</v>
      </c>
      <c r="H50" s="41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43528</v>
      </c>
      <c r="C5" s="281">
        <f>'Taufik ST'!I2</f>
        <v>4990545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1039475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43528</v>
      </c>
      <c r="C8" s="281">
        <f>Bandros!I2</f>
        <v>2937687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Bentang!A88</f>
        <v>43513</v>
      </c>
      <c r="C9" s="281">
        <f>Bentang!I2</f>
        <v>4439474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2192947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43526</v>
      </c>
      <c r="C11" s="281">
        <f>ESP!I2</f>
        <v>23442646</v>
      </c>
      <c r="E11" s="289"/>
    </row>
    <row r="12" spans="1:5" s="267" customFormat="1" ht="18.75" customHeight="1" x14ac:dyDescent="0.25">
      <c r="A12" s="185" t="s">
        <v>200</v>
      </c>
      <c r="B12" s="184">
        <f>Yuan!A38</f>
        <v>43519</v>
      </c>
      <c r="C12" s="281">
        <f>Yuan!I2</f>
        <v>748255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Yanyan!$A$87</f>
        <v>43524</v>
      </c>
      <c r="C13" s="281">
        <f>Yanyan!I2</f>
        <v>683995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626456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3382670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1596293</v>
      </c>
      <c r="E20" s="288"/>
    </row>
    <row r="21" spans="1:5" s="267" customFormat="1" ht="18.75" customHeight="1" x14ac:dyDescent="0.25">
      <c r="A21" s="185" t="s">
        <v>211</v>
      </c>
      <c r="B21" s="184">
        <v>43526</v>
      </c>
      <c r="C21" s="281">
        <f>'Sale ESP'!I2</f>
        <v>1225260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47305855.5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4"/>
      <c r="I7" s="458"/>
      <c r="J7" s="42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4" t="s">
        <v>12</v>
      </c>
      <c r="H49" s="41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4" t="s">
        <v>13</v>
      </c>
      <c r="H50" s="41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4" t="s">
        <v>14</v>
      </c>
      <c r="H51" s="41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4" t="s">
        <v>15</v>
      </c>
      <c r="H52" s="41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4" t="s">
        <v>16</v>
      </c>
      <c r="H53" s="41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4" t="s">
        <v>5</v>
      </c>
      <c r="H54" s="41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4" t="s">
        <v>31</v>
      </c>
      <c r="H55" s="41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B19" sqref="B1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SUM(D16:D20)</f>
        <v>949153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J31*-1</f>
        <v>1039475</v>
      </c>
      <c r="J2" s="20"/>
      <c r="L2" s="277">
        <f>SUM(G16:G20)</f>
        <v>337483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611670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22" t="s">
        <v>4</v>
      </c>
      <c r="I6" s="419" t="s">
        <v>5</v>
      </c>
      <c r="J6" s="420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9"/>
      <c r="J7" s="420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>
        <v>43524</v>
      </c>
      <c r="B19" s="234">
        <v>19001706</v>
      </c>
      <c r="C19" s="240">
        <v>2</v>
      </c>
      <c r="D19" s="236">
        <v>208080</v>
      </c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>
        <v>43525</v>
      </c>
      <c r="B20" s="234">
        <v>19001761</v>
      </c>
      <c r="C20" s="240">
        <v>1</v>
      </c>
      <c r="D20" s="236">
        <v>92140</v>
      </c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>
        <v>43528</v>
      </c>
      <c r="B21" s="234">
        <v>19002001</v>
      </c>
      <c r="C21" s="240">
        <v>4</v>
      </c>
      <c r="D21" s="236">
        <v>427805</v>
      </c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23</v>
      </c>
      <c r="D23" s="9">
        <f>SUM(D8:D22)</f>
        <v>2563634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4" t="s">
        <v>12</v>
      </c>
      <c r="H25" s="414"/>
      <c r="I25" s="39"/>
      <c r="J25" s="13">
        <f>SUM(D8:D22)</f>
        <v>2563634</v>
      </c>
    </row>
    <row r="26" spans="1:18" x14ac:dyDescent="0.25">
      <c r="A26" s="162"/>
      <c r="B26" s="3"/>
      <c r="C26" s="40"/>
      <c r="D26" s="6"/>
      <c r="E26" s="7"/>
      <c r="F26" s="40"/>
      <c r="G26" s="414" t="s">
        <v>13</v>
      </c>
      <c r="H26" s="414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14" t="s">
        <v>14</v>
      </c>
      <c r="H27" s="414"/>
      <c r="I27" s="41"/>
      <c r="J27" s="15">
        <f>J25-J26</f>
        <v>2226151</v>
      </c>
    </row>
    <row r="28" spans="1:18" x14ac:dyDescent="0.25">
      <c r="A28" s="162"/>
      <c r="B28" s="16"/>
      <c r="C28" s="40"/>
      <c r="D28" s="17"/>
      <c r="E28" s="7"/>
      <c r="F28" s="40"/>
      <c r="G28" s="414" t="s">
        <v>15</v>
      </c>
      <c r="H28" s="414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4" t="s">
        <v>16</v>
      </c>
      <c r="H29" s="414"/>
      <c r="I29" s="39"/>
      <c r="J29" s="13">
        <f>J27+J28</f>
        <v>2226151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4" t="s">
        <v>5</v>
      </c>
      <c r="H30" s="414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4" t="s">
        <v>31</v>
      </c>
      <c r="H31" s="414"/>
      <c r="I31" s="40" t="str">
        <f>IF(J31&gt;0,"SALDO",IF(J31&lt;0,"PIUTANG",IF(J31=0,"LUNAS")))</f>
        <v>PIUTANG</v>
      </c>
      <c r="J31" s="13">
        <f>J30-J29</f>
        <v>-1039475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1" t="s">
        <v>13</v>
      </c>
      <c r="H648" s="431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1" t="s">
        <v>14</v>
      </c>
      <c r="H649" s="431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1" t="s">
        <v>15</v>
      </c>
      <c r="H650" s="431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1" t="s">
        <v>16</v>
      </c>
      <c r="H651" s="431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1" t="s">
        <v>5</v>
      </c>
      <c r="H652" s="431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1" t="s">
        <v>31</v>
      </c>
      <c r="H653" s="431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4"/>
      <c r="I7" s="458"/>
      <c r="J7" s="42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4" t="s">
        <v>12</v>
      </c>
      <c r="H120" s="41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4" t="s">
        <v>13</v>
      </c>
      <c r="H121" s="41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4" t="s">
        <v>14</v>
      </c>
      <c r="H122" s="41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4" t="s">
        <v>15</v>
      </c>
      <c r="H123" s="41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4" t="s">
        <v>16</v>
      </c>
      <c r="H124" s="41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4" t="s">
        <v>5</v>
      </c>
      <c r="H125" s="41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4" t="s">
        <v>31</v>
      </c>
      <c r="H126" s="41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2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4" t="s">
        <v>12</v>
      </c>
      <c r="H121" s="41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4" t="s">
        <v>13</v>
      </c>
      <c r="H122" s="41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4" t="s">
        <v>14</v>
      </c>
      <c r="H123" s="41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4" t="s">
        <v>15</v>
      </c>
      <c r="H124" s="41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4" t="s">
        <v>16</v>
      </c>
      <c r="H125" s="41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4" t="s">
        <v>5</v>
      </c>
      <c r="H126" s="41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4" t="s">
        <v>31</v>
      </c>
      <c r="H127" s="41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2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2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4" t="s">
        <v>12</v>
      </c>
      <c r="H53" s="41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4" t="s">
        <v>13</v>
      </c>
      <c r="H54" s="41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4" t="s">
        <v>14</v>
      </c>
      <c r="H55" s="41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4" t="s">
        <v>15</v>
      </c>
      <c r="H56" s="41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4" t="s">
        <v>16</v>
      </c>
      <c r="H57" s="41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4" t="s">
        <v>5</v>
      </c>
      <c r="H58" s="41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4" t="s">
        <v>31</v>
      </c>
      <c r="H59" s="41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79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4" t="s">
        <v>12</v>
      </c>
      <c r="H32" s="41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4" t="s">
        <v>13</v>
      </c>
      <c r="H33" s="41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4" t="s">
        <v>14</v>
      </c>
      <c r="H34" s="41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4" t="s">
        <v>15</v>
      </c>
      <c r="H35" s="41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4" t="s">
        <v>16</v>
      </c>
      <c r="H36" s="41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4" t="s">
        <v>5</v>
      </c>
      <c r="H37" s="41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4" t="s">
        <v>31</v>
      </c>
      <c r="H38" s="41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4"/>
      <c r="I7" s="458"/>
      <c r="J7" s="42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4" t="s">
        <v>12</v>
      </c>
      <c r="H73" s="41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4" t="s">
        <v>13</v>
      </c>
      <c r="H74" s="41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4" t="s">
        <v>14</v>
      </c>
      <c r="H75" s="41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4" t="s">
        <v>15</v>
      </c>
      <c r="H76" s="41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4" t="s">
        <v>16</v>
      </c>
      <c r="H77" s="41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4" t="s">
        <v>5</v>
      </c>
      <c r="H78" s="41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4" t="s">
        <v>31</v>
      </c>
      <c r="H79" s="41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0" t="s">
        <v>12</v>
      </c>
      <c r="H19" s="4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0" t="s">
        <v>13</v>
      </c>
      <c r="H20" s="4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0" t="s">
        <v>14</v>
      </c>
      <c r="H21" s="4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0" t="s">
        <v>15</v>
      </c>
      <c r="H22" s="4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0" t="s">
        <v>16</v>
      </c>
      <c r="H23" s="4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0" t="s">
        <v>5</v>
      </c>
      <c r="H24" s="4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0" t="s">
        <v>31</v>
      </c>
      <c r="H25" s="4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68"/>
  <sheetViews>
    <sheetView workbookViewId="0">
      <pane ySplit="7" topLeftCell="A247" activePane="bottomLeft" state="frozen"/>
      <selection pane="bottomLeft" activeCell="J252" sqref="J252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SUM(D245:D249)</f>
        <v>6295950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J268*-1</f>
        <v>2937687</v>
      </c>
      <c r="J2" s="218"/>
      <c r="L2" s="219">
        <f>SUM(G245:G248)</f>
        <v>784295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5511655</v>
      </c>
      <c r="M3" s="219">
        <f>M1-M2</f>
        <v>1369830</v>
      </c>
      <c r="N3" s="219">
        <f>L3+M3</f>
        <v>6881485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25" t="s">
        <v>5</v>
      </c>
      <c r="J6" s="427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4"/>
      <c r="I7" s="426"/>
      <c r="J7" s="428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98">
        <v>43530</v>
      </c>
      <c r="B253" s="99">
        <v>19002086</v>
      </c>
      <c r="C253" s="412">
        <v>16</v>
      </c>
      <c r="D253" s="34">
        <v>1518100</v>
      </c>
      <c r="E253" s="99" t="s">
        <v>288</v>
      </c>
      <c r="F253" s="100">
        <v>6</v>
      </c>
      <c r="G253" s="34">
        <v>700058</v>
      </c>
      <c r="H253" s="102"/>
      <c r="I253" s="102"/>
      <c r="J253" s="34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98">
        <v>43530</v>
      </c>
      <c r="B254" s="99">
        <v>19002089</v>
      </c>
      <c r="C254" s="412">
        <v>5</v>
      </c>
      <c r="D254" s="34">
        <v>652885</v>
      </c>
      <c r="E254" s="99"/>
      <c r="F254" s="100"/>
      <c r="G254" s="34"/>
      <c r="H254" s="102"/>
      <c r="I254" s="102"/>
      <c r="J254" s="34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98">
        <v>43530</v>
      </c>
      <c r="B255" s="99">
        <v>19002102</v>
      </c>
      <c r="C255" s="412">
        <v>10</v>
      </c>
      <c r="D255" s="34">
        <v>952935</v>
      </c>
      <c r="E255" s="99"/>
      <c r="F255" s="100"/>
      <c r="G255" s="34"/>
      <c r="H255" s="102"/>
      <c r="I255" s="102"/>
      <c r="J255" s="34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98">
        <v>43530</v>
      </c>
      <c r="B256" s="99">
        <v>19002110</v>
      </c>
      <c r="C256" s="412">
        <v>4</v>
      </c>
      <c r="D256" s="34">
        <v>435285</v>
      </c>
      <c r="E256" s="99"/>
      <c r="F256" s="100"/>
      <c r="G256" s="34"/>
      <c r="H256" s="102"/>
      <c r="I256" s="102"/>
      <c r="J256" s="34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98">
        <v>43530</v>
      </c>
      <c r="B257" s="99">
        <v>19002111</v>
      </c>
      <c r="C257" s="412">
        <v>1</v>
      </c>
      <c r="D257" s="34">
        <v>78540</v>
      </c>
      <c r="E257" s="99"/>
      <c r="F257" s="100"/>
      <c r="G257" s="34"/>
      <c r="H257" s="102"/>
      <c r="I257" s="102"/>
      <c r="J257" s="34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98"/>
      <c r="B258" s="99"/>
      <c r="C258" s="412"/>
      <c r="D258" s="34"/>
      <c r="E258" s="99"/>
      <c r="F258" s="100"/>
      <c r="G258" s="34"/>
      <c r="H258" s="102"/>
      <c r="I258" s="102"/>
      <c r="J258" s="34"/>
      <c r="K258" s="138"/>
      <c r="L258" s="138"/>
      <c r="M258" s="138"/>
      <c r="N258" s="138"/>
      <c r="O258" s="138"/>
      <c r="P258" s="138"/>
      <c r="Q258" s="138"/>
      <c r="R258" s="138"/>
    </row>
    <row r="259" spans="1:18" x14ac:dyDescent="0.25">
      <c r="A259" s="235"/>
      <c r="B259" s="234"/>
      <c r="C259" s="240"/>
      <c r="D259" s="236"/>
      <c r="E259" s="234"/>
      <c r="F259" s="240"/>
      <c r="G259" s="236"/>
      <c r="H259" s="239"/>
      <c r="I259" s="239"/>
      <c r="J259" s="236"/>
    </row>
    <row r="260" spans="1:18" s="218" customFormat="1" x14ac:dyDescent="0.25">
      <c r="A260" s="226"/>
      <c r="B260" s="223" t="s">
        <v>11</v>
      </c>
      <c r="C260" s="232">
        <f>SUM(C8:C259)</f>
        <v>2778</v>
      </c>
      <c r="D260" s="224">
        <f>SUM(D8:D259)</f>
        <v>299000721</v>
      </c>
      <c r="E260" s="223" t="s">
        <v>11</v>
      </c>
      <c r="F260" s="232">
        <f>SUM(F8:F259)</f>
        <v>274</v>
      </c>
      <c r="G260" s="224">
        <f>SUM(G8:G259)</f>
        <v>30003278</v>
      </c>
      <c r="H260" s="232">
        <f>SUM(H8:H259)</f>
        <v>0</v>
      </c>
      <c r="I260" s="232">
        <f>SUM(I8:I259)</f>
        <v>266059756</v>
      </c>
      <c r="J260" s="224"/>
      <c r="K260" s="220"/>
      <c r="L260" s="220"/>
      <c r="M260" s="220"/>
      <c r="N260" s="220"/>
      <c r="O260" s="220"/>
      <c r="P260" s="220"/>
      <c r="Q260" s="220"/>
      <c r="R260" s="220"/>
    </row>
    <row r="261" spans="1:18" s="218" customFormat="1" x14ac:dyDescent="0.25">
      <c r="A261" s="226"/>
      <c r="B261" s="223"/>
      <c r="C261" s="232"/>
      <c r="D261" s="224"/>
      <c r="E261" s="223"/>
      <c r="F261" s="232"/>
      <c r="G261" s="224"/>
      <c r="H261" s="232"/>
      <c r="I261" s="232"/>
      <c r="J261" s="224"/>
      <c r="K261" s="220"/>
      <c r="M261" s="220"/>
      <c r="N261" s="220"/>
      <c r="O261" s="220"/>
      <c r="P261" s="220"/>
      <c r="Q261" s="220"/>
      <c r="R261" s="220"/>
    </row>
    <row r="262" spans="1:18" x14ac:dyDescent="0.25">
      <c r="A262" s="225"/>
      <c r="B262" s="226"/>
      <c r="C262" s="240"/>
      <c r="D262" s="236"/>
      <c r="E262" s="223"/>
      <c r="F262" s="240"/>
      <c r="G262" s="429" t="s">
        <v>12</v>
      </c>
      <c r="H262" s="430"/>
      <c r="I262" s="236"/>
      <c r="J262" s="227">
        <f>SUM(D8:D259)</f>
        <v>299000721</v>
      </c>
      <c r="P262" s="220"/>
      <c r="Q262" s="220"/>
      <c r="R262" s="233"/>
    </row>
    <row r="263" spans="1:18" x14ac:dyDescent="0.25">
      <c r="A263" s="235"/>
      <c r="B263" s="234"/>
      <c r="C263" s="240"/>
      <c r="D263" s="236"/>
      <c r="E263" s="234"/>
      <c r="F263" s="240"/>
      <c r="G263" s="429" t="s">
        <v>13</v>
      </c>
      <c r="H263" s="430"/>
      <c r="I263" s="237"/>
      <c r="J263" s="227">
        <f>SUM(G8:G259)</f>
        <v>30003278</v>
      </c>
      <c r="R263" s="233"/>
    </row>
    <row r="264" spans="1:18" x14ac:dyDescent="0.25">
      <c r="A264" s="228"/>
      <c r="B264" s="237"/>
      <c r="C264" s="240"/>
      <c r="D264" s="236"/>
      <c r="E264" s="234"/>
      <c r="F264" s="240"/>
      <c r="G264" s="429" t="s">
        <v>14</v>
      </c>
      <c r="H264" s="430"/>
      <c r="I264" s="229"/>
      <c r="J264" s="229">
        <f>J262-J263</f>
        <v>268997443</v>
      </c>
      <c r="L264" s="220"/>
      <c r="R264" s="233"/>
    </row>
    <row r="265" spans="1:18" x14ac:dyDescent="0.25">
      <c r="A265" s="235"/>
      <c r="B265" s="230"/>
      <c r="C265" s="240"/>
      <c r="D265" s="231"/>
      <c r="E265" s="234"/>
      <c r="F265" s="240"/>
      <c r="G265" s="429" t="s">
        <v>15</v>
      </c>
      <c r="H265" s="430"/>
      <c r="I265" s="237"/>
      <c r="J265" s="227">
        <f>SUM(H8:H259)</f>
        <v>0</v>
      </c>
      <c r="R265" s="233"/>
    </row>
    <row r="266" spans="1:18" x14ac:dyDescent="0.25">
      <c r="A266" s="235"/>
      <c r="B266" s="230"/>
      <c r="C266" s="240"/>
      <c r="D266" s="231"/>
      <c r="E266" s="234"/>
      <c r="F266" s="240"/>
      <c r="G266" s="429" t="s">
        <v>16</v>
      </c>
      <c r="H266" s="430"/>
      <c r="I266" s="237"/>
      <c r="J266" s="227">
        <f>J264+J265</f>
        <v>268997443</v>
      </c>
      <c r="R266" s="233"/>
    </row>
    <row r="267" spans="1:18" x14ac:dyDescent="0.25">
      <c r="A267" s="235"/>
      <c r="B267" s="230"/>
      <c r="C267" s="240"/>
      <c r="D267" s="231"/>
      <c r="E267" s="234"/>
      <c r="F267" s="240"/>
      <c r="G267" s="429" t="s">
        <v>5</v>
      </c>
      <c r="H267" s="430"/>
      <c r="I267" s="237"/>
      <c r="J267" s="227">
        <f>SUM(I8:I259)</f>
        <v>266059756</v>
      </c>
      <c r="R267" s="233"/>
    </row>
    <row r="268" spans="1:18" x14ac:dyDescent="0.25">
      <c r="A268" s="235"/>
      <c r="B268" s="230"/>
      <c r="C268" s="240"/>
      <c r="D268" s="231"/>
      <c r="E268" s="234"/>
      <c r="F268" s="240"/>
      <c r="G268" s="429" t="s">
        <v>31</v>
      </c>
      <c r="H268" s="430"/>
      <c r="I268" s="234" t="str">
        <f>IF(J268&gt;0,"SALDO",IF(J268&lt;0,"PIUTANG",IF(J268=0,"LUNAS")))</f>
        <v>PIUTANG</v>
      </c>
      <c r="J268" s="227">
        <f>J267-J266</f>
        <v>-2937687</v>
      </c>
      <c r="R268" s="233"/>
    </row>
  </sheetData>
  <mergeCells count="13">
    <mergeCell ref="G268:H268"/>
    <mergeCell ref="G262:H262"/>
    <mergeCell ref="G263:H263"/>
    <mergeCell ref="G264:H264"/>
    <mergeCell ref="G265:H265"/>
    <mergeCell ref="G266:H266"/>
    <mergeCell ref="G267:H267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4"/>
      <c r="I7" s="458"/>
      <c r="J7" s="42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4"/>
      <c r="I7" s="458"/>
      <c r="J7" s="42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4" t="s">
        <v>12</v>
      </c>
      <c r="H35" s="41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4" t="s">
        <v>13</v>
      </c>
      <c r="H36" s="41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4" t="s">
        <v>14</v>
      </c>
      <c r="H37" s="41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4" t="s">
        <v>15</v>
      </c>
      <c r="H38" s="41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4" t="s">
        <v>16</v>
      </c>
      <c r="H39" s="41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4" t="s">
        <v>5</v>
      </c>
      <c r="H40" s="41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4" t="s">
        <v>31</v>
      </c>
      <c r="H41" s="41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4"/>
      <c r="I7" s="458"/>
      <c r="J7" s="42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4"/>
      <c r="I7" s="458"/>
      <c r="J7" s="42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4" t="s">
        <v>12</v>
      </c>
      <c r="H35" s="41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4" t="s">
        <v>13</v>
      </c>
      <c r="H36" s="41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4" t="s">
        <v>14</v>
      </c>
      <c r="H37" s="41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4" t="s">
        <v>15</v>
      </c>
      <c r="H38" s="41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4" t="s">
        <v>16</v>
      </c>
      <c r="H39" s="41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4" t="s">
        <v>5</v>
      </c>
      <c r="H40" s="41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4"/>
      <c r="I7" s="458"/>
      <c r="J7" s="42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4"/>
      <c r="I7" s="458"/>
      <c r="J7" s="42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4" t="s">
        <v>12</v>
      </c>
      <c r="H158" s="41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4" t="s">
        <v>13</v>
      </c>
      <c r="H159" s="41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4" t="s">
        <v>14</v>
      </c>
      <c r="H160" s="41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4" t="s">
        <v>15</v>
      </c>
      <c r="H161" s="41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4" t="s">
        <v>16</v>
      </c>
      <c r="H162" s="41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4" t="s">
        <v>5</v>
      </c>
      <c r="H163" s="41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4" t="s">
        <v>31</v>
      </c>
      <c r="H164" s="41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4"/>
      <c r="I7" s="458"/>
      <c r="J7" s="42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4" t="s">
        <v>12</v>
      </c>
      <c r="H57" s="41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4" t="s">
        <v>13</v>
      </c>
      <c r="H58" s="41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4" t="s">
        <v>14</v>
      </c>
      <c r="H59" s="41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4" t="s">
        <v>15</v>
      </c>
      <c r="H60" s="41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4" t="s">
        <v>16</v>
      </c>
      <c r="H61" s="41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4" t="s">
        <v>5</v>
      </c>
      <c r="H62" s="41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4" t="s">
        <v>31</v>
      </c>
      <c r="H63" s="41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4" t="s">
        <v>12</v>
      </c>
      <c r="H116" s="41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4" t="s">
        <v>13</v>
      </c>
      <c r="H117" s="41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4" t="s">
        <v>14</v>
      </c>
      <c r="H118" s="41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4" t="s">
        <v>15</v>
      </c>
      <c r="H119" s="41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4" t="s">
        <v>16</v>
      </c>
      <c r="H120" s="41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4" t="s">
        <v>5</v>
      </c>
      <c r="H121" s="41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4" t="s">
        <v>31</v>
      </c>
      <c r="H122" s="41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1" t="s">
        <v>12</v>
      </c>
      <c r="H745" s="431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1" t="s">
        <v>13</v>
      </c>
      <c r="H746" s="431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1" t="s">
        <v>14</v>
      </c>
      <c r="H747" s="431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1" t="s">
        <v>15</v>
      </c>
      <c r="H748" s="431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1" t="s">
        <v>16</v>
      </c>
      <c r="H749" s="431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1" t="s">
        <v>5</v>
      </c>
      <c r="H750" s="431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1" t="s">
        <v>31</v>
      </c>
      <c r="H751" s="431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0" t="s">
        <v>12</v>
      </c>
      <c r="H66" s="4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13</v>
      </c>
      <c r="H67" s="4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0" t="s">
        <v>14</v>
      </c>
      <c r="H68" s="4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15</v>
      </c>
      <c r="H69" s="4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16</v>
      </c>
      <c r="H70" s="4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5</v>
      </c>
      <c r="H71" s="4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0" t="s">
        <v>31</v>
      </c>
      <c r="H72" s="4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2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0" t="s">
        <v>12</v>
      </c>
      <c r="H65" s="4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0" t="s">
        <v>13</v>
      </c>
      <c r="H66" s="4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14</v>
      </c>
      <c r="H67" s="4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0" t="s">
        <v>15</v>
      </c>
      <c r="H68" s="4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16</v>
      </c>
      <c r="H69" s="4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5</v>
      </c>
      <c r="H70" s="4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31</v>
      </c>
      <c r="H71" s="4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1" t="s">
        <v>13</v>
      </c>
      <c r="H651" s="431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1" t="s">
        <v>14</v>
      </c>
      <c r="H652" s="431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1" t="s">
        <v>15</v>
      </c>
      <c r="H653" s="431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1" t="s">
        <v>16</v>
      </c>
      <c r="H654" s="431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1" t="s">
        <v>5</v>
      </c>
      <c r="H655" s="431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1" t="s">
        <v>31</v>
      </c>
      <c r="H656" s="431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89"/>
  <sheetViews>
    <sheetView zoomScale="85" zoomScaleNormal="85" workbookViewId="0">
      <pane ySplit="7" topLeftCell="A158" activePane="bottomLeft" state="frozen"/>
      <selection pane="bottomLeft" activeCell="B169" sqref="B16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M1" s="219">
        <f>SUM(D140:D154)</f>
        <v>23017570</v>
      </c>
      <c r="N1" s="219">
        <v>13820101</v>
      </c>
      <c r="O1" s="219">
        <f>N1-M1</f>
        <v>-9197469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J183*-1</f>
        <v>23442646</v>
      </c>
      <c r="J2" s="218"/>
      <c r="M2" s="219">
        <f>SUM(G140:G154)</f>
        <v>285175</v>
      </c>
      <c r="N2" s="219">
        <v>242901</v>
      </c>
      <c r="O2" s="219">
        <f>N2-M2</f>
        <v>-42274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22732395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28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98">
        <v>43526</v>
      </c>
      <c r="B155" s="99">
        <v>19001795</v>
      </c>
      <c r="C155" s="100">
        <v>12</v>
      </c>
      <c r="D155" s="34">
        <v>1182748</v>
      </c>
      <c r="E155" s="101"/>
      <c r="F155" s="99"/>
      <c r="G155" s="34"/>
      <c r="H155" s="102"/>
      <c r="I155" s="102"/>
      <c r="J155" s="34"/>
      <c r="K155" s="233"/>
      <c r="L155" s="233"/>
      <c r="M155" s="233"/>
      <c r="N155" s="233"/>
      <c r="O155" s="233"/>
      <c r="P155" s="233"/>
    </row>
    <row r="156" spans="1:16" x14ac:dyDescent="0.25">
      <c r="A156" s="98">
        <v>43526</v>
      </c>
      <c r="B156" s="99">
        <v>19001809</v>
      </c>
      <c r="C156" s="100">
        <v>84</v>
      </c>
      <c r="D156" s="34">
        <v>4194325</v>
      </c>
      <c r="E156" s="101"/>
      <c r="F156" s="99"/>
      <c r="G156" s="34"/>
      <c r="H156" s="102"/>
      <c r="I156" s="102"/>
      <c r="J156" s="34"/>
      <c r="K156" s="233"/>
      <c r="L156" s="233"/>
      <c r="M156" s="233"/>
      <c r="N156" s="233"/>
      <c r="O156" s="233"/>
      <c r="P156" s="233"/>
    </row>
    <row r="157" spans="1:16" x14ac:dyDescent="0.25">
      <c r="A157" s="98">
        <v>43526</v>
      </c>
      <c r="B157" s="99">
        <v>19001822</v>
      </c>
      <c r="C157" s="100">
        <v>8</v>
      </c>
      <c r="D157" s="34">
        <v>933385</v>
      </c>
      <c r="E157" s="101"/>
      <c r="F157" s="99"/>
      <c r="G157" s="34"/>
      <c r="H157" s="102"/>
      <c r="I157" s="102"/>
      <c r="J157" s="34"/>
      <c r="K157" s="233"/>
      <c r="L157" s="233"/>
      <c r="M157" s="233"/>
      <c r="N157" s="233"/>
      <c r="O157" s="233"/>
      <c r="P157" s="233"/>
    </row>
    <row r="158" spans="1:16" x14ac:dyDescent="0.25">
      <c r="A158" s="98">
        <v>43526</v>
      </c>
      <c r="B158" s="99">
        <v>19001825</v>
      </c>
      <c r="C158" s="100">
        <v>5</v>
      </c>
      <c r="D158" s="34">
        <v>604605</v>
      </c>
      <c r="E158" s="101"/>
      <c r="F158" s="99"/>
      <c r="G158" s="34"/>
      <c r="H158" s="102"/>
      <c r="I158" s="102"/>
      <c r="J158" s="34"/>
      <c r="K158" s="233"/>
      <c r="L158" s="233"/>
      <c r="M158" s="233"/>
      <c r="N158" s="233"/>
      <c r="O158" s="233"/>
      <c r="P158" s="233"/>
    </row>
    <row r="159" spans="1:16" x14ac:dyDescent="0.25">
      <c r="A159" s="98">
        <v>43528</v>
      </c>
      <c r="B159" s="99">
        <v>19001951</v>
      </c>
      <c r="C159" s="100">
        <v>27</v>
      </c>
      <c r="D159" s="34">
        <v>2762663</v>
      </c>
      <c r="E159" s="101"/>
      <c r="F159" s="99"/>
      <c r="G159" s="34"/>
      <c r="H159" s="102"/>
      <c r="I159" s="102"/>
      <c r="J159" s="34"/>
      <c r="K159" s="233"/>
      <c r="L159" s="233"/>
      <c r="M159" s="233"/>
      <c r="N159" s="233"/>
      <c r="O159" s="233"/>
      <c r="P159" s="233"/>
    </row>
    <row r="160" spans="1:16" x14ac:dyDescent="0.25">
      <c r="A160" s="98">
        <v>43528</v>
      </c>
      <c r="B160" s="99">
        <v>19001953</v>
      </c>
      <c r="C160" s="100">
        <v>3</v>
      </c>
      <c r="D160" s="34">
        <v>338980</v>
      </c>
      <c r="E160" s="101"/>
      <c r="F160" s="99"/>
      <c r="G160" s="34"/>
      <c r="H160" s="102"/>
      <c r="I160" s="102"/>
      <c r="J160" s="34"/>
      <c r="K160" s="233"/>
      <c r="L160" s="233"/>
      <c r="M160" s="233"/>
      <c r="N160" s="233"/>
      <c r="O160" s="233"/>
      <c r="P160" s="233"/>
    </row>
    <row r="161" spans="1:16" x14ac:dyDescent="0.25">
      <c r="A161" s="98">
        <v>43528</v>
      </c>
      <c r="B161" s="99">
        <v>19002007</v>
      </c>
      <c r="C161" s="100">
        <v>31</v>
      </c>
      <c r="D161" s="34">
        <v>3257035</v>
      </c>
      <c r="E161" s="101"/>
      <c r="F161" s="99"/>
      <c r="G161" s="34"/>
      <c r="H161" s="102"/>
      <c r="I161" s="102"/>
      <c r="J161" s="34"/>
      <c r="K161" s="233"/>
      <c r="L161" s="233"/>
      <c r="M161" s="233"/>
      <c r="N161" s="233"/>
      <c r="O161" s="233"/>
      <c r="P161" s="233"/>
    </row>
    <row r="162" spans="1:16" x14ac:dyDescent="0.25">
      <c r="A162" s="98">
        <v>43529</v>
      </c>
      <c r="B162" s="99">
        <v>19002016</v>
      </c>
      <c r="C162" s="100">
        <v>3</v>
      </c>
      <c r="D162" s="34">
        <v>345270</v>
      </c>
      <c r="E162" s="101" t="s">
        <v>287</v>
      </c>
      <c r="F162" s="99">
        <v>3</v>
      </c>
      <c r="G162" s="34">
        <v>430518</v>
      </c>
      <c r="H162" s="102"/>
      <c r="I162" s="102"/>
      <c r="J162" s="34"/>
      <c r="K162" s="233"/>
      <c r="L162" s="233"/>
      <c r="M162" s="233"/>
      <c r="N162" s="233"/>
      <c r="O162" s="233"/>
      <c r="P162" s="233"/>
    </row>
    <row r="163" spans="1:16" x14ac:dyDescent="0.25">
      <c r="A163" s="98">
        <v>43529</v>
      </c>
      <c r="B163" s="99">
        <v>19002044</v>
      </c>
      <c r="C163" s="100">
        <v>32</v>
      </c>
      <c r="D163" s="34">
        <v>3174205</v>
      </c>
      <c r="E163" s="101"/>
      <c r="F163" s="99"/>
      <c r="G163" s="34"/>
      <c r="H163" s="102"/>
      <c r="I163" s="102"/>
      <c r="J163" s="34"/>
      <c r="K163" s="233"/>
      <c r="L163" s="233"/>
      <c r="M163" s="233"/>
      <c r="N163" s="233"/>
      <c r="O163" s="233"/>
      <c r="P163" s="233"/>
    </row>
    <row r="164" spans="1:16" x14ac:dyDescent="0.25">
      <c r="A164" s="98">
        <v>43529</v>
      </c>
      <c r="B164" s="99">
        <v>19002064</v>
      </c>
      <c r="C164" s="100">
        <v>16</v>
      </c>
      <c r="D164" s="34">
        <v>1643220</v>
      </c>
      <c r="E164" s="101"/>
      <c r="F164" s="99"/>
      <c r="G164" s="34"/>
      <c r="H164" s="102"/>
      <c r="I164" s="102"/>
      <c r="J164" s="34"/>
      <c r="K164" s="233"/>
      <c r="L164" s="233"/>
      <c r="M164" s="233"/>
      <c r="N164" s="233"/>
      <c r="O164" s="233"/>
      <c r="P164" s="233"/>
    </row>
    <row r="165" spans="1:16" x14ac:dyDescent="0.25">
      <c r="A165" s="98">
        <v>43529</v>
      </c>
      <c r="B165" s="99">
        <v>19002071</v>
      </c>
      <c r="C165" s="100">
        <v>1</v>
      </c>
      <c r="D165" s="34">
        <v>209610</v>
      </c>
      <c r="E165" s="101"/>
      <c r="F165" s="99"/>
      <c r="G165" s="34"/>
      <c r="H165" s="102"/>
      <c r="I165" s="102"/>
      <c r="J165" s="34"/>
      <c r="K165" s="233"/>
      <c r="L165" s="233"/>
      <c r="M165" s="233"/>
      <c r="N165" s="233"/>
      <c r="O165" s="233"/>
      <c r="P165" s="233"/>
    </row>
    <row r="166" spans="1:16" x14ac:dyDescent="0.25">
      <c r="A166" s="98">
        <v>43529</v>
      </c>
      <c r="B166" s="99">
        <v>19002072</v>
      </c>
      <c r="C166" s="100">
        <v>2</v>
      </c>
      <c r="D166" s="34">
        <v>256105</v>
      </c>
      <c r="E166" s="101"/>
      <c r="F166" s="99"/>
      <c r="G166" s="34"/>
      <c r="H166" s="102"/>
      <c r="I166" s="102"/>
      <c r="J166" s="34"/>
      <c r="K166" s="233"/>
      <c r="L166" s="233"/>
      <c r="M166" s="233"/>
      <c r="N166" s="233"/>
      <c r="O166" s="233"/>
      <c r="P166" s="233"/>
    </row>
    <row r="167" spans="1:16" x14ac:dyDescent="0.25">
      <c r="A167" s="98">
        <v>43530</v>
      </c>
      <c r="B167" s="99">
        <v>19002083</v>
      </c>
      <c r="C167" s="100">
        <v>4</v>
      </c>
      <c r="D167" s="34">
        <v>330268</v>
      </c>
      <c r="E167" s="101" t="s">
        <v>289</v>
      </c>
      <c r="F167" s="99">
        <v>3</v>
      </c>
      <c r="G167" s="34">
        <v>348755</v>
      </c>
      <c r="H167" s="102"/>
      <c r="I167" s="102"/>
      <c r="J167" s="34"/>
      <c r="K167" s="233"/>
      <c r="L167" s="233"/>
      <c r="M167" s="233"/>
      <c r="N167" s="233"/>
      <c r="O167" s="233"/>
      <c r="P167" s="233"/>
    </row>
    <row r="168" spans="1:16" x14ac:dyDescent="0.25">
      <c r="A168" s="98">
        <v>43530</v>
      </c>
      <c r="B168" s="99">
        <v>19002095</v>
      </c>
      <c r="C168" s="100">
        <v>22</v>
      </c>
      <c r="D168" s="34">
        <v>2282420</v>
      </c>
      <c r="E168" s="101"/>
      <c r="F168" s="99"/>
      <c r="G168" s="34"/>
      <c r="H168" s="102"/>
      <c r="I168" s="102"/>
      <c r="J168" s="34"/>
      <c r="K168" s="233"/>
      <c r="L168" s="233"/>
      <c r="M168" s="233"/>
      <c r="N168" s="233"/>
      <c r="O168" s="233"/>
      <c r="P168" s="233"/>
    </row>
    <row r="169" spans="1:16" x14ac:dyDescent="0.25">
      <c r="A169" s="98">
        <v>43530</v>
      </c>
      <c r="B169" s="99">
        <v>19002118</v>
      </c>
      <c r="C169" s="100">
        <v>26</v>
      </c>
      <c r="D169" s="34">
        <v>2707493</v>
      </c>
      <c r="E169" s="101"/>
      <c r="F169" s="99"/>
      <c r="G169" s="34"/>
      <c r="H169" s="102"/>
      <c r="I169" s="102"/>
      <c r="J169" s="34"/>
      <c r="K169" s="233"/>
      <c r="L169" s="233"/>
      <c r="M169" s="233"/>
      <c r="N169" s="233"/>
      <c r="O169" s="233"/>
      <c r="P169" s="233"/>
    </row>
    <row r="170" spans="1:16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  <c r="K170" s="233"/>
      <c r="L170" s="233"/>
      <c r="M170" s="233"/>
      <c r="N170" s="233"/>
      <c r="O170" s="233"/>
      <c r="P170" s="233"/>
    </row>
    <row r="171" spans="1:16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  <c r="K171" s="233"/>
      <c r="L171" s="233"/>
      <c r="M171" s="233"/>
      <c r="N171" s="233"/>
      <c r="O171" s="233"/>
      <c r="P171" s="233"/>
    </row>
    <row r="172" spans="1:16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  <c r="K172" s="233"/>
      <c r="L172" s="233"/>
      <c r="M172" s="233"/>
      <c r="N172" s="233"/>
      <c r="O172" s="233"/>
      <c r="P172" s="233"/>
    </row>
    <row r="173" spans="1:16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  <c r="K173" s="233"/>
      <c r="L173" s="233"/>
      <c r="M173" s="233"/>
      <c r="N173" s="233"/>
      <c r="O173" s="233"/>
      <c r="P173" s="233"/>
    </row>
    <row r="174" spans="1:16" x14ac:dyDescent="0.25">
      <c r="A174" s="235"/>
      <c r="B174" s="234"/>
      <c r="C174" s="240"/>
      <c r="D174" s="236"/>
      <c r="E174" s="237"/>
      <c r="F174" s="234"/>
      <c r="G174" s="236"/>
      <c r="H174" s="239"/>
      <c r="I174" s="239"/>
      <c r="J174" s="236"/>
      <c r="K174" s="233"/>
      <c r="L174" s="233"/>
      <c r="M174" s="233"/>
      <c r="N174" s="233"/>
      <c r="O174" s="233"/>
      <c r="P174" s="233"/>
    </row>
    <row r="175" spans="1:16" x14ac:dyDescent="0.25">
      <c r="A175" s="235"/>
      <c r="B175" s="223" t="s">
        <v>11</v>
      </c>
      <c r="C175" s="232">
        <f>SUM(C8:C174)</f>
        <v>1628</v>
      </c>
      <c r="D175" s="224"/>
      <c r="E175" s="223" t="s">
        <v>11</v>
      </c>
      <c r="F175" s="223">
        <f>SUM(F8:F174)</f>
        <v>49</v>
      </c>
      <c r="G175" s="224">
        <f>SUM(G8:G174)</f>
        <v>5688489</v>
      </c>
      <c r="H175" s="239"/>
      <c r="I175" s="239"/>
      <c r="J175" s="236"/>
      <c r="K175" s="233"/>
      <c r="L175" s="233"/>
      <c r="M175" s="233"/>
      <c r="N175" s="233"/>
      <c r="O175" s="233"/>
      <c r="P175" s="233"/>
    </row>
    <row r="176" spans="1:16" x14ac:dyDescent="0.25">
      <c r="A176" s="235"/>
      <c r="B176" s="223"/>
      <c r="C176" s="232"/>
      <c r="D176" s="224"/>
      <c r="E176" s="237"/>
      <c r="F176" s="234"/>
      <c r="G176" s="236"/>
      <c r="H176" s="239"/>
      <c r="I176" s="239"/>
      <c r="J176" s="236"/>
      <c r="K176" s="233"/>
      <c r="L176" s="233"/>
      <c r="M176" s="233"/>
      <c r="N176" s="233"/>
      <c r="O176" s="233"/>
      <c r="P176" s="233"/>
    </row>
    <row r="177" spans="1:16" x14ac:dyDescent="0.25">
      <c r="A177" s="225"/>
      <c r="B177" s="226"/>
      <c r="C177" s="240"/>
      <c r="D177" s="236"/>
      <c r="E177" s="223"/>
      <c r="F177" s="234"/>
      <c r="G177" s="414" t="s">
        <v>12</v>
      </c>
      <c r="H177" s="414"/>
      <c r="I177" s="239"/>
      <c r="J177" s="227">
        <f>SUM(D8:D174)</f>
        <v>166728352</v>
      </c>
      <c r="K177" s="233"/>
      <c r="L177" s="233"/>
      <c r="M177" s="233"/>
      <c r="N177" s="233"/>
      <c r="O177" s="233"/>
      <c r="P177" s="233"/>
    </row>
    <row r="178" spans="1:16" x14ac:dyDescent="0.25">
      <c r="A178" s="235"/>
      <c r="B178" s="234"/>
      <c r="C178" s="240"/>
      <c r="D178" s="236"/>
      <c r="E178" s="223"/>
      <c r="F178" s="234"/>
      <c r="G178" s="414" t="s">
        <v>13</v>
      </c>
      <c r="H178" s="414"/>
      <c r="I178" s="239"/>
      <c r="J178" s="227">
        <f>SUM(G8:G174)</f>
        <v>5688489</v>
      </c>
    </row>
    <row r="179" spans="1:16" x14ac:dyDescent="0.25">
      <c r="A179" s="228"/>
      <c r="B179" s="237"/>
      <c r="C179" s="240"/>
      <c r="D179" s="236"/>
      <c r="E179" s="237"/>
      <c r="F179" s="234"/>
      <c r="G179" s="414" t="s">
        <v>14</v>
      </c>
      <c r="H179" s="414"/>
      <c r="I179" s="41"/>
      <c r="J179" s="229">
        <f>J177-J178</f>
        <v>161039863</v>
      </c>
    </row>
    <row r="180" spans="1:16" x14ac:dyDescent="0.25">
      <c r="A180" s="235"/>
      <c r="B180" s="230"/>
      <c r="C180" s="240"/>
      <c r="D180" s="231"/>
      <c r="E180" s="237"/>
      <c r="F180" s="223"/>
      <c r="G180" s="414" t="s">
        <v>15</v>
      </c>
      <c r="H180" s="414"/>
      <c r="I180" s="239"/>
      <c r="J180" s="227">
        <f>SUM(H8:H176)</f>
        <v>0</v>
      </c>
    </row>
    <row r="181" spans="1:16" x14ac:dyDescent="0.25">
      <c r="A181" s="235"/>
      <c r="B181" s="230"/>
      <c r="C181" s="240"/>
      <c r="D181" s="231"/>
      <c r="E181" s="237"/>
      <c r="F181" s="223"/>
      <c r="G181" s="414" t="s">
        <v>16</v>
      </c>
      <c r="H181" s="414"/>
      <c r="I181" s="239"/>
      <c r="J181" s="227">
        <f>J179+J180</f>
        <v>161039863</v>
      </c>
    </row>
    <row r="182" spans="1:16" x14ac:dyDescent="0.25">
      <c r="A182" s="235"/>
      <c r="B182" s="230"/>
      <c r="C182" s="240"/>
      <c r="D182" s="231"/>
      <c r="E182" s="237"/>
      <c r="F182" s="234"/>
      <c r="G182" s="414" t="s">
        <v>5</v>
      </c>
      <c r="H182" s="414"/>
      <c r="I182" s="239"/>
      <c r="J182" s="227">
        <f>SUM(I8:I176)</f>
        <v>137597217</v>
      </c>
    </row>
    <row r="183" spans="1:16" x14ac:dyDescent="0.25">
      <c r="A183" s="235"/>
      <c r="B183" s="230"/>
      <c r="C183" s="240"/>
      <c r="D183" s="231"/>
      <c r="E183" s="237"/>
      <c r="F183" s="234"/>
      <c r="G183" s="414" t="s">
        <v>31</v>
      </c>
      <c r="H183" s="414"/>
      <c r="I183" s="240" t="str">
        <f>IF(J183&gt;0,"SALDO",IF(J183&lt;0,"PIUTANG",IF(J183=0,"LUNAS")))</f>
        <v>PIUTANG</v>
      </c>
      <c r="J183" s="227">
        <f>J182-J181</f>
        <v>-23442646</v>
      </c>
    </row>
    <row r="184" spans="1:16" x14ac:dyDescent="0.25">
      <c r="F184" s="219"/>
      <c r="G184" s="219"/>
      <c r="J184" s="219"/>
    </row>
    <row r="185" spans="1:16" x14ac:dyDescent="0.25">
      <c r="C185" s="219"/>
      <c r="D185" s="219"/>
      <c r="F185" s="219"/>
      <c r="G185" s="219"/>
      <c r="J185" s="219"/>
      <c r="L185" s="233"/>
      <c r="M185" s="233"/>
      <c r="N185" s="233"/>
      <c r="O185" s="233"/>
      <c r="P185" s="233"/>
    </row>
    <row r="186" spans="1:16" x14ac:dyDescent="0.25">
      <c r="C186" s="219"/>
      <c r="D186" s="219"/>
      <c r="F186" s="219"/>
      <c r="G186" s="219"/>
      <c r="J186" s="219"/>
      <c r="L186" s="233"/>
      <c r="M186" s="233"/>
      <c r="N186" s="233"/>
      <c r="O186" s="233"/>
      <c r="P186" s="233"/>
    </row>
    <row r="187" spans="1:16" x14ac:dyDescent="0.25">
      <c r="C187" s="219"/>
      <c r="D187" s="219"/>
      <c r="F187" s="219"/>
      <c r="G187" s="219"/>
      <c r="J187" s="219"/>
      <c r="L187" s="233"/>
      <c r="M187" s="233"/>
      <c r="N187" s="233"/>
      <c r="O187" s="233"/>
      <c r="P187" s="233"/>
    </row>
    <row r="188" spans="1:16" x14ac:dyDescent="0.25">
      <c r="C188" s="219"/>
      <c r="D188" s="219"/>
      <c r="F188" s="219"/>
      <c r="G188" s="219"/>
      <c r="J188" s="219"/>
      <c r="L188" s="233"/>
      <c r="M188" s="233"/>
      <c r="N188" s="233"/>
      <c r="O188" s="233"/>
      <c r="P188" s="233"/>
    </row>
    <row r="189" spans="1:16" x14ac:dyDescent="0.25">
      <c r="C189" s="219"/>
      <c r="D189" s="219"/>
      <c r="L189" s="233"/>
      <c r="M189" s="233"/>
      <c r="N189" s="233"/>
      <c r="O189" s="233"/>
      <c r="P189" s="233"/>
    </row>
  </sheetData>
  <mergeCells count="15">
    <mergeCell ref="G183:H183"/>
    <mergeCell ref="G177:H177"/>
    <mergeCell ref="G178:H178"/>
    <mergeCell ref="G179:H179"/>
    <mergeCell ref="G180:H180"/>
    <mergeCell ref="G181:H181"/>
    <mergeCell ref="G182:H18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52"/>
  <sheetViews>
    <sheetView workbookViewId="0">
      <pane ySplit="7" topLeftCell="A116" activePane="bottomLeft" state="frozen"/>
      <selection pane="bottomLeft" activeCell="K121" sqref="K12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L1" s="219">
        <f>SUM(D103:D117)</f>
        <v>1778685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J146*-1</f>
        <v>1225260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1778685</v>
      </c>
      <c r="M3" s="219">
        <v>53505</v>
      </c>
      <c r="N3" s="238">
        <f>L3+M3</f>
        <v>1832190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28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98">
        <v>43526</v>
      </c>
      <c r="B118" s="99">
        <v>19000343</v>
      </c>
      <c r="C118" s="100">
        <v>5</v>
      </c>
      <c r="D118" s="34">
        <v>321150</v>
      </c>
      <c r="E118" s="101" t="s">
        <v>278</v>
      </c>
      <c r="F118" s="99">
        <v>1</v>
      </c>
      <c r="G118" s="34">
        <v>31590</v>
      </c>
      <c r="H118" s="102"/>
      <c r="I118" s="102"/>
      <c r="J118" s="34"/>
    </row>
    <row r="119" spans="1:10" x14ac:dyDescent="0.25">
      <c r="A119" s="98">
        <v>43526</v>
      </c>
      <c r="B119" s="99">
        <v>19000345</v>
      </c>
      <c r="C119" s="100">
        <v>4</v>
      </c>
      <c r="D119" s="34">
        <v>316890</v>
      </c>
      <c r="E119" s="101"/>
      <c r="F119" s="99"/>
      <c r="G119" s="34"/>
      <c r="H119" s="102"/>
      <c r="I119" s="102"/>
      <c r="J119" s="34"/>
    </row>
    <row r="120" spans="1:10" x14ac:dyDescent="0.25">
      <c r="A120" s="98">
        <v>43526</v>
      </c>
      <c r="B120" s="99">
        <v>19000346</v>
      </c>
      <c r="C120" s="100">
        <v>1</v>
      </c>
      <c r="D120" s="34">
        <v>65250</v>
      </c>
      <c r="E120" s="101"/>
      <c r="F120" s="99"/>
      <c r="G120" s="34"/>
      <c r="H120" s="102"/>
      <c r="I120" s="102"/>
      <c r="J120" s="34"/>
    </row>
    <row r="121" spans="1:10" x14ac:dyDescent="0.25">
      <c r="A121" s="98">
        <v>43528</v>
      </c>
      <c r="B121" s="99">
        <v>19000356</v>
      </c>
      <c r="C121" s="100">
        <v>1</v>
      </c>
      <c r="D121" s="34">
        <v>103500</v>
      </c>
      <c r="E121" s="101"/>
      <c r="F121" s="99"/>
      <c r="G121" s="34"/>
      <c r="H121" s="102"/>
      <c r="I121" s="102"/>
      <c r="J121" s="34"/>
    </row>
    <row r="122" spans="1:10" x14ac:dyDescent="0.25">
      <c r="A122" s="98">
        <v>43528</v>
      </c>
      <c r="B122" s="99">
        <v>19000359</v>
      </c>
      <c r="C122" s="100">
        <v>3</v>
      </c>
      <c r="D122" s="34">
        <v>174000</v>
      </c>
      <c r="E122" s="101"/>
      <c r="F122" s="99"/>
      <c r="G122" s="34"/>
      <c r="H122" s="102"/>
      <c r="I122" s="102"/>
      <c r="J122" s="34"/>
    </row>
    <row r="123" spans="1:10" x14ac:dyDescent="0.25">
      <c r="A123" s="98">
        <v>43529</v>
      </c>
      <c r="B123" s="99">
        <v>19000362</v>
      </c>
      <c r="C123" s="100">
        <v>2</v>
      </c>
      <c r="D123" s="34">
        <v>80070</v>
      </c>
      <c r="E123" s="101"/>
      <c r="F123" s="99"/>
      <c r="G123" s="34"/>
      <c r="H123" s="102"/>
      <c r="I123" s="102"/>
      <c r="J123" s="34"/>
    </row>
    <row r="124" spans="1:10" x14ac:dyDescent="0.25">
      <c r="A124" s="98">
        <v>43529</v>
      </c>
      <c r="B124" s="99">
        <v>19000364</v>
      </c>
      <c r="C124" s="100">
        <v>1</v>
      </c>
      <c r="D124" s="34">
        <v>68040</v>
      </c>
      <c r="E124" s="101"/>
      <c r="F124" s="99"/>
      <c r="G124" s="34"/>
      <c r="H124" s="102"/>
      <c r="I124" s="102"/>
      <c r="J124" s="34"/>
    </row>
    <row r="125" spans="1:10" x14ac:dyDescent="0.25">
      <c r="A125" s="98">
        <v>43530</v>
      </c>
      <c r="B125" s="99">
        <v>19000366</v>
      </c>
      <c r="C125" s="100">
        <v>1</v>
      </c>
      <c r="D125" s="34">
        <v>46500</v>
      </c>
      <c r="E125" s="101" t="s">
        <v>291</v>
      </c>
      <c r="F125" s="99">
        <v>1</v>
      </c>
      <c r="G125" s="34">
        <v>58500</v>
      </c>
      <c r="H125" s="102"/>
      <c r="I125" s="102"/>
      <c r="J125" s="34"/>
    </row>
    <row r="126" spans="1:10" x14ac:dyDescent="0.25">
      <c r="A126" s="98">
        <v>43530</v>
      </c>
      <c r="B126" s="99">
        <v>19000369</v>
      </c>
      <c r="C126" s="100">
        <v>1</v>
      </c>
      <c r="D126" s="34">
        <v>61200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43530</v>
      </c>
      <c r="B127" s="99">
        <v>19000370</v>
      </c>
      <c r="C127" s="100">
        <v>1</v>
      </c>
      <c r="D127" s="34">
        <v>78750</v>
      </c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235"/>
      <c r="B137" s="234"/>
      <c r="C137" s="240"/>
      <c r="D137" s="236"/>
      <c r="E137" s="237"/>
      <c r="F137" s="234"/>
      <c r="G137" s="236"/>
      <c r="H137" s="239"/>
      <c r="I137" s="239"/>
      <c r="J137" s="236"/>
    </row>
    <row r="138" spans="1:10" x14ac:dyDescent="0.25">
      <c r="A138" s="235"/>
      <c r="B138" s="223" t="s">
        <v>11</v>
      </c>
      <c r="C138" s="232">
        <f>SUM(C8:C137)</f>
        <v>330</v>
      </c>
      <c r="D138" s="224"/>
      <c r="E138" s="223" t="s">
        <v>11</v>
      </c>
      <c r="F138" s="223">
        <f>SUM(F8:F137)</f>
        <v>8</v>
      </c>
      <c r="G138" s="224">
        <f>SUM(G8:G137)</f>
        <v>429120</v>
      </c>
      <c r="H138" s="239"/>
      <c r="I138" s="239"/>
      <c r="J138" s="236"/>
    </row>
    <row r="139" spans="1:10" x14ac:dyDescent="0.25">
      <c r="A139" s="235"/>
      <c r="B139" s="223"/>
      <c r="C139" s="232"/>
      <c r="D139" s="224"/>
      <c r="E139" s="237"/>
      <c r="F139" s="234"/>
      <c r="G139" s="236"/>
      <c r="H139" s="239"/>
      <c r="I139" s="239"/>
      <c r="J139" s="236"/>
    </row>
    <row r="140" spans="1:10" x14ac:dyDescent="0.25">
      <c r="A140" s="225"/>
      <c r="B140" s="226"/>
      <c r="C140" s="240"/>
      <c r="D140" s="236"/>
      <c r="E140" s="223"/>
      <c r="F140" s="234"/>
      <c r="G140" s="414" t="s">
        <v>12</v>
      </c>
      <c r="H140" s="414"/>
      <c r="I140" s="239"/>
      <c r="J140" s="227">
        <f>SUM(D8:D137)</f>
        <v>15133155</v>
      </c>
    </row>
    <row r="141" spans="1:10" x14ac:dyDescent="0.25">
      <c r="A141" s="235"/>
      <c r="B141" s="234"/>
      <c r="C141" s="240"/>
      <c r="D141" s="236"/>
      <c r="E141" s="223"/>
      <c r="F141" s="234"/>
      <c r="G141" s="414" t="s">
        <v>13</v>
      </c>
      <c r="H141" s="414"/>
      <c r="I141" s="239"/>
      <c r="J141" s="227">
        <f>SUM(G8:G137)</f>
        <v>429120</v>
      </c>
    </row>
    <row r="142" spans="1:10" x14ac:dyDescent="0.25">
      <c r="A142" s="228"/>
      <c r="B142" s="237"/>
      <c r="C142" s="240"/>
      <c r="D142" s="236"/>
      <c r="E142" s="237"/>
      <c r="F142" s="234"/>
      <c r="G142" s="414" t="s">
        <v>14</v>
      </c>
      <c r="H142" s="414"/>
      <c r="I142" s="41"/>
      <c r="J142" s="229">
        <f>J140-J141</f>
        <v>14704035</v>
      </c>
    </row>
    <row r="143" spans="1:10" x14ac:dyDescent="0.25">
      <c r="A143" s="235"/>
      <c r="B143" s="230"/>
      <c r="C143" s="240"/>
      <c r="D143" s="231"/>
      <c r="E143" s="237"/>
      <c r="F143" s="223"/>
      <c r="G143" s="414" t="s">
        <v>15</v>
      </c>
      <c r="H143" s="414"/>
      <c r="I143" s="239"/>
      <c r="J143" s="227">
        <f>SUM(H8:H139)</f>
        <v>0</v>
      </c>
    </row>
    <row r="144" spans="1:10" x14ac:dyDescent="0.25">
      <c r="A144" s="235"/>
      <c r="B144" s="230"/>
      <c r="C144" s="240"/>
      <c r="D144" s="231"/>
      <c r="E144" s="237"/>
      <c r="F144" s="223"/>
      <c r="G144" s="414" t="s">
        <v>16</v>
      </c>
      <c r="H144" s="414"/>
      <c r="I144" s="239"/>
      <c r="J144" s="227">
        <f>J142+J143</f>
        <v>14704035</v>
      </c>
    </row>
    <row r="145" spans="1:10" x14ac:dyDescent="0.25">
      <c r="A145" s="235"/>
      <c r="B145" s="230"/>
      <c r="C145" s="240"/>
      <c r="D145" s="231"/>
      <c r="E145" s="237"/>
      <c r="F145" s="234"/>
      <c r="G145" s="414" t="s">
        <v>5</v>
      </c>
      <c r="H145" s="414"/>
      <c r="I145" s="239"/>
      <c r="J145" s="227">
        <f>SUM(I8:I139)</f>
        <v>13478775</v>
      </c>
    </row>
    <row r="146" spans="1:10" x14ac:dyDescent="0.25">
      <c r="A146" s="235"/>
      <c r="B146" s="230"/>
      <c r="C146" s="240"/>
      <c r="D146" s="231"/>
      <c r="E146" s="237"/>
      <c r="F146" s="234"/>
      <c r="G146" s="414" t="s">
        <v>31</v>
      </c>
      <c r="H146" s="414"/>
      <c r="I146" s="240" t="str">
        <f>IF(J146&gt;0,"SALDO",IF(J146&lt;0,"PIUTANG",IF(J146=0,"LUNAS")))</f>
        <v>PIUTANG</v>
      </c>
      <c r="J146" s="227">
        <f>J145-J144</f>
        <v>-1225260</v>
      </c>
    </row>
    <row r="147" spans="1:10" x14ac:dyDescent="0.25">
      <c r="F147" s="219"/>
      <c r="G147" s="219"/>
      <c r="J147" s="219"/>
    </row>
    <row r="148" spans="1:10" x14ac:dyDescent="0.25">
      <c r="C148" s="219"/>
      <c r="D148" s="219"/>
      <c r="F148" s="219"/>
      <c r="G148" s="219"/>
      <c r="J148" s="219"/>
    </row>
    <row r="149" spans="1:10" x14ac:dyDescent="0.25">
      <c r="C149" s="219"/>
      <c r="D149" s="219"/>
      <c r="F149" s="219"/>
      <c r="G149" s="219"/>
      <c r="J149" s="219"/>
    </row>
    <row r="150" spans="1:10" x14ac:dyDescent="0.25">
      <c r="C150" s="219"/>
      <c r="D150" s="219"/>
      <c r="F150" s="219"/>
      <c r="G150" s="219"/>
      <c r="J150" s="219"/>
    </row>
    <row r="151" spans="1:10" x14ac:dyDescent="0.25">
      <c r="C151" s="219"/>
      <c r="D151" s="219"/>
      <c r="F151" s="219"/>
      <c r="G151" s="219"/>
      <c r="J151" s="219"/>
    </row>
    <row r="152" spans="1:10" x14ac:dyDescent="0.25">
      <c r="C152" s="219"/>
      <c r="D152" s="219"/>
    </row>
  </sheetData>
  <mergeCells count="15">
    <mergeCell ref="G146:H146"/>
    <mergeCell ref="G140:H140"/>
    <mergeCell ref="G141:H141"/>
    <mergeCell ref="G142:H142"/>
    <mergeCell ref="G143:H143"/>
    <mergeCell ref="G144:H144"/>
    <mergeCell ref="G145:H14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57"/>
  <sheetViews>
    <sheetView workbookViewId="0">
      <pane ySplit="7" topLeftCell="A38" activePane="bottomLeft" state="frozen"/>
      <selection pane="bottomLeft" activeCell="H46" sqref="H46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5" t="s">
        <v>22</v>
      </c>
      <c r="G1" s="415"/>
      <c r="H1" s="415"/>
      <c r="I1" s="220" t="s">
        <v>187</v>
      </c>
      <c r="J1" s="218"/>
      <c r="L1" s="238">
        <f>SUM(D38:D43)</f>
        <v>2712555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J57*-1</f>
        <v>748255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2712555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4"/>
      <c r="I7" s="458"/>
      <c r="J7" s="428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98">
        <v>43529</v>
      </c>
      <c r="B44" s="99">
        <v>19002051</v>
      </c>
      <c r="C44" s="253">
        <v>2</v>
      </c>
      <c r="D44" s="34">
        <v>236045</v>
      </c>
      <c r="E44" s="101"/>
      <c r="F44" s="99"/>
      <c r="G44" s="34"/>
      <c r="H44" s="101"/>
      <c r="I44" s="102"/>
      <c r="J44" s="34"/>
      <c r="L44" s="238"/>
    </row>
    <row r="45" spans="1:12" x14ac:dyDescent="0.25">
      <c r="A45" s="98">
        <v>43530</v>
      </c>
      <c r="B45" s="99">
        <v>19002122</v>
      </c>
      <c r="C45" s="253">
        <v>4</v>
      </c>
      <c r="D45" s="34">
        <v>417180</v>
      </c>
      <c r="E45" s="101"/>
      <c r="F45" s="99"/>
      <c r="G45" s="34"/>
      <c r="H45" s="101"/>
      <c r="I45" s="102"/>
      <c r="J45" s="34"/>
      <c r="L45" s="238"/>
    </row>
    <row r="46" spans="1:12" x14ac:dyDescent="0.25">
      <c r="A46" s="98">
        <v>43530</v>
      </c>
      <c r="B46" s="99">
        <v>19002123</v>
      </c>
      <c r="C46" s="253">
        <v>1</v>
      </c>
      <c r="D46" s="34">
        <v>95030</v>
      </c>
      <c r="E46" s="101"/>
      <c r="F46" s="99"/>
      <c r="G46" s="34"/>
      <c r="H46" s="101"/>
      <c r="I46" s="102"/>
      <c r="J46" s="34"/>
      <c r="L46" s="238"/>
    </row>
    <row r="47" spans="1:12" x14ac:dyDescent="0.25">
      <c r="A47" s="98"/>
      <c r="B47" s="99"/>
      <c r="C47" s="253"/>
      <c r="D47" s="34"/>
      <c r="E47" s="101"/>
      <c r="F47" s="99"/>
      <c r="G47" s="34"/>
      <c r="H47" s="101"/>
      <c r="I47" s="102"/>
      <c r="J47" s="34"/>
      <c r="L47" s="238"/>
    </row>
    <row r="48" spans="1:12" x14ac:dyDescent="0.25">
      <c r="A48" s="235"/>
      <c r="B48" s="234"/>
      <c r="C48" s="26"/>
      <c r="D48" s="236"/>
      <c r="E48" s="237"/>
      <c r="F48" s="234"/>
      <c r="G48" s="236"/>
      <c r="H48" s="237"/>
      <c r="I48" s="239"/>
      <c r="J48" s="236"/>
    </row>
    <row r="49" spans="1:10" x14ac:dyDescent="0.25">
      <c r="A49" s="235"/>
      <c r="B49" s="223" t="s">
        <v>11</v>
      </c>
      <c r="C49" s="27">
        <f>SUM(C8:C48)</f>
        <v>197</v>
      </c>
      <c r="D49" s="224"/>
      <c r="E49" s="223" t="s">
        <v>11</v>
      </c>
      <c r="F49" s="223">
        <f>SUM(F8:F48)</f>
        <v>8</v>
      </c>
      <c r="G49" s="5"/>
      <c r="H49" s="234"/>
      <c r="I49" s="240"/>
      <c r="J49" s="5"/>
    </row>
    <row r="50" spans="1:10" x14ac:dyDescent="0.25">
      <c r="A50" s="235"/>
      <c r="B50" s="223"/>
      <c r="C50" s="27"/>
      <c r="D50" s="224"/>
      <c r="E50" s="223"/>
      <c r="F50" s="223"/>
      <c r="G50" s="32"/>
      <c r="H50" s="33"/>
      <c r="I50" s="240"/>
      <c r="J50" s="5"/>
    </row>
    <row r="51" spans="1:10" x14ac:dyDescent="0.25">
      <c r="A51" s="225"/>
      <c r="B51" s="226"/>
      <c r="C51" s="26"/>
      <c r="D51" s="236"/>
      <c r="E51" s="223"/>
      <c r="F51" s="234"/>
      <c r="G51" s="414" t="s">
        <v>12</v>
      </c>
      <c r="H51" s="414"/>
      <c r="I51" s="239"/>
      <c r="J51" s="227">
        <f>SUM(D8:D48)</f>
        <v>21990985</v>
      </c>
    </row>
    <row r="52" spans="1:10" x14ac:dyDescent="0.25">
      <c r="A52" s="235"/>
      <c r="B52" s="234"/>
      <c r="C52" s="26"/>
      <c r="D52" s="236"/>
      <c r="E52" s="237"/>
      <c r="F52" s="234"/>
      <c r="G52" s="414" t="s">
        <v>13</v>
      </c>
      <c r="H52" s="414"/>
      <c r="I52" s="239"/>
      <c r="J52" s="227">
        <f>SUM(G8:G48)</f>
        <v>537950</v>
      </c>
    </row>
    <row r="53" spans="1:10" x14ac:dyDescent="0.25">
      <c r="A53" s="228"/>
      <c r="B53" s="237"/>
      <c r="C53" s="26"/>
      <c r="D53" s="236"/>
      <c r="E53" s="237"/>
      <c r="F53" s="234"/>
      <c r="G53" s="414" t="s">
        <v>14</v>
      </c>
      <c r="H53" s="414"/>
      <c r="I53" s="41"/>
      <c r="J53" s="229">
        <f>J51-J52</f>
        <v>21453035</v>
      </c>
    </row>
    <row r="54" spans="1:10" x14ac:dyDescent="0.25">
      <c r="A54" s="235"/>
      <c r="B54" s="230"/>
      <c r="C54" s="26"/>
      <c r="D54" s="231"/>
      <c r="E54" s="237"/>
      <c r="F54" s="234"/>
      <c r="G54" s="414" t="s">
        <v>15</v>
      </c>
      <c r="H54" s="414"/>
      <c r="I54" s="239"/>
      <c r="J54" s="227">
        <f>SUM(H8:H49)</f>
        <v>0</v>
      </c>
    </row>
    <row r="55" spans="1:10" x14ac:dyDescent="0.25">
      <c r="A55" s="235"/>
      <c r="B55" s="230"/>
      <c r="C55" s="26"/>
      <c r="D55" s="231"/>
      <c r="E55" s="237"/>
      <c r="F55" s="234"/>
      <c r="G55" s="414" t="s">
        <v>16</v>
      </c>
      <c r="H55" s="414"/>
      <c r="I55" s="239"/>
      <c r="J55" s="227">
        <f>J53+J54</f>
        <v>21453035</v>
      </c>
    </row>
    <row r="56" spans="1:10" x14ac:dyDescent="0.25">
      <c r="A56" s="235"/>
      <c r="B56" s="230"/>
      <c r="C56" s="26"/>
      <c r="D56" s="231"/>
      <c r="E56" s="237"/>
      <c r="F56" s="234"/>
      <c r="G56" s="414" t="s">
        <v>5</v>
      </c>
      <c r="H56" s="414"/>
      <c r="I56" s="239"/>
      <c r="J56" s="227">
        <f>SUM(I8:I49)</f>
        <v>20704780</v>
      </c>
    </row>
    <row r="57" spans="1:10" x14ac:dyDescent="0.25">
      <c r="A57" s="235"/>
      <c r="B57" s="230"/>
      <c r="C57" s="26"/>
      <c r="D57" s="231"/>
      <c r="E57" s="237"/>
      <c r="F57" s="234"/>
      <c r="G57" s="414" t="s">
        <v>31</v>
      </c>
      <c r="H57" s="414"/>
      <c r="I57" s="240" t="str">
        <f>IF(J57&gt;0,"SALDO",IF(J57&lt;0,"PIUTANG",IF(J57=0,"LUNAS")))</f>
        <v>PIUTANG</v>
      </c>
      <c r="J57" s="227">
        <f>J56-J55</f>
        <v>-748255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7:H57"/>
    <mergeCell ref="G51:H51"/>
    <mergeCell ref="G52:H52"/>
    <mergeCell ref="G53:H53"/>
    <mergeCell ref="G54:H54"/>
    <mergeCell ref="G55:H55"/>
    <mergeCell ref="G56:H5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H86" sqref="H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J98*-1</f>
        <v>683995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>
        <v>43527</v>
      </c>
      <c r="B88" s="99">
        <v>19001884</v>
      </c>
      <c r="C88" s="100">
        <v>2</v>
      </c>
      <c r="D88" s="34">
        <v>256870</v>
      </c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428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14" t="s">
        <v>12</v>
      </c>
      <c r="H92" s="414"/>
      <c r="I92" s="39"/>
      <c r="J92" s="13">
        <f>SUM(D8:D89)</f>
        <v>47854691</v>
      </c>
      <c r="M92" s="37"/>
    </row>
    <row r="93" spans="1:17" x14ac:dyDescent="0.25">
      <c r="A93" s="4"/>
      <c r="B93" s="3"/>
      <c r="C93" s="40"/>
      <c r="D93" s="6"/>
      <c r="E93" s="7"/>
      <c r="F93" s="3"/>
      <c r="G93" s="414" t="s">
        <v>13</v>
      </c>
      <c r="H93" s="414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14" t="s">
        <v>14</v>
      </c>
      <c r="H94" s="414"/>
      <c r="I94" s="41"/>
      <c r="J94" s="15">
        <f>J92-J93</f>
        <v>33440118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14" t="s">
        <v>15</v>
      </c>
      <c r="H95" s="414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14" t="s">
        <v>16</v>
      </c>
      <c r="H96" s="414"/>
      <c r="I96" s="39"/>
      <c r="J96" s="13">
        <f>J94+J95</f>
        <v>33440118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14" t="s">
        <v>5</v>
      </c>
      <c r="H97" s="414"/>
      <c r="I97" s="39"/>
      <c r="J97" s="13">
        <f>SUM(I8:I90)</f>
        <v>32756123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14" t="s">
        <v>31</v>
      </c>
      <c r="H98" s="414"/>
      <c r="I98" s="40" t="str">
        <f>IF(J98&gt;0,"SALDO",IF(J98&lt;0,"PIUTANG",IF(J98=0,"LUNAS")))</f>
        <v>PIUTANG</v>
      </c>
      <c r="J98" s="13">
        <f>J97-J96</f>
        <v>-683995</v>
      </c>
      <c r="M9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8:H98"/>
    <mergeCell ref="G92:H92"/>
    <mergeCell ref="G93:H93"/>
    <mergeCell ref="G94:H94"/>
    <mergeCell ref="G95:H95"/>
    <mergeCell ref="G96:H96"/>
    <mergeCell ref="G97:H9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2019-03-06T11:19:15Z</dcterms:modified>
</cp:coreProperties>
</file>