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8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Febri" sheetId="5" r:id="rId13"/>
    <sheet name="Azalea" sheetId="56" r:id="rId14"/>
    <sheet name="Imas" sheetId="18" r:id="rId15"/>
    <sheet name="Sofya" sheetId="16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Bentang!$A$1:$J$106</definedName>
    <definedName name="_xlnm.Print_Area" localSheetId="25">BOJES!$A$1:$J$38</definedName>
    <definedName name="_xlnm.Print_Area" localSheetId="12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ST'!$A$5:$J$136</definedName>
    <definedName name="_xlnm.Print_Area" localSheetId="28">Widya!$A$1:$J$25</definedName>
    <definedName name="_xlnm.Print_Area" localSheetId="7">Yuan!$N$8:$N$56</definedName>
  </definedNames>
  <calcPr calcId="144525"/>
</workbook>
</file>

<file path=xl/calcChain.xml><?xml version="1.0" encoding="utf-8"?>
<calcChain xmlns="http://schemas.openxmlformats.org/spreadsheetml/2006/main">
  <c r="B20" i="15" l="1"/>
  <c r="B19" i="15"/>
  <c r="B18" i="15"/>
  <c r="B13" i="15"/>
  <c r="B12" i="15"/>
  <c r="L2" i="54"/>
  <c r="L1" i="54"/>
  <c r="L1" i="61" l="1"/>
  <c r="N3" i="64" l="1"/>
  <c r="N2" i="64"/>
  <c r="L2" i="64"/>
  <c r="L1" i="64"/>
  <c r="N1" i="64" s="1"/>
  <c r="M2" i="57" l="1"/>
  <c r="M1" i="57"/>
  <c r="L2" i="58"/>
  <c r="L1" i="58"/>
  <c r="L63" i="16" l="1"/>
  <c r="L29" i="56" l="1"/>
  <c r="M2" i="58" l="1"/>
  <c r="M1" i="58"/>
  <c r="L2" i="35" l="1"/>
  <c r="L1" i="35"/>
  <c r="L2" i="2"/>
  <c r="L1" i="2"/>
  <c r="B9" i="15" l="1"/>
  <c r="L3" i="58" l="1"/>
  <c r="L2" i="61" l="1"/>
  <c r="M115" i="57" l="1"/>
  <c r="M114" i="57"/>
  <c r="M113" i="57"/>
  <c r="O93" i="57"/>
  <c r="M95" i="57" l="1"/>
  <c r="M94" i="57"/>
  <c r="M93" i="57"/>
  <c r="L63" i="64" l="1"/>
  <c r="L62" i="64"/>
  <c r="L3" i="2" l="1"/>
  <c r="L25" i="56" l="1"/>
  <c r="M114" i="58" l="1"/>
  <c r="M113" i="58"/>
  <c r="L2" i="12" l="1"/>
  <c r="L1" i="12"/>
  <c r="I40" i="5" l="1"/>
  <c r="L3" i="64" l="1"/>
  <c r="J142" i="64"/>
  <c r="J141" i="64"/>
  <c r="N2" i="16" l="1"/>
  <c r="L23" i="56" l="1"/>
  <c r="M2" i="2" l="1"/>
  <c r="M1" i="2"/>
  <c r="N1" i="54" l="1"/>
  <c r="N2" i="54"/>
  <c r="L66" i="62" l="1"/>
  <c r="L678" i="63" l="1"/>
  <c r="L677" i="63"/>
  <c r="J146" i="64"/>
  <c r="J144" i="64"/>
  <c r="G139" i="64"/>
  <c r="F139" i="64"/>
  <c r="C139" i="64"/>
  <c r="J143" i="64" l="1"/>
  <c r="J145" i="64" s="1"/>
  <c r="J147" i="64" s="1"/>
  <c r="I2" i="64" s="1"/>
  <c r="C21" i="15" s="1"/>
  <c r="L679" i="63"/>
  <c r="I147" i="64" l="1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62" i="61" l="1"/>
  <c r="J60" i="61"/>
  <c r="J58" i="61"/>
  <c r="J57" i="61"/>
  <c r="F55" i="61"/>
  <c r="C55" i="61"/>
  <c r="J59" i="61" l="1"/>
  <c r="J61" i="61" s="1"/>
  <c r="J63" i="61" s="1"/>
  <c r="I63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82" i="58" l="1"/>
  <c r="J280" i="58"/>
  <c r="J278" i="58"/>
  <c r="J277" i="58"/>
  <c r="I275" i="58"/>
  <c r="H275" i="58"/>
  <c r="G275" i="58"/>
  <c r="F275" i="58"/>
  <c r="D275" i="58"/>
  <c r="C275" i="58"/>
  <c r="M3" i="58"/>
  <c r="N3" i="58" l="1"/>
  <c r="J279" i="58"/>
  <c r="J281" i="58" s="1"/>
  <c r="J283" i="58" s="1"/>
  <c r="I283" i="58" l="1"/>
  <c r="I2" i="58"/>
  <c r="C8" i="15" s="1"/>
  <c r="J190" i="57" l="1"/>
  <c r="J188" i="57"/>
  <c r="J186" i="57"/>
  <c r="J185" i="57"/>
  <c r="G183" i="57"/>
  <c r="F183" i="57"/>
  <c r="C183" i="57"/>
  <c r="J187" i="57" l="1"/>
  <c r="J189" i="57" s="1"/>
  <c r="J191" i="57" s="1"/>
  <c r="I191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J105" i="55"/>
  <c r="J103" i="55"/>
  <c r="J101" i="55"/>
  <c r="J100" i="55"/>
  <c r="G98" i="55"/>
  <c r="F98" i="55"/>
  <c r="C98" i="55"/>
  <c r="M1" i="56" l="1"/>
  <c r="J102" i="55"/>
  <c r="J104" i="55" s="1"/>
  <c r="J106" i="55" s="1"/>
  <c r="I106" i="55" s="1"/>
  <c r="I2" i="55" l="1"/>
  <c r="C9" i="15" s="1"/>
  <c r="I42" i="30" l="1"/>
  <c r="I44" i="30"/>
  <c r="I37" i="18" l="1"/>
  <c r="I39" i="18"/>
  <c r="L3" i="12" l="1"/>
  <c r="B17" i="15" l="1"/>
  <c r="B14" i="15"/>
  <c r="J135" i="54" l="1"/>
  <c r="J133" i="54"/>
  <c r="J131" i="54"/>
  <c r="J130" i="54"/>
  <c r="I128" i="54"/>
  <c r="H128" i="54"/>
  <c r="G128" i="54"/>
  <c r="F128" i="54"/>
  <c r="D128" i="54"/>
  <c r="C128" i="54"/>
  <c r="J132" i="54" l="1"/>
  <c r="J134" i="54" s="1"/>
  <c r="J136" i="54" s="1"/>
  <c r="I2" i="54" s="1"/>
  <c r="C5" i="15" s="1"/>
  <c r="L3" i="54"/>
  <c r="N3" i="54" s="1"/>
  <c r="I136" i="54" l="1"/>
  <c r="J240" i="35" l="1"/>
  <c r="J244" i="35"/>
  <c r="J242" i="35"/>
  <c r="J239" i="35"/>
  <c r="G237" i="35"/>
  <c r="F237" i="35"/>
  <c r="J241" i="35" l="1"/>
  <c r="J243" i="35" s="1"/>
  <c r="J245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7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0" i="2" l="1"/>
  <c r="I25" i="2"/>
  <c r="H25" i="2"/>
  <c r="G25" i="2"/>
  <c r="F2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7" i="5" l="1"/>
  <c r="J45" i="5"/>
  <c r="J43" i="5"/>
  <c r="J42" i="5"/>
  <c r="H40" i="5"/>
  <c r="G40" i="5"/>
  <c r="F40" i="5"/>
  <c r="D40" i="5"/>
  <c r="C40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7" i="16"/>
  <c r="J75" i="16"/>
  <c r="J73" i="16"/>
  <c r="J72" i="16"/>
  <c r="F70" i="16"/>
  <c r="C70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100" i="12"/>
  <c r="J98" i="12"/>
  <c r="J96" i="12"/>
  <c r="J95" i="12"/>
  <c r="F93" i="12"/>
  <c r="C9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2" i="2"/>
  <c r="J28" i="2"/>
  <c r="C25" i="2"/>
  <c r="M4" i="5" l="1"/>
  <c r="J44" i="5"/>
  <c r="J46" i="5" s="1"/>
  <c r="J48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4" i="16"/>
  <c r="J76" i="16" s="1"/>
  <c r="J78" i="16" s="1"/>
  <c r="I78" i="16" s="1"/>
  <c r="J55" i="11"/>
  <c r="J57" i="11" s="1"/>
  <c r="J59" i="11" s="1"/>
  <c r="J59" i="34"/>
  <c r="I2" i="21"/>
  <c r="I59" i="21"/>
  <c r="J122" i="20"/>
  <c r="J124" i="20" s="1"/>
  <c r="J126" i="20" s="1"/>
  <c r="I2" i="20" s="1"/>
  <c r="J97" i="12"/>
  <c r="J99" i="12" s="1"/>
  <c r="J101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8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101" i="12"/>
  <c r="I126" i="20"/>
  <c r="I52" i="18"/>
  <c r="I95" i="4"/>
  <c r="I48" i="32"/>
  <c r="I2" i="32"/>
  <c r="C18" i="15" s="1"/>
  <c r="I2" i="6"/>
  <c r="I2" i="17"/>
  <c r="I2" i="16"/>
  <c r="C15" i="15" s="1"/>
  <c r="I25" i="25"/>
  <c r="I245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25" i="2"/>
  <c r="J27" i="2"/>
  <c r="J29" i="2"/>
  <c r="J31" i="2" s="1"/>
  <c r="J33" i="2" s="1"/>
  <c r="I33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5500968.00
Pembayaran Taufik
TAUFIK HIDAYAT
0000
5,500,968.00
CR
186,533,769.88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03/03 95031
AGUS ANDRIANTO
0000
1,392,000.00
CR
164,524,726.88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06/03/19  SETORAN TANPA BUKU IMAT-400301000897500
  7.000.000,00  54.060.237,80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06/03/2019  SA Cash Dep NoBook
FEBRIAN
ABDUL RAHMAN
 0,00  700.000,00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  <comment ref="J30" authorId="0">
      <text>
        <r>
          <rPr>
            <b/>
            <sz val="9"/>
            <color indexed="81"/>
            <rFont val="Tahoma"/>
            <charset val="1"/>
          </rPr>
          <t xml:space="preserve"> PEND
TRSF E-BANKING CR
03/08 95031
AZALEA TGL 22 FEB
ADI DAMAR ISMANDA
0000
2,018,564.00
CR
192,820,703.88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03/08 95031
AZALEA 7 MARET
ADI DAMAR ISMANDA
0000
169,838.00
CR
190,802,139.88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5511655.00
Inficlo Bandros
TIKA KARTIKA SARI
0000
5,511,655.00
CR
181,032,801.88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>06/03/2019  MCM InhouseTrf CS-CS
Inficlo Bandros
DARI TIKA KARTIKA SARI
Inficlo Bandros
 0,00  1.369.830,00</t>
        </r>
      </text>
    </comment>
    <comment ref="J257" authorId="0">
      <text>
        <r>
          <rPr>
            <b/>
            <sz val="9"/>
            <color indexed="81"/>
            <rFont val="Tahoma"/>
            <charset val="1"/>
          </rPr>
          <t xml:space="preserve"> PEND
TRSF E-BANKING CR
0703/FTSCY/WS95011
2937687.00
Inficlo Bandros
TIKA KARTIKA SARI
0000
2,937,687.00
CR
190,118,941.88</t>
        </r>
      </text>
    </comment>
    <comment ref="J260" authorId="0">
      <text>
        <r>
          <rPr>
            <b/>
            <sz val="9"/>
            <color indexed="81"/>
            <rFont val="Tahoma"/>
            <charset val="1"/>
          </rPr>
          <t>08/03/2019  MCM InhouseTrf CS-CS
Inficlo Bandros
DARI TIKA KARTIKA SARI
Inficlo Bandros
 0,00  2.170.305,00</t>
        </r>
      </text>
    </comment>
    <comment ref="J265" authorId="0">
      <text>
        <r>
          <rPr>
            <b/>
            <sz val="9"/>
            <color indexed="81"/>
            <rFont val="Tahoma"/>
            <family val="2"/>
          </rPr>
          <t>09/03/2019  MCM InhouseTrf CS-CS
Inficlo Bandros
DARI TIKA KARTIKA SARI
Inficlo Bandros
 0,00  2.145.655,00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  <comment ref="J173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32032959.00
TRANSFER
INF REGULER
WAHYUNI
0000
32,032,959.00
CR
227,878,292.88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  <comment ref="J130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1372710.00
TRANSFER
INF SALE
WAHYUNI
0000
1,372,710.00
CR
229,251,002.88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charset val="1"/>
          </rPr>
          <t xml:space="preserve"> PEND
TRSF E-BANKING CR
03/04 95031
PELUNASAN KREDIT I
NFICLO N BCLLY
YUAN PERDANA
0000
2,712,555.00
CR
168,653,566.88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02/28 95031
TRANPER
YAN YAN HERYANA
0000
629,255.00
CR
201,502,119.22</t>
        </r>
      </text>
    </comment>
  </commentList>
</comments>
</file>

<file path=xl/sharedStrings.xml><?xml version="1.0" encoding="utf-8"?>
<sst xmlns="http://schemas.openxmlformats.org/spreadsheetml/2006/main" count="2269" uniqueCount="300">
  <si>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</si>
  <si>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</si>
  <si>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</si>
  <si>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</si>
  <si>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</si>
  <si>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</si>
  <si>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</si>
  <si>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</si>
  <si>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</si>
  <si>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</si>
  <si>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</si>
  <si>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</si>
  <si>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</si>
  <si>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</si>
  <si>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</si>
  <si>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</si>
  <si>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</si>
  <si>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</si>
  <si>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</si>
  <si>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</si>
  <si>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</si>
  <si>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</si>
  <si>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</si>
  <si>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</si>
  <si>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</si>
  <si>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</si>
  <si>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</si>
  <si>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</si>
  <si>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</si>
  <si>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</si>
  <si>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</si>
  <si>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</si>
  <si>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</si>
  <si>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</si>
  <si>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</si>
  <si>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</si>
  <si>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</si>
  <si>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</si>
  <si>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</si>
  <si>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</si>
  <si>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</si>
  <si>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</si>
  <si>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</si>
  <si>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</si>
  <si>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</si>
  <si>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</si>
  <si>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</si>
  <si>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</si>
  <si>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</si>
  <si>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</si>
  <si>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</si>
  <si>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</si>
  <si>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</si>
  <si>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</si>
  <si>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</si>
  <si>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</si>
  <si>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</si>
  <si>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</si>
  <si>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</si>
  <si>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</si>
  <si>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</si>
  <si>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</si>
  <si>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</si>
  <si>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</si>
  <si>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</si>
  <si>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</si>
  <si>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</si>
  <si>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</si>
  <si>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</si>
  <si>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</si>
  <si>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</si>
  <si>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</si>
  <si>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</si>
  <si>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</si>
  <si>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</si>
  <si>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</si>
  <si>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</si>
  <si>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</si>
  <si>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</si>
  <si>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</si>
  <si>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</si>
  <si>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</si>
  <si>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</si>
  <si>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</si>
  <si>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</si>
  <si>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</si>
  <si>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</si>
  <si>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</si>
  <si>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</si>
  <si>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</si>
  <si>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</si>
  <si>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</si>
  <si>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</si>
  <si>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</si>
  <si>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</si>
  <si>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</si>
  <si>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</si>
  <si>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</si>
  <si>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</si>
  <si>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</si>
  <si>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</si>
  <si>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</si>
  <si>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</si>
  <si>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</si>
  <si>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</si>
  <si>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</si>
  <si>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</si>
  <si>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</si>
  <si>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</si>
  <si>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</si>
  <si>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</si>
  <si>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</si>
  <si>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</si>
  <si>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</si>
  <si>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</si>
  <si>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</si>
  <si>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</si>
  <si>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</si>
  <si>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</si>
  <si>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</si>
  <si>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</si>
  <si>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</si>
  <si>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</si>
  <si>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</si>
  <si>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</si>
  <si>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</si>
  <si>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</si>
  <si>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</si>
  <si>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</si>
  <si>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</si>
  <si>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</si>
  <si>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</si>
  <si>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</si>
  <si>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</si>
  <si>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</si>
  <si>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</si>
  <si>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</si>
  <si>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</si>
  <si>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</si>
  <si>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</si>
  <si>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</si>
  <si>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</si>
  <si>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</si>
  <si>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</si>
  <si>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</si>
  <si>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</si>
  <si>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</si>
  <si>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</si>
  <si>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</si>
  <si>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</si>
  <si>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</si>
  <si>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</si>
  <si>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</si>
  <si>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</si>
  <si>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</si>
  <si>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</si>
  <si>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</si>
  <si>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</si>
  <si>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</si>
  <si>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</si>
  <si>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</si>
  <si>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</si>
  <si>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</si>
  <si>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</si>
  <si>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</si>
  <si>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</si>
  <si>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</si>
  <si>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</si>
  <si>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</si>
  <si>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</si>
  <si>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</si>
  <si>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</si>
  <si>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</si>
  <si>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</si>
  <si>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</si>
  <si>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</si>
  <si>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</si>
  <si>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</si>
  <si>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</si>
  <si>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</si>
  <si>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</si>
  <si>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</si>
  <si>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</si>
  <si>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</si>
  <si>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</si>
  <si>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</si>
  <si>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</si>
  <si>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</si>
  <si>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</si>
  <si>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</si>
  <si>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</si>
  <si>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</si>
  <si>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</si>
  <si>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</si>
  <si>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</si>
  <si>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</si>
  <si>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</si>
  <si>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</si>
  <si>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</si>
  <si>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</si>
  <si>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</si>
  <si>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</si>
  <si>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</si>
  <si>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</si>
  <si>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</si>
  <si>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</si>
  <si>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</si>
  <si>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</si>
  <si>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</si>
  <si>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</si>
  <si>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</si>
  <si>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</si>
  <si>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</si>
  <si>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</si>
  <si>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</si>
  <si>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</si>
  <si>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</si>
  <si>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</si>
  <si>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</si>
  <si>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</si>
  <si>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</si>
  <si>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</si>
  <si>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</si>
  <si>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</si>
  <si>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</si>
  <si>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</si>
  <si>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</si>
  <si>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</si>
  <si>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</si>
  <si>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</si>
  <si>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</si>
  <si>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</si>
  <si>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</si>
  <si>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</si>
  <si>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</si>
  <si>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</si>
  <si>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</si>
  <si>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</si>
  <si>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</si>
  <si>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</si>
  <si>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</si>
  <si>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</si>
  <si>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</si>
  <si>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</si>
  <si>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</si>
  <si>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</si>
  <si>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</si>
  <si>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</si>
  <si>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</si>
  <si>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</si>
  <si>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</si>
  <si>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</si>
  <si>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</si>
  <si>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</si>
  <si>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</si>
  <si>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</si>
  <si>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</si>
  <si>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</si>
  <si>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</si>
  <si>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</si>
  <si>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</si>
  <si>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</si>
  <si>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</si>
  <si>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</si>
  <si>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</si>
  <si>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</si>
  <si>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</si>
  <si>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</si>
  <si>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</si>
  <si>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</si>
  <si>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</si>
  <si>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</si>
  <si>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</si>
  <si>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</si>
  <si>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</si>
  <si>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</si>
  <si>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</si>
  <si>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</si>
  <si>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</si>
  <si>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</si>
  <si>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</si>
  <si>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</si>
  <si>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</si>
  <si>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</si>
  <si>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</si>
  <si>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</si>
  <si>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</si>
  <si>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</si>
  <si>
    <t xml:space="preserve">R19000378 </t>
  </si>
  <si>
    <t xml:space="preserve">R19000379 </t>
  </si>
  <si>
    <t xml:space="preserve">R19000384 </t>
  </si>
  <si>
    <t xml:space="preserve">R19000054 </t>
  </si>
  <si>
    <t xml:space="preserve">R19000399 </t>
  </si>
  <si>
    <t xml:space="preserve">R19000388 </t>
  </si>
  <si>
    <t xml:space="preserve">R19000389 </t>
  </si>
  <si>
    <t xml:space="preserve">R19000402 </t>
  </si>
  <si>
    <t xml:space="preserve">R19000404 </t>
  </si>
  <si>
    <t xml:space="preserve">R19000405 </t>
  </si>
  <si>
    <t xml:space="preserve">R19000424 </t>
  </si>
  <si>
    <t xml:space="preserve">R19000422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</si>
</sst>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36"/>
  <sheetViews>
    <sheetView zoomScaleNormal="100" workbookViewId="0">
      <pane ySplit="7" topLeftCell="A110" activePane="bottomLeft" state="frozen"/>
      <selection pane="bottomLeft" activeCell="B122" sqref="B122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SUM(D113:D122)</f>
        <v>8302485</v>
      </c>
      <c r="M1" s="238">
        <v>8474598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J136*-1</f>
        <v>7425920</v>
      </c>
      <c r="J2" s="218"/>
      <c r="L2" s="276">
        <f>SUM(G113:G122)</f>
        <v>876565</v>
      </c>
      <c r="M2" s="238">
        <v>1074615</v>
      </c>
      <c r="N2" s="238">
        <f>L2-M2</f>
        <v>-198050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7425920</v>
      </c>
      <c r="M3" s="238">
        <f>M1-M2</f>
        <v>7399983</v>
      </c>
      <c r="N3" s="238">
        <f>L3-M3</f>
        <v>25937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241">
        <v>43521</v>
      </c>
      <c r="B100" s="242">
        <v>19001476</v>
      </c>
      <c r="C100" s="106">
        <v>7</v>
      </c>
      <c r="D100" s="246">
        <v>519860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43521</v>
      </c>
      <c r="B101" s="242">
        <v>19001506</v>
      </c>
      <c r="C101" s="106">
        <v>6</v>
      </c>
      <c r="D101" s="246">
        <v>761260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43522</v>
      </c>
      <c r="B102" s="242">
        <v>19001552</v>
      </c>
      <c r="C102" s="106">
        <v>11</v>
      </c>
      <c r="D102" s="246">
        <v>1042550</v>
      </c>
      <c r="E102" s="244" t="s">
        <v>269</v>
      </c>
      <c r="F102" s="247">
        <v>1</v>
      </c>
      <c r="G102" s="246">
        <v>88060</v>
      </c>
      <c r="H102" s="244"/>
      <c r="I102" s="245"/>
      <c r="J102" s="246"/>
    </row>
    <row r="103" spans="1:10" ht="15.75" customHeight="1" x14ac:dyDescent="0.25">
      <c r="A103" s="241">
        <v>43522</v>
      </c>
      <c r="B103" s="242">
        <v>19001569</v>
      </c>
      <c r="C103" s="106">
        <v>1</v>
      </c>
      <c r="D103" s="246">
        <v>81600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43523</v>
      </c>
      <c r="B104" s="242">
        <v>19001607</v>
      </c>
      <c r="C104" s="106">
        <v>9</v>
      </c>
      <c r="D104" s="246">
        <v>753610</v>
      </c>
      <c r="E104" s="244" t="s">
        <v>272</v>
      </c>
      <c r="F104" s="247">
        <v>2</v>
      </c>
      <c r="G104" s="246">
        <v>332350</v>
      </c>
      <c r="H104" s="244"/>
      <c r="I104" s="245"/>
      <c r="J104" s="246"/>
    </row>
    <row r="105" spans="1:10" ht="15.75" customHeight="1" x14ac:dyDescent="0.25">
      <c r="A105" s="241">
        <v>43523</v>
      </c>
      <c r="B105" s="242">
        <v>19001627</v>
      </c>
      <c r="C105" s="106">
        <v>3</v>
      </c>
      <c r="D105" s="246">
        <v>378243</v>
      </c>
      <c r="E105" s="244"/>
      <c r="F105" s="247"/>
      <c r="G105" s="246"/>
      <c r="H105" s="244"/>
      <c r="I105" s="245"/>
      <c r="J105" s="246"/>
    </row>
    <row r="106" spans="1:10" ht="15.75" customHeight="1" x14ac:dyDescent="0.25">
      <c r="A106" s="241">
        <v>43524</v>
      </c>
      <c r="B106" s="242">
        <v>19001667</v>
      </c>
      <c r="C106" s="106">
        <v>5</v>
      </c>
      <c r="D106" s="246">
        <v>580975</v>
      </c>
      <c r="E106" s="244" t="s">
        <v>274</v>
      </c>
      <c r="F106" s="247">
        <v>2</v>
      </c>
      <c r="G106" s="246">
        <v>247768</v>
      </c>
      <c r="H106" s="244"/>
      <c r="I106" s="245"/>
      <c r="J106" s="246"/>
    </row>
    <row r="107" spans="1:10" ht="15.75" customHeight="1" x14ac:dyDescent="0.25">
      <c r="A107" s="241">
        <v>43524</v>
      </c>
      <c r="B107" s="242">
        <v>19001705</v>
      </c>
      <c r="C107" s="106">
        <v>1</v>
      </c>
      <c r="D107" s="246">
        <v>95030</v>
      </c>
      <c r="E107" s="244"/>
      <c r="F107" s="247"/>
      <c r="G107" s="246"/>
      <c r="H107" s="244"/>
      <c r="I107" s="245"/>
      <c r="J107" s="246"/>
    </row>
    <row r="108" spans="1:10" ht="15.75" customHeight="1" x14ac:dyDescent="0.25">
      <c r="A108" s="241">
        <v>43525</v>
      </c>
      <c r="B108" s="242">
        <v>19001740</v>
      </c>
      <c r="C108" s="106">
        <v>7</v>
      </c>
      <c r="D108" s="246">
        <v>700315</v>
      </c>
      <c r="E108" s="244" t="s">
        <v>276</v>
      </c>
      <c r="F108" s="247">
        <v>2</v>
      </c>
      <c r="G108" s="246">
        <v>198050</v>
      </c>
      <c r="H108" s="244"/>
      <c r="I108" s="245"/>
      <c r="J108" s="246"/>
    </row>
    <row r="109" spans="1:10" ht="15.75" customHeight="1" x14ac:dyDescent="0.25">
      <c r="A109" s="241">
        <v>43525</v>
      </c>
      <c r="B109" s="242">
        <v>19001753</v>
      </c>
      <c r="C109" s="106">
        <v>1</v>
      </c>
      <c r="D109" s="246">
        <v>100980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43525</v>
      </c>
      <c r="B110" s="242">
        <v>19001756</v>
      </c>
      <c r="C110" s="106">
        <v>1</v>
      </c>
      <c r="D110" s="246">
        <v>145688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43526</v>
      </c>
      <c r="B111" s="242">
        <v>19001790</v>
      </c>
      <c r="C111" s="106">
        <v>10</v>
      </c>
      <c r="D111" s="246">
        <v>890120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43526</v>
      </c>
      <c r="B112" s="242">
        <v>19001817</v>
      </c>
      <c r="C112" s="106">
        <v>3</v>
      </c>
      <c r="D112" s="246">
        <v>316965</v>
      </c>
      <c r="E112" s="244"/>
      <c r="F112" s="247"/>
      <c r="G112" s="246"/>
      <c r="H112" s="244"/>
      <c r="I112" s="245">
        <v>5500968</v>
      </c>
      <c r="J112" s="246" t="s">
        <v>17</v>
      </c>
    </row>
    <row r="113" spans="1:10" ht="15.75" customHeight="1" x14ac:dyDescent="0.25">
      <c r="A113" s="98">
        <v>43528</v>
      </c>
      <c r="B113" s="99">
        <v>19001967</v>
      </c>
      <c r="C113" s="412">
        <v>28</v>
      </c>
      <c r="D113" s="34">
        <v>2519995</v>
      </c>
      <c r="E113" s="101" t="s">
        <v>281</v>
      </c>
      <c r="F113" s="100">
        <v>3</v>
      </c>
      <c r="G113" s="34">
        <v>273275</v>
      </c>
      <c r="H113" s="101"/>
      <c r="I113" s="102"/>
      <c r="J113" s="34"/>
    </row>
    <row r="114" spans="1:10" ht="15.75" customHeight="1" x14ac:dyDescent="0.25">
      <c r="A114" s="98">
        <v>43528</v>
      </c>
      <c r="B114" s="99">
        <v>19001998</v>
      </c>
      <c r="C114" s="412">
        <v>7</v>
      </c>
      <c r="D114" s="34">
        <v>658835</v>
      </c>
      <c r="E114" s="101"/>
      <c r="F114" s="100"/>
      <c r="G114" s="34"/>
      <c r="H114" s="101"/>
      <c r="I114" s="102"/>
      <c r="J114" s="34"/>
    </row>
    <row r="115" spans="1:10" ht="15.75" customHeight="1" x14ac:dyDescent="0.25">
      <c r="A115" s="98">
        <v>43529</v>
      </c>
      <c r="B115" s="99">
        <v>19002053</v>
      </c>
      <c r="C115" s="412">
        <v>14</v>
      </c>
      <c r="D115" s="34">
        <v>1402270</v>
      </c>
      <c r="E115" s="101" t="s">
        <v>283</v>
      </c>
      <c r="F115" s="100">
        <v>2</v>
      </c>
      <c r="G115" s="34">
        <v>95795</v>
      </c>
      <c r="H115" s="101"/>
      <c r="I115" s="102"/>
      <c r="J115" s="34"/>
    </row>
    <row r="116" spans="1:10" ht="15.75" customHeight="1" x14ac:dyDescent="0.25">
      <c r="A116" s="98">
        <v>43529</v>
      </c>
      <c r="B116" s="99">
        <v>19002065</v>
      </c>
      <c r="C116" s="412">
        <v>1</v>
      </c>
      <c r="D116" s="34">
        <v>48960</v>
      </c>
      <c r="E116" s="101"/>
      <c r="F116" s="100"/>
      <c r="G116" s="34"/>
      <c r="H116" s="101"/>
      <c r="I116" s="102"/>
      <c r="J116" s="34"/>
    </row>
    <row r="117" spans="1:10" ht="15.75" customHeight="1" x14ac:dyDescent="0.25">
      <c r="A117" s="98">
        <v>43530</v>
      </c>
      <c r="B117" s="99">
        <v>19002107</v>
      </c>
      <c r="C117" s="412">
        <v>6</v>
      </c>
      <c r="D117" s="34">
        <v>573410</v>
      </c>
      <c r="E117" s="101" t="s">
        <v>290</v>
      </c>
      <c r="F117" s="100">
        <v>1</v>
      </c>
      <c r="G117" s="34">
        <v>132005</v>
      </c>
      <c r="H117" s="101"/>
      <c r="I117" s="102"/>
      <c r="J117" s="34"/>
    </row>
    <row r="118" spans="1:10" ht="15.75" customHeight="1" x14ac:dyDescent="0.25">
      <c r="A118" s="98">
        <v>43530</v>
      </c>
      <c r="B118" s="99">
        <v>19002121</v>
      </c>
      <c r="C118" s="412">
        <v>3</v>
      </c>
      <c r="D118" s="34">
        <v>288150</v>
      </c>
      <c r="E118" s="101"/>
      <c r="F118" s="100"/>
      <c r="G118" s="34"/>
      <c r="H118" s="101"/>
      <c r="I118" s="102"/>
      <c r="J118" s="34"/>
    </row>
    <row r="119" spans="1:10" ht="15.75" customHeight="1" x14ac:dyDescent="0.25">
      <c r="A119" s="98">
        <v>43532</v>
      </c>
      <c r="B119" s="99">
        <v>19002222</v>
      </c>
      <c r="C119" s="412">
        <v>11</v>
      </c>
      <c r="D119" s="34">
        <v>974100</v>
      </c>
      <c r="E119" s="101" t="s">
        <v>297</v>
      </c>
      <c r="F119" s="100">
        <v>4</v>
      </c>
      <c r="G119" s="34">
        <v>375490</v>
      </c>
      <c r="H119" s="101"/>
      <c r="I119" s="102"/>
      <c r="J119" s="34"/>
    </row>
    <row r="120" spans="1:10" ht="15.75" customHeight="1" x14ac:dyDescent="0.25">
      <c r="A120" s="98">
        <v>43532</v>
      </c>
      <c r="B120" s="99">
        <v>19002246</v>
      </c>
      <c r="C120" s="412">
        <v>8</v>
      </c>
      <c r="D120" s="34">
        <v>745280</v>
      </c>
      <c r="E120" s="101"/>
      <c r="F120" s="100"/>
      <c r="G120" s="34"/>
      <c r="H120" s="101"/>
      <c r="I120" s="102"/>
      <c r="J120" s="34"/>
    </row>
    <row r="121" spans="1:10" ht="15.75" customHeight="1" x14ac:dyDescent="0.25">
      <c r="A121" s="98">
        <v>43533</v>
      </c>
      <c r="B121" s="99">
        <v>19002298</v>
      </c>
      <c r="C121" s="412">
        <v>9</v>
      </c>
      <c r="D121" s="34">
        <v>814555</v>
      </c>
      <c r="E121" s="101"/>
      <c r="F121" s="100"/>
      <c r="G121" s="34"/>
      <c r="H121" s="101"/>
      <c r="I121" s="102"/>
      <c r="J121" s="34"/>
    </row>
    <row r="122" spans="1:10" ht="15.75" customHeight="1" x14ac:dyDescent="0.25">
      <c r="A122" s="98">
        <v>43533</v>
      </c>
      <c r="B122" s="99">
        <v>19002311</v>
      </c>
      <c r="C122" s="412">
        <v>3</v>
      </c>
      <c r="D122" s="34">
        <v>276930</v>
      </c>
      <c r="E122" s="101"/>
      <c r="F122" s="100"/>
      <c r="G122" s="34"/>
      <c r="H122" s="101"/>
      <c r="I122" s="102"/>
      <c r="J122" s="34"/>
    </row>
    <row r="123" spans="1:10" ht="15.75" customHeight="1" x14ac:dyDescent="0.25">
      <c r="A123" s="98"/>
      <c r="B123" s="99"/>
      <c r="C123" s="412"/>
      <c r="D123" s="34"/>
      <c r="E123" s="101"/>
      <c r="F123" s="100"/>
      <c r="G123" s="34"/>
      <c r="H123" s="101"/>
      <c r="I123" s="102"/>
      <c r="J123" s="34"/>
    </row>
    <row r="124" spans="1:10" ht="15.75" customHeight="1" x14ac:dyDescent="0.25">
      <c r="A124" s="98"/>
      <c r="B124" s="99"/>
      <c r="C124" s="412"/>
      <c r="D124" s="34"/>
      <c r="E124" s="101"/>
      <c r="F124" s="100"/>
      <c r="G124" s="34"/>
      <c r="H124" s="101"/>
      <c r="I124" s="102"/>
      <c r="J124" s="34"/>
    </row>
    <row r="125" spans="1:10" ht="15.75" customHeight="1" x14ac:dyDescent="0.25">
      <c r="A125" s="98"/>
      <c r="B125" s="99"/>
      <c r="C125" s="412"/>
      <c r="D125" s="34"/>
      <c r="E125" s="101"/>
      <c r="F125" s="100"/>
      <c r="G125" s="34"/>
      <c r="H125" s="101"/>
      <c r="I125" s="102"/>
      <c r="J125" s="34"/>
    </row>
    <row r="126" spans="1:10" ht="15.75" customHeight="1" x14ac:dyDescent="0.25">
      <c r="A126" s="98"/>
      <c r="B126" s="99"/>
      <c r="C126" s="412"/>
      <c r="D126" s="34"/>
      <c r="E126" s="101"/>
      <c r="F126" s="100"/>
      <c r="G126" s="34"/>
      <c r="H126" s="101"/>
      <c r="I126" s="102"/>
      <c r="J126" s="34"/>
    </row>
    <row r="127" spans="1:10" x14ac:dyDescent="0.25">
      <c r="A127" s="235"/>
      <c r="B127" s="234"/>
      <c r="C127" s="12"/>
      <c r="D127" s="236"/>
      <c r="E127" s="237"/>
      <c r="F127" s="240"/>
      <c r="G127" s="236"/>
      <c r="H127" s="237"/>
      <c r="I127" s="239"/>
      <c r="J127" s="236"/>
    </row>
    <row r="128" spans="1:10" x14ac:dyDescent="0.25">
      <c r="A128" s="235"/>
      <c r="B128" s="223" t="s">
        <v>11</v>
      </c>
      <c r="C128" s="229">
        <f>SUM(C8:C127)</f>
        <v>700</v>
      </c>
      <c r="D128" s="224">
        <f>SUM(D8:D127)</f>
        <v>64554663</v>
      </c>
      <c r="E128" s="223" t="s">
        <v>11</v>
      </c>
      <c r="F128" s="232">
        <f>SUM(F8:F127)</f>
        <v>64</v>
      </c>
      <c r="G128" s="224">
        <f>SUM(G8:G127)</f>
        <v>6302935</v>
      </c>
      <c r="H128" s="232">
        <f>SUM(H8:H127)</f>
        <v>0</v>
      </c>
      <c r="I128" s="232">
        <f>SUM(I8:I127)</f>
        <v>50825808</v>
      </c>
      <c r="J128" s="5"/>
    </row>
    <row r="129" spans="1:10" x14ac:dyDescent="0.25">
      <c r="A129" s="235"/>
      <c r="B129" s="223"/>
      <c r="C129" s="229"/>
      <c r="D129" s="224"/>
      <c r="E129" s="223"/>
      <c r="F129" s="232"/>
      <c r="G129" s="224"/>
      <c r="H129" s="232"/>
      <c r="I129" s="232"/>
      <c r="J129" s="5"/>
    </row>
    <row r="130" spans="1:10" x14ac:dyDescent="0.25">
      <c r="A130" s="225"/>
      <c r="B130" s="226"/>
      <c r="C130" s="12"/>
      <c r="D130" s="236"/>
      <c r="E130" s="223"/>
      <c r="F130" s="240"/>
      <c r="G130" s="420" t="s">
        <v>12</v>
      </c>
      <c r="H130" s="420"/>
      <c r="I130" s="239"/>
      <c r="J130" s="227">
        <f>SUM(D8:D127)</f>
        <v>64554663</v>
      </c>
    </row>
    <row r="131" spans="1:10" x14ac:dyDescent="0.25">
      <c r="A131" s="235"/>
      <c r="B131" s="234"/>
      <c r="C131" s="12"/>
      <c r="D131" s="236"/>
      <c r="E131" s="237"/>
      <c r="F131" s="240"/>
      <c r="G131" s="420" t="s">
        <v>13</v>
      </c>
      <c r="H131" s="420"/>
      <c r="I131" s="239"/>
      <c r="J131" s="227">
        <f>SUM(G8:G127)</f>
        <v>6302935</v>
      </c>
    </row>
    <row r="132" spans="1:10" x14ac:dyDescent="0.25">
      <c r="A132" s="228"/>
      <c r="B132" s="237"/>
      <c r="C132" s="12"/>
      <c r="D132" s="236"/>
      <c r="E132" s="237"/>
      <c r="F132" s="240"/>
      <c r="G132" s="420" t="s">
        <v>14</v>
      </c>
      <c r="H132" s="420"/>
      <c r="I132" s="41"/>
      <c r="J132" s="229">
        <f>J130-J131</f>
        <v>58251728</v>
      </c>
    </row>
    <row r="133" spans="1:10" x14ac:dyDescent="0.25">
      <c r="A133" s="235"/>
      <c r="B133" s="230"/>
      <c r="C133" s="12"/>
      <c r="D133" s="231"/>
      <c r="E133" s="237"/>
      <c r="F133" s="240"/>
      <c r="G133" s="420" t="s">
        <v>15</v>
      </c>
      <c r="H133" s="420"/>
      <c r="I133" s="239"/>
      <c r="J133" s="227">
        <f>SUM(H8:H127)</f>
        <v>0</v>
      </c>
    </row>
    <row r="134" spans="1:10" x14ac:dyDescent="0.25">
      <c r="A134" s="235"/>
      <c r="B134" s="230"/>
      <c r="C134" s="12"/>
      <c r="D134" s="231"/>
      <c r="E134" s="237"/>
      <c r="F134" s="240"/>
      <c r="G134" s="420" t="s">
        <v>16</v>
      </c>
      <c r="H134" s="420"/>
      <c r="I134" s="239"/>
      <c r="J134" s="227">
        <f>J132+J133</f>
        <v>58251728</v>
      </c>
    </row>
    <row r="135" spans="1:10" x14ac:dyDescent="0.25">
      <c r="A135" s="235"/>
      <c r="B135" s="230"/>
      <c r="C135" s="12"/>
      <c r="D135" s="231"/>
      <c r="E135" s="237"/>
      <c r="F135" s="240"/>
      <c r="G135" s="420" t="s">
        <v>5</v>
      </c>
      <c r="H135" s="420"/>
      <c r="I135" s="239"/>
      <c r="J135" s="227">
        <f>SUM(I8:I127)</f>
        <v>50825808</v>
      </c>
    </row>
    <row r="136" spans="1:10" x14ac:dyDescent="0.25">
      <c r="A136" s="235"/>
      <c r="B136" s="230"/>
      <c r="C136" s="12"/>
      <c r="D136" s="231"/>
      <c r="E136" s="237"/>
      <c r="F136" s="240"/>
      <c r="G136" s="420" t="s">
        <v>31</v>
      </c>
      <c r="H136" s="420"/>
      <c r="I136" s="240" t="str">
        <f>IF(J136&gt;0,"SALDO",IF(J136&lt;0,"PIUTANG",IF(J136=0,"LUNAS")))</f>
        <v>PIUTANG</v>
      </c>
      <c r="J136" s="227">
        <f>J135-J134</f>
        <v>-7425920</v>
      </c>
    </row>
  </sheetData>
  <mergeCells count="15">
    <mergeCell ref="G136:H136"/>
    <mergeCell ref="G130:H130"/>
    <mergeCell ref="G131:H131"/>
    <mergeCell ref="G132:H132"/>
    <mergeCell ref="G133:H133"/>
    <mergeCell ref="G134:H134"/>
    <mergeCell ref="G135:H135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1"/>
  <sheetViews>
    <sheetView workbookViewId="0">
      <pane ySplit="7" topLeftCell="A227" activePane="bottomLeft" state="frozen"/>
      <selection pane="bottomLeft" activeCell="B234" sqref="B23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SUM(D229:D231)</f>
        <v>443955</v>
      </c>
      <c r="M1" s="37">
        <v>6382688</v>
      </c>
      <c r="N1" s="37">
        <f>L1-M1</f>
        <v>-5938733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J245*-1</f>
        <v>3382670</v>
      </c>
      <c r="J2" s="20"/>
      <c r="L2" s="219">
        <f>SUM(H229:H231)</f>
        <v>76000</v>
      </c>
      <c r="M2" s="219">
        <v>101000</v>
      </c>
      <c r="N2" s="219">
        <f>L2-M2</f>
        <v>-25000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519955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30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98">
        <v>43528</v>
      </c>
      <c r="B232" s="99">
        <v>19001956</v>
      </c>
      <c r="C232" s="100">
        <v>20</v>
      </c>
      <c r="D232" s="34">
        <v>2959700</v>
      </c>
      <c r="E232" s="101"/>
      <c r="F232" s="99"/>
      <c r="G232" s="34"/>
      <c r="H232" s="102">
        <v>41000</v>
      </c>
      <c r="I232" s="102"/>
      <c r="J232" s="34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98">
        <v>43528</v>
      </c>
      <c r="B233" s="99">
        <v>19001936</v>
      </c>
      <c r="C233" s="100">
        <v>1</v>
      </c>
      <c r="D233" s="34">
        <v>157985</v>
      </c>
      <c r="E233" s="101"/>
      <c r="F233" s="99"/>
      <c r="G233" s="34"/>
      <c r="H233" s="102">
        <v>10000</v>
      </c>
      <c r="I233" s="102"/>
      <c r="J233" s="34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98">
        <v>43528</v>
      </c>
      <c r="B234" s="99">
        <v>19001938</v>
      </c>
      <c r="C234" s="100">
        <v>1</v>
      </c>
      <c r="D234" s="34">
        <v>180985</v>
      </c>
      <c r="E234" s="101"/>
      <c r="F234" s="99"/>
      <c r="G234" s="34"/>
      <c r="H234" s="102">
        <v>33000</v>
      </c>
      <c r="I234" s="102"/>
      <c r="J234" s="34"/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/>
      <c r="B235" s="99"/>
      <c r="C235" s="100"/>
      <c r="D235" s="34"/>
      <c r="E235" s="101"/>
      <c r="F235" s="99"/>
      <c r="G235" s="34"/>
      <c r="H235" s="102"/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235"/>
      <c r="B236" s="234"/>
      <c r="C236" s="240"/>
      <c r="D236" s="236"/>
      <c r="E236" s="237"/>
      <c r="F236" s="234"/>
      <c r="G236" s="236"/>
      <c r="H236" s="239"/>
      <c r="I236" s="239"/>
      <c r="J236" s="236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8" t="s">
        <v>11</v>
      </c>
      <c r="C237" s="77">
        <f>SUM(C8:C236)</f>
        <v>992</v>
      </c>
      <c r="D237" s="9"/>
      <c r="E237" s="223" t="s">
        <v>11</v>
      </c>
      <c r="F237" s="223">
        <f>SUM(F8:F236)</f>
        <v>1</v>
      </c>
      <c r="G237" s="224">
        <f>SUM(G8:G236)</f>
        <v>98525</v>
      </c>
      <c r="H237" s="239"/>
      <c r="I237" s="239"/>
      <c r="J237" s="236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4"/>
      <c r="B238" s="8"/>
      <c r="C238" s="77"/>
      <c r="D238" s="9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10"/>
      <c r="B239" s="11"/>
      <c r="C239" s="40"/>
      <c r="D239" s="6"/>
      <c r="E239" s="8"/>
      <c r="F239" s="234"/>
      <c r="G239" s="420" t="s">
        <v>12</v>
      </c>
      <c r="H239" s="420"/>
      <c r="I239" s="39"/>
      <c r="J239" s="13">
        <f>SUM(D8:D236)</f>
        <v>92850272</v>
      </c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3"/>
      <c r="C240" s="40"/>
      <c r="D240" s="6"/>
      <c r="E240" s="8"/>
      <c r="F240" s="234"/>
      <c r="G240" s="420" t="s">
        <v>13</v>
      </c>
      <c r="H240" s="420"/>
      <c r="I240" s="39"/>
      <c r="J240" s="13">
        <f>SUM(G8:G236)</f>
        <v>98525</v>
      </c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4"/>
      <c r="B241" s="7"/>
      <c r="C241" s="40"/>
      <c r="D241" s="6"/>
      <c r="E241" s="7"/>
      <c r="F241" s="234"/>
      <c r="G241" s="420" t="s">
        <v>14</v>
      </c>
      <c r="H241" s="420"/>
      <c r="I241" s="41"/>
      <c r="J241" s="15">
        <f>J239-J240</f>
        <v>92751747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16"/>
      <c r="C242" s="40"/>
      <c r="D242" s="17"/>
      <c r="E242" s="7"/>
      <c r="F242" s="8"/>
      <c r="G242" s="420" t="s">
        <v>15</v>
      </c>
      <c r="H242" s="420"/>
      <c r="I242" s="39"/>
      <c r="J242" s="13">
        <f>SUM(H8:H238)</f>
        <v>5364500</v>
      </c>
      <c r="K242" s="219"/>
      <c r="L242" s="219"/>
      <c r="M242" s="219"/>
      <c r="N242" s="219"/>
      <c r="O242" s="219"/>
      <c r="P242" s="219"/>
    </row>
    <row r="243" spans="1:16" x14ac:dyDescent="0.25">
      <c r="A243" s="4"/>
      <c r="B243" s="16"/>
      <c r="C243" s="40"/>
      <c r="D243" s="17"/>
      <c r="E243" s="7"/>
      <c r="F243" s="8"/>
      <c r="G243" s="420" t="s">
        <v>16</v>
      </c>
      <c r="H243" s="420"/>
      <c r="I243" s="39"/>
      <c r="J243" s="13">
        <f>J241+J242</f>
        <v>98116247</v>
      </c>
    </row>
    <row r="244" spans="1:16" x14ac:dyDescent="0.25">
      <c r="A244" s="4"/>
      <c r="B244" s="16"/>
      <c r="C244" s="40"/>
      <c r="D244" s="17"/>
      <c r="E244" s="7"/>
      <c r="F244" s="3"/>
      <c r="G244" s="420" t="s">
        <v>5</v>
      </c>
      <c r="H244" s="420"/>
      <c r="I244" s="39"/>
      <c r="J244" s="13">
        <f>SUM(I8:I238)</f>
        <v>94733577</v>
      </c>
    </row>
    <row r="245" spans="1:16" x14ac:dyDescent="0.25">
      <c r="A245" s="4"/>
      <c r="B245" s="16"/>
      <c r="C245" s="40"/>
      <c r="D245" s="17"/>
      <c r="E245" s="7"/>
      <c r="F245" s="3"/>
      <c r="G245" s="420" t="s">
        <v>31</v>
      </c>
      <c r="H245" s="420"/>
      <c r="I245" s="40" t="str">
        <f>IF(J245&gt;0,"SALDO",IF(J245&lt;0,"PIUTANG",IF(J245=0,"LUNAS")))</f>
        <v>PIUTANG</v>
      </c>
      <c r="J245" s="13">
        <f>J244-J243</f>
        <v>-3382670</v>
      </c>
    </row>
    <row r="246" spans="1:16" x14ac:dyDescent="0.25">
      <c r="F246" s="37"/>
      <c r="G246" s="37"/>
      <c r="J246" s="37"/>
    </row>
    <row r="247" spans="1:16" x14ac:dyDescent="0.25">
      <c r="C247" s="37"/>
      <c r="D247" s="37"/>
      <c r="F247" s="37"/>
      <c r="G247" s="37"/>
      <c r="J247" s="37"/>
      <c r="L247"/>
      <c r="M247"/>
      <c r="N247"/>
      <c r="O247"/>
      <c r="P247"/>
    </row>
    <row r="248" spans="1:16" x14ac:dyDescent="0.25">
      <c r="C248" s="37"/>
      <c r="D248" s="37"/>
      <c r="F248" s="37"/>
      <c r="G248" s="37"/>
      <c r="J248" s="37"/>
      <c r="L248"/>
      <c r="M248"/>
      <c r="N248"/>
      <c r="O248"/>
      <c r="P248"/>
    </row>
    <row r="249" spans="1:16" x14ac:dyDescent="0.25">
      <c r="A249" s="404">
        <v>43411</v>
      </c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C251" s="37"/>
      <c r="D251" s="37"/>
      <c r="L251"/>
      <c r="M251"/>
      <c r="N251"/>
      <c r="O251"/>
      <c r="P25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5:H245"/>
    <mergeCell ref="G239:H239"/>
    <mergeCell ref="G240:H240"/>
    <mergeCell ref="G241:H241"/>
    <mergeCell ref="G242:H242"/>
    <mergeCell ref="G243:H243"/>
    <mergeCell ref="G244:H244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E38" sqref="E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626456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6"/>
      <c r="I7" s="458"/>
      <c r="J7" s="430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873305</v>
      </c>
      <c r="E38" s="101" t="s">
        <v>282</v>
      </c>
      <c r="F38" s="99">
        <v>2</v>
      </c>
      <c r="G38" s="34">
        <v>235945</v>
      </c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20" t="s">
        <v>12</v>
      </c>
      <c r="H42" s="420"/>
      <c r="I42" s="39"/>
      <c r="J42" s="13">
        <f>SUM(D8:D39)</f>
        <v>93397383</v>
      </c>
    </row>
    <row r="43" spans="1:12" x14ac:dyDescent="0.25">
      <c r="A43" s="4"/>
      <c r="B43" s="3"/>
      <c r="C43" s="26"/>
      <c r="D43" s="6"/>
      <c r="E43" s="7"/>
      <c r="F43" s="3"/>
      <c r="G43" s="420" t="s">
        <v>13</v>
      </c>
      <c r="H43" s="420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20" t="s">
        <v>14</v>
      </c>
      <c r="H44" s="420"/>
      <c r="I44" s="41"/>
      <c r="J44" s="15">
        <f>J42-J43</f>
        <v>78610456</v>
      </c>
    </row>
    <row r="45" spans="1:12" x14ac:dyDescent="0.25">
      <c r="A45" s="4"/>
      <c r="B45" s="16"/>
      <c r="C45" s="26"/>
      <c r="D45" s="17"/>
      <c r="E45" s="7"/>
      <c r="F45" s="3"/>
      <c r="G45" s="420" t="s">
        <v>15</v>
      </c>
      <c r="H45" s="420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20" t="s">
        <v>16</v>
      </c>
      <c r="H46" s="420"/>
      <c r="I46" s="39"/>
      <c r="J46" s="13">
        <f>J44+J45</f>
        <v>78610456</v>
      </c>
    </row>
    <row r="47" spans="1:12" x14ac:dyDescent="0.25">
      <c r="A47" s="4"/>
      <c r="B47" s="16"/>
      <c r="C47" s="26"/>
      <c r="D47" s="17"/>
      <c r="E47" s="7"/>
      <c r="F47" s="3"/>
      <c r="G47" s="420" t="s">
        <v>5</v>
      </c>
      <c r="H47" s="420"/>
      <c r="I47" s="39"/>
      <c r="J47" s="13">
        <f>SUM(I8:I40)</f>
        <v>77984000</v>
      </c>
    </row>
    <row r="48" spans="1:12" x14ac:dyDescent="0.25">
      <c r="A48" s="4"/>
      <c r="B48" s="16"/>
      <c r="C48" s="26"/>
      <c r="D48" s="17"/>
      <c r="E48" s="7"/>
      <c r="F48" s="3"/>
      <c r="G48" s="420" t="s">
        <v>31</v>
      </c>
      <c r="H48" s="420"/>
      <c r="I48" s="40" t="str">
        <f>IF(J48&gt;0,"SALDO",IF(J48&lt;0,"PIUTANG",IF(J48=0,"LUNAS")))</f>
        <v>PIUTANG</v>
      </c>
      <c r="J48" s="13">
        <f>J47-J46</f>
        <v>-626456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12"/>
  <sheetViews>
    <sheetView workbookViewId="0">
      <pane ySplit="7" topLeftCell="A89" activePane="bottomLeft" state="frozen"/>
      <selection pane="bottomLeft" activeCell="G94" sqref="G9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J106*-1</f>
        <v>10614661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241">
        <v>43482</v>
      </c>
      <c r="B82" s="242">
        <v>190183287</v>
      </c>
      <c r="C82" s="247">
        <v>108</v>
      </c>
      <c r="D82" s="246">
        <v>10767313</v>
      </c>
      <c r="E82" s="244">
        <v>190046855</v>
      </c>
      <c r="F82" s="242">
        <v>8</v>
      </c>
      <c r="G82" s="246">
        <v>894950</v>
      </c>
      <c r="H82" s="245"/>
      <c r="I82" s="245"/>
      <c r="J82" s="246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43489</v>
      </c>
      <c r="B84" s="242"/>
      <c r="C84" s="247"/>
      <c r="D84" s="246"/>
      <c r="E84" s="244"/>
      <c r="F84" s="242"/>
      <c r="G84" s="246"/>
      <c r="H84" s="245"/>
      <c r="I84" s="245">
        <v>8000000</v>
      </c>
      <c r="J84" s="246" t="s">
        <v>17</v>
      </c>
    </row>
    <row r="85" spans="1:10" x14ac:dyDescent="0.25">
      <c r="A85" s="241">
        <v>43492</v>
      </c>
      <c r="B85" s="242">
        <v>190183746</v>
      </c>
      <c r="C85" s="247">
        <v>28</v>
      </c>
      <c r="D85" s="246">
        <v>2541875</v>
      </c>
      <c r="E85" s="244">
        <v>190046942</v>
      </c>
      <c r="F85" s="242">
        <v>11</v>
      </c>
      <c r="G85" s="246">
        <v>1259300</v>
      </c>
      <c r="H85" s="245"/>
      <c r="I85" s="245"/>
      <c r="J85" s="246"/>
    </row>
    <row r="86" spans="1:10" x14ac:dyDescent="0.25">
      <c r="A86" s="241">
        <v>43500</v>
      </c>
      <c r="B86" s="242"/>
      <c r="C86" s="247"/>
      <c r="D86" s="246"/>
      <c r="E86" s="244"/>
      <c r="F86" s="242"/>
      <c r="G86" s="246"/>
      <c r="H86" s="245"/>
      <c r="I86" s="245">
        <v>5000000</v>
      </c>
      <c r="J86" s="246" t="s">
        <v>17</v>
      </c>
    </row>
    <row r="87" spans="1:10" x14ac:dyDescent="0.25">
      <c r="A87" s="241">
        <v>43503</v>
      </c>
      <c r="B87" s="242">
        <v>19000437</v>
      </c>
      <c r="C87" s="247">
        <v>9</v>
      </c>
      <c r="D87" s="246">
        <v>967227</v>
      </c>
      <c r="E87" s="244" t="s">
        <v>244</v>
      </c>
      <c r="F87" s="242">
        <v>15</v>
      </c>
      <c r="G87" s="246">
        <v>1559602</v>
      </c>
      <c r="H87" s="245"/>
      <c r="I87" s="245"/>
      <c r="J87" s="246"/>
    </row>
    <row r="88" spans="1:10" x14ac:dyDescent="0.25">
      <c r="A88" s="241">
        <v>43513</v>
      </c>
      <c r="B88" s="242">
        <v>19000996</v>
      </c>
      <c r="C88" s="247">
        <v>181</v>
      </c>
      <c r="D88" s="246">
        <v>19120882</v>
      </c>
      <c r="E88" s="244" t="s">
        <v>255</v>
      </c>
      <c r="F88" s="242">
        <v>3</v>
      </c>
      <c r="G88" s="246">
        <v>268650</v>
      </c>
      <c r="H88" s="245"/>
      <c r="I88" s="245">
        <v>1000000</v>
      </c>
      <c r="J88" s="246" t="s">
        <v>17</v>
      </c>
    </row>
    <row r="89" spans="1:10" x14ac:dyDescent="0.25">
      <c r="A89" s="241">
        <v>43513</v>
      </c>
      <c r="B89" s="242">
        <v>19001031</v>
      </c>
      <c r="C89" s="247">
        <v>12</v>
      </c>
      <c r="D89" s="246">
        <v>1170330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43521</v>
      </c>
      <c r="B90" s="242"/>
      <c r="C90" s="247"/>
      <c r="D90" s="246"/>
      <c r="E90" s="244"/>
      <c r="F90" s="242"/>
      <c r="G90" s="246"/>
      <c r="H90" s="245"/>
      <c r="I90" s="245">
        <v>18000000</v>
      </c>
      <c r="J90" s="246" t="s">
        <v>17</v>
      </c>
    </row>
    <row r="91" spans="1:10" x14ac:dyDescent="0.25">
      <c r="A91" s="98">
        <v>43523</v>
      </c>
      <c r="B91" s="99">
        <v>19001585</v>
      </c>
      <c r="C91" s="100">
        <v>94</v>
      </c>
      <c r="D91" s="34">
        <v>9495600</v>
      </c>
      <c r="E91" s="244" t="s">
        <v>277</v>
      </c>
      <c r="F91" s="242">
        <v>8</v>
      </c>
      <c r="G91" s="246">
        <v>807840</v>
      </c>
      <c r="H91" s="245"/>
      <c r="I91" s="245"/>
      <c r="J91" s="246"/>
    </row>
    <row r="92" spans="1:10" x14ac:dyDescent="0.25">
      <c r="A92" s="241">
        <v>43523</v>
      </c>
      <c r="B92" s="242">
        <v>19001602</v>
      </c>
      <c r="C92" s="247">
        <v>1</v>
      </c>
      <c r="D92" s="246">
        <v>115685</v>
      </c>
      <c r="E92" s="244"/>
      <c r="F92" s="242"/>
      <c r="G92" s="246"/>
      <c r="H92" s="245"/>
      <c r="I92" s="245">
        <v>7000000</v>
      </c>
      <c r="J92" s="246" t="s">
        <v>17</v>
      </c>
    </row>
    <row r="93" spans="1:10" x14ac:dyDescent="0.25">
      <c r="A93" s="98">
        <v>43529</v>
      </c>
      <c r="B93" s="99">
        <v>19002024</v>
      </c>
      <c r="C93" s="100">
        <v>46</v>
      </c>
      <c r="D93" s="34">
        <v>4807430</v>
      </c>
      <c r="E93" s="101"/>
      <c r="F93" s="99"/>
      <c r="G93" s="34"/>
      <c r="H93" s="102"/>
      <c r="I93" s="102"/>
      <c r="J93" s="34"/>
    </row>
    <row r="94" spans="1:10" x14ac:dyDescent="0.25">
      <c r="A94" s="98">
        <v>43531</v>
      </c>
      <c r="B94" s="99">
        <v>19002142</v>
      </c>
      <c r="C94" s="100">
        <v>41</v>
      </c>
      <c r="D94" s="34">
        <v>4490850</v>
      </c>
      <c r="E94" s="101" t="s">
        <v>292</v>
      </c>
      <c r="F94" s="99">
        <v>28</v>
      </c>
      <c r="G94" s="34">
        <v>3123093</v>
      </c>
      <c r="H94" s="102"/>
      <c r="I94" s="102"/>
      <c r="J94" s="34"/>
    </row>
    <row r="95" spans="1:10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6" x14ac:dyDescent="0.25">
      <c r="A97" s="235"/>
      <c r="B97" s="234"/>
      <c r="C97" s="240"/>
      <c r="D97" s="236"/>
      <c r="E97" s="237"/>
      <c r="F97" s="234"/>
      <c r="G97" s="236"/>
      <c r="H97" s="239"/>
      <c r="I97" s="239"/>
      <c r="J97" s="236"/>
    </row>
    <row r="98" spans="1:16" x14ac:dyDescent="0.25">
      <c r="A98" s="235"/>
      <c r="B98" s="223" t="s">
        <v>11</v>
      </c>
      <c r="C98" s="232">
        <f>SUM(C8:C97)</f>
        <v>1876</v>
      </c>
      <c r="D98" s="224"/>
      <c r="E98" s="223" t="s">
        <v>11</v>
      </c>
      <c r="F98" s="223">
        <f>SUM(F8:F97)</f>
        <v>289</v>
      </c>
      <c r="G98" s="224">
        <f>SUM(G8:G97)</f>
        <v>30504541</v>
      </c>
      <c r="H98" s="239"/>
      <c r="I98" s="239"/>
      <c r="J98" s="236"/>
    </row>
    <row r="99" spans="1:16" x14ac:dyDescent="0.25">
      <c r="A99" s="235"/>
      <c r="B99" s="223"/>
      <c r="C99" s="232"/>
      <c r="D99" s="224"/>
      <c r="E99" s="237"/>
      <c r="F99" s="234"/>
      <c r="G99" s="236"/>
      <c r="H99" s="239"/>
      <c r="I99" s="239"/>
      <c r="J99" s="236"/>
    </row>
    <row r="100" spans="1:16" x14ac:dyDescent="0.25">
      <c r="A100" s="225"/>
      <c r="B100" s="226"/>
      <c r="C100" s="240"/>
      <c r="D100" s="236"/>
      <c r="E100" s="223"/>
      <c r="F100" s="234"/>
      <c r="G100" s="420" t="s">
        <v>12</v>
      </c>
      <c r="H100" s="420"/>
      <c r="I100" s="239"/>
      <c r="J100" s="227">
        <f>SUM(D8:D97)</f>
        <v>195976378</v>
      </c>
    </row>
    <row r="101" spans="1:16" x14ac:dyDescent="0.25">
      <c r="A101" s="235"/>
      <c r="B101" s="234"/>
      <c r="C101" s="240"/>
      <c r="D101" s="236"/>
      <c r="E101" s="223"/>
      <c r="F101" s="234"/>
      <c r="G101" s="420" t="s">
        <v>13</v>
      </c>
      <c r="H101" s="420"/>
      <c r="I101" s="239"/>
      <c r="J101" s="227">
        <f>SUM(G8:G97)</f>
        <v>30504541</v>
      </c>
    </row>
    <row r="102" spans="1:16" x14ac:dyDescent="0.25">
      <c r="A102" s="228"/>
      <c r="B102" s="237"/>
      <c r="C102" s="240"/>
      <c r="D102" s="236"/>
      <c r="E102" s="237"/>
      <c r="F102" s="234"/>
      <c r="G102" s="420" t="s">
        <v>14</v>
      </c>
      <c r="H102" s="420"/>
      <c r="I102" s="41"/>
      <c r="J102" s="229">
        <f>J100-J101</f>
        <v>165471837</v>
      </c>
    </row>
    <row r="103" spans="1:16" x14ac:dyDescent="0.25">
      <c r="A103" s="235"/>
      <c r="B103" s="230"/>
      <c r="C103" s="240"/>
      <c r="D103" s="231"/>
      <c r="E103" s="237"/>
      <c r="F103" s="223"/>
      <c r="G103" s="420" t="s">
        <v>15</v>
      </c>
      <c r="H103" s="420"/>
      <c r="I103" s="239"/>
      <c r="J103" s="227">
        <f>SUM(H8:H99)</f>
        <v>0</v>
      </c>
    </row>
    <row r="104" spans="1:16" x14ac:dyDescent="0.25">
      <c r="A104" s="235"/>
      <c r="B104" s="230"/>
      <c r="C104" s="240"/>
      <c r="D104" s="231"/>
      <c r="E104" s="237"/>
      <c r="F104" s="223"/>
      <c r="G104" s="420" t="s">
        <v>16</v>
      </c>
      <c r="H104" s="420"/>
      <c r="I104" s="239"/>
      <c r="J104" s="227">
        <f>J102+J103</f>
        <v>165471837</v>
      </c>
    </row>
    <row r="105" spans="1:16" x14ac:dyDescent="0.25">
      <c r="A105" s="235"/>
      <c r="B105" s="230"/>
      <c r="C105" s="240"/>
      <c r="D105" s="231"/>
      <c r="E105" s="237"/>
      <c r="F105" s="234"/>
      <c r="G105" s="420" t="s">
        <v>5</v>
      </c>
      <c r="H105" s="420"/>
      <c r="I105" s="239"/>
      <c r="J105" s="227">
        <f>SUM(I8:I99)</f>
        <v>154857176</v>
      </c>
    </row>
    <row r="106" spans="1:16" x14ac:dyDescent="0.25">
      <c r="A106" s="235"/>
      <c r="B106" s="230"/>
      <c r="C106" s="240"/>
      <c r="D106" s="231"/>
      <c r="E106" s="237"/>
      <c r="F106" s="234"/>
      <c r="G106" s="420" t="s">
        <v>31</v>
      </c>
      <c r="H106" s="420"/>
      <c r="I106" s="240" t="str">
        <f>IF(J106&gt;0,"SALDO",IF(J106&lt;0,"PIUTANG",IF(J106=0,"LUNAS")))</f>
        <v>PIUTANG</v>
      </c>
      <c r="J106" s="227">
        <f>J105-J104</f>
        <v>-10614661</v>
      </c>
    </row>
    <row r="107" spans="1:16" x14ac:dyDescent="0.25">
      <c r="F107" s="219"/>
      <c r="G107" s="219"/>
      <c r="J107" s="219"/>
    </row>
    <row r="108" spans="1:16" x14ac:dyDescent="0.25">
      <c r="C108" s="219"/>
      <c r="D108" s="219"/>
      <c r="F108" s="219"/>
      <c r="G108" s="219"/>
      <c r="J108" s="219"/>
      <c r="M108" s="233"/>
      <c r="N108" s="233"/>
      <c r="O108" s="233"/>
      <c r="P108" s="233"/>
    </row>
    <row r="109" spans="1:16" x14ac:dyDescent="0.25">
      <c r="C109" s="219"/>
      <c r="D109" s="219"/>
      <c r="F109" s="219"/>
      <c r="G109" s="219"/>
      <c r="J109" s="219"/>
      <c r="L109" s="238"/>
      <c r="M109" s="233"/>
      <c r="N109" s="233"/>
      <c r="O109" s="233"/>
      <c r="P109" s="233"/>
    </row>
    <row r="110" spans="1:16" x14ac:dyDescent="0.25">
      <c r="C110" s="219"/>
      <c r="D110" s="219"/>
      <c r="F110" s="219"/>
      <c r="G110" s="219"/>
      <c r="J110" s="219"/>
      <c r="L110" s="238"/>
      <c r="M110" s="233"/>
      <c r="N110" s="233"/>
      <c r="O110" s="233"/>
      <c r="P110" s="233"/>
    </row>
    <row r="111" spans="1:16" x14ac:dyDescent="0.25">
      <c r="C111" s="219"/>
      <c r="D111" s="219"/>
      <c r="F111" s="219"/>
      <c r="G111" s="219"/>
      <c r="J111" s="219"/>
      <c r="L111" s="233"/>
      <c r="M111" s="233"/>
      <c r="N111" s="233"/>
      <c r="O111" s="233"/>
      <c r="P111" s="233"/>
    </row>
    <row r="112" spans="1:16" x14ac:dyDescent="0.25">
      <c r="C112" s="219"/>
      <c r="D112" s="219"/>
      <c r="L112" s="233"/>
      <c r="M112" s="233"/>
      <c r="N112" s="233"/>
      <c r="O112" s="233"/>
      <c r="P112" s="233"/>
    </row>
  </sheetData>
  <mergeCells count="15">
    <mergeCell ref="G106:H106"/>
    <mergeCell ref="G100:H100"/>
    <mergeCell ref="G101:H101"/>
    <mergeCell ref="G102:H102"/>
    <mergeCell ref="G103:H103"/>
    <mergeCell ref="G104:H104"/>
    <mergeCell ref="G105:H105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8"/>
  <sheetViews>
    <sheetView workbookViewId="0">
      <pane ySplit="6" topLeftCell="A31" activePane="bottomLeft" state="frozen"/>
      <selection pane="bottomLeft" activeCell="B36" sqref="B36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J48*-1</f>
        <v>1596293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241">
        <v>43508</v>
      </c>
      <c r="B29" s="242">
        <v>19000721</v>
      </c>
      <c r="C29" s="247">
        <v>26</v>
      </c>
      <c r="D29" s="246">
        <v>2742385</v>
      </c>
      <c r="E29" s="244"/>
      <c r="F29" s="247"/>
      <c r="G29" s="246"/>
      <c r="H29" s="245">
        <v>80000</v>
      </c>
      <c r="I29" s="245">
        <v>2000000</v>
      </c>
      <c r="J29" s="246" t="s">
        <v>17</v>
      </c>
    </row>
    <row r="30" spans="1:10" x14ac:dyDescent="0.25">
      <c r="A30" s="241">
        <v>43511</v>
      </c>
      <c r="B30" s="242"/>
      <c r="C30" s="247"/>
      <c r="D30" s="246"/>
      <c r="E30" s="244"/>
      <c r="F30" s="247"/>
      <c r="G30" s="246"/>
      <c r="H30" s="245"/>
      <c r="I30" s="245">
        <v>800000</v>
      </c>
      <c r="J30" s="246" t="s">
        <v>17</v>
      </c>
    </row>
    <row r="31" spans="1:10" s="233" customFormat="1" x14ac:dyDescent="0.25">
      <c r="A31" s="241">
        <v>43515</v>
      </c>
      <c r="B31" s="242">
        <v>19001138</v>
      </c>
      <c r="C31" s="247">
        <v>21</v>
      </c>
      <c r="D31" s="246">
        <v>2188920</v>
      </c>
      <c r="E31" s="244"/>
      <c r="F31" s="247"/>
      <c r="G31" s="246"/>
      <c r="H31" s="245">
        <v>70000</v>
      </c>
      <c r="I31" s="245">
        <v>1600000</v>
      </c>
      <c r="J31" s="24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>
        <v>43523</v>
      </c>
      <c r="B33" s="234">
        <v>19001610</v>
      </c>
      <c r="C33" s="240">
        <v>22</v>
      </c>
      <c r="D33" s="236">
        <v>2043315</v>
      </c>
      <c r="E33" s="237"/>
      <c r="F33" s="240"/>
      <c r="G33" s="236"/>
      <c r="H33" s="239">
        <v>65000</v>
      </c>
      <c r="I33" s="239">
        <v>800000</v>
      </c>
      <c r="J33" s="236" t="s">
        <v>17</v>
      </c>
    </row>
    <row r="34" spans="1:17" s="233" customFormat="1" x14ac:dyDescent="0.25">
      <c r="A34" s="235">
        <v>43529</v>
      </c>
      <c r="B34" s="234"/>
      <c r="C34" s="240"/>
      <c r="D34" s="236"/>
      <c r="E34" s="237" t="s">
        <v>284</v>
      </c>
      <c r="F34" s="240">
        <v>9</v>
      </c>
      <c r="G34" s="236">
        <v>1022748</v>
      </c>
      <c r="H34" s="239"/>
      <c r="I34" s="239"/>
      <c r="J34" s="236"/>
    </row>
    <row r="35" spans="1:17" s="233" customFormat="1" x14ac:dyDescent="0.25">
      <c r="A35" s="235">
        <v>43529</v>
      </c>
      <c r="B35" s="234"/>
      <c r="C35" s="240"/>
      <c r="D35" s="236"/>
      <c r="E35" s="237" t="s">
        <v>285</v>
      </c>
      <c r="F35" s="240">
        <v>1</v>
      </c>
      <c r="G35" s="236">
        <v>90015</v>
      </c>
      <c r="H35" s="239"/>
      <c r="I35" s="239"/>
      <c r="J35" s="236"/>
    </row>
    <row r="36" spans="1:17" s="233" customFormat="1" x14ac:dyDescent="0.25">
      <c r="A36" s="235">
        <v>43530</v>
      </c>
      <c r="B36" s="234">
        <v>19002133</v>
      </c>
      <c r="C36" s="240">
        <v>14</v>
      </c>
      <c r="D36" s="236">
        <v>1568505</v>
      </c>
      <c r="E36" s="237"/>
      <c r="F36" s="240"/>
      <c r="G36" s="236"/>
      <c r="H36" s="239"/>
      <c r="I36" s="239">
        <v>700000</v>
      </c>
      <c r="J36" s="236" t="s">
        <v>17</v>
      </c>
    </row>
    <row r="37" spans="1:17" s="233" customFormat="1" x14ac:dyDescent="0.25">
      <c r="A37" s="235"/>
      <c r="B37" s="234"/>
      <c r="C37" s="240"/>
      <c r="D37" s="236"/>
      <c r="E37" s="237"/>
      <c r="F37" s="240"/>
      <c r="G37" s="236"/>
      <c r="H37" s="239"/>
      <c r="I37" s="239"/>
      <c r="J37" s="236"/>
    </row>
    <row r="38" spans="1:17" s="233" customFormat="1" x14ac:dyDescent="0.25">
      <c r="A38" s="235"/>
      <c r="B38" s="234"/>
      <c r="C38" s="240"/>
      <c r="D38" s="236"/>
      <c r="E38" s="237"/>
      <c r="F38" s="240"/>
      <c r="G38" s="236"/>
      <c r="H38" s="239"/>
      <c r="I38" s="239"/>
      <c r="J38" s="236"/>
    </row>
    <row r="39" spans="1:17" x14ac:dyDescent="0.25">
      <c r="A39" s="4"/>
      <c r="B39" s="3"/>
      <c r="C39" s="40"/>
      <c r="D39" s="6"/>
      <c r="E39" s="7"/>
      <c r="F39" s="40"/>
      <c r="G39" s="6"/>
      <c r="H39" s="39"/>
      <c r="I39" s="39"/>
      <c r="J39" s="6"/>
    </row>
    <row r="40" spans="1:17" s="20" customFormat="1" x14ac:dyDescent="0.25">
      <c r="A40" s="11"/>
      <c r="B40" s="8" t="s">
        <v>11</v>
      </c>
      <c r="C40" s="77">
        <f>SUM(C7:C39)</f>
        <v>174</v>
      </c>
      <c r="D40" s="9">
        <f>SUM(D7:D39)</f>
        <v>17707246</v>
      </c>
      <c r="E40" s="8" t="s">
        <v>11</v>
      </c>
      <c r="F40" s="77">
        <f>SUM(F7:F39)</f>
        <v>40</v>
      </c>
      <c r="G40" s="9">
        <f>SUM(G7:G39)</f>
        <v>3998953</v>
      </c>
      <c r="H40" s="77">
        <f>SUM(H7:H39)</f>
        <v>1282000</v>
      </c>
      <c r="I40" s="77">
        <f>SUM(I7:I39)</f>
        <v>13394000</v>
      </c>
      <c r="J40" s="9"/>
    </row>
    <row r="41" spans="1:17" s="20" customFormat="1" x14ac:dyDescent="0.25">
      <c r="A41" s="11"/>
      <c r="B41" s="8"/>
      <c r="C41" s="77"/>
      <c r="D41" s="9"/>
      <c r="E41" s="8"/>
      <c r="F41" s="77"/>
      <c r="G41" s="9"/>
      <c r="H41" s="77"/>
      <c r="I41" s="77"/>
      <c r="J41" s="9"/>
    </row>
    <row r="42" spans="1:17" x14ac:dyDescent="0.25">
      <c r="A42" s="10"/>
      <c r="B42" s="11"/>
      <c r="C42" s="40"/>
      <c r="D42" s="6"/>
      <c r="E42" s="8"/>
      <c r="F42" s="40"/>
      <c r="G42" s="420" t="s">
        <v>12</v>
      </c>
      <c r="H42" s="420"/>
      <c r="I42" s="6"/>
      <c r="J42" s="13">
        <f>SUM(D7:D39)</f>
        <v>17707246</v>
      </c>
      <c r="P42" s="20"/>
      <c r="Q42" s="20"/>
    </row>
    <row r="43" spans="1:17" x14ac:dyDescent="0.25">
      <c r="A43" s="4"/>
      <c r="B43" s="3"/>
      <c r="C43" s="40"/>
      <c r="D43" s="6"/>
      <c r="E43" s="7"/>
      <c r="F43" s="40"/>
      <c r="G43" s="420" t="s">
        <v>13</v>
      </c>
      <c r="H43" s="420"/>
      <c r="I43" s="7"/>
      <c r="J43" s="13">
        <f>SUM(G7:G39)</f>
        <v>3998953</v>
      </c>
    </row>
    <row r="44" spans="1:17" x14ac:dyDescent="0.25">
      <c r="A44" s="14"/>
      <c r="B44" s="7"/>
      <c r="C44" s="40"/>
      <c r="D44" s="6"/>
      <c r="E44" s="7"/>
      <c r="F44" s="40"/>
      <c r="G44" s="420" t="s">
        <v>14</v>
      </c>
      <c r="H44" s="420"/>
      <c r="I44" s="15"/>
      <c r="J44" s="15">
        <f>J42-J43</f>
        <v>13708293</v>
      </c>
    </row>
    <row r="45" spans="1:17" x14ac:dyDescent="0.25">
      <c r="A45" s="4"/>
      <c r="B45" s="16"/>
      <c r="C45" s="40"/>
      <c r="D45" s="17"/>
      <c r="E45" s="7"/>
      <c r="F45" s="40"/>
      <c r="G45" s="420" t="s">
        <v>15</v>
      </c>
      <c r="H45" s="420"/>
      <c r="I45" s="7"/>
      <c r="J45" s="13">
        <f>SUM(H7:H39)</f>
        <v>1282000</v>
      </c>
    </row>
    <row r="46" spans="1:17" x14ac:dyDescent="0.25">
      <c r="A46" s="4"/>
      <c r="B46" s="16"/>
      <c r="C46" s="40"/>
      <c r="D46" s="17"/>
      <c r="E46" s="7"/>
      <c r="F46" s="40"/>
      <c r="G46" s="420" t="s">
        <v>16</v>
      </c>
      <c r="H46" s="420"/>
      <c r="I46" s="7"/>
      <c r="J46" s="13">
        <f>J44+J45</f>
        <v>14990293</v>
      </c>
    </row>
    <row r="47" spans="1:17" x14ac:dyDescent="0.25">
      <c r="A47" s="4"/>
      <c r="B47" s="16"/>
      <c r="C47" s="40"/>
      <c r="D47" s="17"/>
      <c r="E47" s="7"/>
      <c r="F47" s="40"/>
      <c r="G47" s="420" t="s">
        <v>5</v>
      </c>
      <c r="H47" s="420"/>
      <c r="I47" s="7"/>
      <c r="J47" s="13">
        <f>SUM(I7:I39)</f>
        <v>13394000</v>
      </c>
    </row>
    <row r="48" spans="1:17" x14ac:dyDescent="0.25">
      <c r="A48" s="4"/>
      <c r="B48" s="16"/>
      <c r="C48" s="40"/>
      <c r="D48" s="17"/>
      <c r="E48" s="7"/>
      <c r="F48" s="40"/>
      <c r="G48" s="420" t="s">
        <v>31</v>
      </c>
      <c r="H48" s="420"/>
      <c r="I48" s="3" t="str">
        <f>IF(J48&gt;0,"SALDO",IF(J48&lt;0,"PIUTANG",IF(J48=0,"LUNAS")))</f>
        <v>PIUTANG</v>
      </c>
      <c r="J48" s="13">
        <f>J47-J46</f>
        <v>-1596293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8:H48"/>
    <mergeCell ref="G42:H42"/>
    <mergeCell ref="G43:H43"/>
    <mergeCell ref="G44:H44"/>
    <mergeCell ref="G45:H45"/>
    <mergeCell ref="G46:H46"/>
    <mergeCell ref="G47:H4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D43" sqref="D4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313672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J43*-1</f>
        <v>-4972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30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241">
        <v>43503</v>
      </c>
      <c r="B28" s="242">
        <v>19000469</v>
      </c>
      <c r="C28" s="247">
        <v>11</v>
      </c>
      <c r="D28" s="246">
        <v>1087104</v>
      </c>
      <c r="E28" s="244"/>
      <c r="F28" s="242"/>
      <c r="G28" s="246"/>
      <c r="H28" s="245">
        <v>135000</v>
      </c>
      <c r="I28" s="245"/>
      <c r="J28" s="246"/>
    </row>
    <row r="29" spans="1:12" x14ac:dyDescent="0.25">
      <c r="A29" s="98">
        <v>43518</v>
      </c>
      <c r="B29" s="99">
        <v>19001312</v>
      </c>
      <c r="C29" s="100">
        <v>18</v>
      </c>
      <c r="D29" s="34">
        <v>1897564</v>
      </c>
      <c r="E29" s="244" t="s">
        <v>258</v>
      </c>
      <c r="F29" s="242">
        <v>7</v>
      </c>
      <c r="G29" s="246">
        <v>728780</v>
      </c>
      <c r="H29" s="102">
        <v>121000</v>
      </c>
      <c r="I29" s="245">
        <v>493324</v>
      </c>
      <c r="J29" s="246" t="s">
        <v>17</v>
      </c>
      <c r="L29" s="219">
        <f>SUM(D29:D30)+H29</f>
        <v>2193919</v>
      </c>
    </row>
    <row r="30" spans="1:12" x14ac:dyDescent="0.25">
      <c r="A30" s="98">
        <v>43530</v>
      </c>
      <c r="B30" s="99">
        <v>19002076</v>
      </c>
      <c r="C30" s="100">
        <v>2</v>
      </c>
      <c r="D30" s="34">
        <v>175355</v>
      </c>
      <c r="E30" s="101"/>
      <c r="F30" s="99"/>
      <c r="G30" s="34"/>
      <c r="H30" s="102"/>
      <c r="I30" s="102">
        <v>2018564</v>
      </c>
      <c r="J30" s="34" t="s">
        <v>17</v>
      </c>
    </row>
    <row r="31" spans="1:12" x14ac:dyDescent="0.25">
      <c r="A31" s="98">
        <v>43531</v>
      </c>
      <c r="B31" s="99">
        <v>19002143</v>
      </c>
      <c r="C31" s="100">
        <v>1</v>
      </c>
      <c r="D31" s="34">
        <v>155838</v>
      </c>
      <c r="E31" s="101"/>
      <c r="F31" s="99"/>
      <c r="G31" s="34"/>
      <c r="H31" s="102">
        <v>10000</v>
      </c>
      <c r="I31" s="102">
        <v>169838</v>
      </c>
      <c r="J31" s="34" t="s">
        <v>17</v>
      </c>
    </row>
    <row r="32" spans="1:12" x14ac:dyDescent="0.25">
      <c r="A32" s="98"/>
      <c r="B32" s="99"/>
      <c r="C32" s="100"/>
      <c r="D32" s="34"/>
      <c r="E32" s="101"/>
      <c r="F32" s="99"/>
      <c r="G32" s="34"/>
      <c r="H32" s="102"/>
      <c r="I32" s="102">
        <v>175355</v>
      </c>
      <c r="J32" s="34" t="s">
        <v>58</v>
      </c>
    </row>
    <row r="33" spans="1:16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473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20" t="s">
        <v>12</v>
      </c>
      <c r="H37" s="420"/>
      <c r="I37" s="239"/>
      <c r="J37" s="227">
        <f>SUM(D8:D34)</f>
        <v>47754579</v>
      </c>
    </row>
    <row r="38" spans="1:16" x14ac:dyDescent="0.25">
      <c r="A38" s="235"/>
      <c r="B38" s="234"/>
      <c r="C38" s="240"/>
      <c r="D38" s="236"/>
      <c r="E38" s="223"/>
      <c r="F38" s="234"/>
      <c r="G38" s="420" t="s">
        <v>13</v>
      </c>
      <c r="H38" s="420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20" t="s">
        <v>14</v>
      </c>
      <c r="H39" s="420"/>
      <c r="I39" s="41"/>
      <c r="J39" s="229">
        <f>J37-J38</f>
        <v>38157672</v>
      </c>
    </row>
    <row r="40" spans="1:16" x14ac:dyDescent="0.25">
      <c r="A40" s="235"/>
      <c r="B40" s="230"/>
      <c r="C40" s="240"/>
      <c r="D40" s="231"/>
      <c r="E40" s="237"/>
      <c r="F40" s="223"/>
      <c r="G40" s="420" t="s">
        <v>15</v>
      </c>
      <c r="H40" s="420"/>
      <c r="I40" s="239"/>
      <c r="J40" s="227">
        <f>SUM(H8:H36)</f>
        <v>535000</v>
      </c>
    </row>
    <row r="41" spans="1:16" x14ac:dyDescent="0.25">
      <c r="A41" s="235"/>
      <c r="B41" s="230"/>
      <c r="C41" s="240"/>
      <c r="D41" s="231"/>
      <c r="E41" s="237"/>
      <c r="F41" s="223"/>
      <c r="G41" s="420" t="s">
        <v>16</v>
      </c>
      <c r="H41" s="420"/>
      <c r="I41" s="239"/>
      <c r="J41" s="227">
        <f>J39+J40</f>
        <v>38692672</v>
      </c>
    </row>
    <row r="42" spans="1:16" x14ac:dyDescent="0.25">
      <c r="A42" s="235"/>
      <c r="B42" s="230"/>
      <c r="C42" s="240"/>
      <c r="D42" s="231"/>
      <c r="E42" s="237"/>
      <c r="F42" s="234"/>
      <c r="G42" s="420" t="s">
        <v>5</v>
      </c>
      <c r="H42" s="420"/>
      <c r="I42" s="239"/>
      <c r="J42" s="227">
        <f>SUM(I8:I36)</f>
        <v>38697644</v>
      </c>
    </row>
    <row r="43" spans="1:16" x14ac:dyDescent="0.25">
      <c r="A43" s="235"/>
      <c r="B43" s="230"/>
      <c r="C43" s="240"/>
      <c r="D43" s="231"/>
      <c r="E43" s="237"/>
      <c r="F43" s="234"/>
      <c r="G43" s="420" t="s">
        <v>31</v>
      </c>
      <c r="H43" s="420"/>
      <c r="I43" s="240" t="str">
        <f>IF(J43&gt;0,"SALDO",IF(J43&lt;0,"PIUTANG",IF(J43=0,"LUNAS")))</f>
        <v>SALDO</v>
      </c>
      <c r="J43" s="227">
        <f>J42-J41</f>
        <v>4972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G43:H43"/>
    <mergeCell ref="G37:H37"/>
    <mergeCell ref="G38:H38"/>
    <mergeCell ref="G39:H39"/>
    <mergeCell ref="G40:H40"/>
    <mergeCell ref="G41:H41"/>
    <mergeCell ref="G42:H4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3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20" t="s">
        <v>12</v>
      </c>
      <c r="H46" s="420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20" t="s">
        <v>13</v>
      </c>
      <c r="H47" s="420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20" t="s">
        <v>14</v>
      </c>
      <c r="H48" s="420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20" t="s">
        <v>15</v>
      </c>
      <c r="H49" s="420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20" t="s">
        <v>16</v>
      </c>
      <c r="H50" s="420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20" t="s">
        <v>5</v>
      </c>
      <c r="H51" s="420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20" t="s">
        <v>31</v>
      </c>
      <c r="H52" s="420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8"/>
  <sheetViews>
    <sheetView workbookViewId="0">
      <pane ySplit="7" topLeftCell="A59" activePane="bottomLeft" state="frozen"/>
      <selection pane="bottomLeft" activeCell="I65" sqref="I65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J78*-1</f>
        <v>2365213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98">
        <v>42707</v>
      </c>
      <c r="B47" s="99">
        <v>160105287</v>
      </c>
      <c r="C47" s="253">
        <v>26</v>
      </c>
      <c r="D47" s="34">
        <v>2676713</v>
      </c>
      <c r="E47" s="101"/>
      <c r="F47" s="99"/>
      <c r="G47" s="34"/>
      <c r="H47" s="102">
        <v>75000</v>
      </c>
      <c r="I47" s="102">
        <v>4000000</v>
      </c>
      <c r="J47" s="34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98">
        <v>42718</v>
      </c>
      <c r="B48" s="99">
        <v>160106330</v>
      </c>
      <c r="C48" s="253">
        <v>16</v>
      </c>
      <c r="D48" s="34">
        <v>1660225</v>
      </c>
      <c r="E48" s="101"/>
      <c r="F48" s="99"/>
      <c r="G48" s="34"/>
      <c r="H48" s="102">
        <v>75000</v>
      </c>
      <c r="I48" s="102"/>
      <c r="J48" s="34"/>
      <c r="K48" s="219"/>
      <c r="L48" s="219"/>
      <c r="M48" s="219"/>
      <c r="N48" s="219"/>
      <c r="O48" s="219"/>
      <c r="P48" s="219"/>
    </row>
    <row r="49" spans="1:16" s="233" customFormat="1" x14ac:dyDescent="0.25">
      <c r="A49" s="98">
        <v>42721</v>
      </c>
      <c r="B49" s="99"/>
      <c r="C49" s="253"/>
      <c r="D49" s="34"/>
      <c r="E49" s="101">
        <v>160028493</v>
      </c>
      <c r="F49" s="99">
        <v>18</v>
      </c>
      <c r="G49" s="34">
        <v>1663375</v>
      </c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3" customFormat="1" x14ac:dyDescent="0.25">
      <c r="A50" s="98">
        <v>42731</v>
      </c>
      <c r="B50" s="99">
        <v>160107549</v>
      </c>
      <c r="C50" s="253">
        <v>16</v>
      </c>
      <c r="D50" s="34">
        <v>1655238</v>
      </c>
      <c r="E50" s="101"/>
      <c r="F50" s="99"/>
      <c r="G50" s="34"/>
      <c r="H50" s="102">
        <v>50000</v>
      </c>
      <c r="I50" s="102"/>
      <c r="J50" s="34"/>
      <c r="K50" s="219"/>
      <c r="L50" s="219"/>
      <c r="M50" s="219"/>
      <c r="N50" s="219"/>
      <c r="O50" s="219"/>
      <c r="P50" s="219"/>
    </row>
    <row r="51" spans="1:16" s="233" customFormat="1" x14ac:dyDescent="0.25">
      <c r="A51" s="98">
        <v>42746</v>
      </c>
      <c r="B51" s="99"/>
      <c r="C51" s="253"/>
      <c r="D51" s="34"/>
      <c r="E51" s="101">
        <v>170028916</v>
      </c>
      <c r="F51" s="99">
        <v>16</v>
      </c>
      <c r="G51" s="34">
        <v>1660225</v>
      </c>
      <c r="H51" s="102"/>
      <c r="I51" s="102"/>
      <c r="J51" s="34"/>
      <c r="K51" s="219"/>
      <c r="L51" s="219"/>
      <c r="M51" s="219"/>
      <c r="N51" s="219"/>
      <c r="O51" s="219"/>
      <c r="P51" s="219"/>
    </row>
    <row r="52" spans="1:16" s="233" customFormat="1" x14ac:dyDescent="0.25">
      <c r="A52" s="98">
        <v>42761</v>
      </c>
      <c r="B52" s="99"/>
      <c r="C52" s="253"/>
      <c r="D52" s="34"/>
      <c r="E52" s="101">
        <v>170029218</v>
      </c>
      <c r="F52" s="99">
        <v>9</v>
      </c>
      <c r="G52" s="34">
        <v>871500</v>
      </c>
      <c r="H52" s="102"/>
      <c r="I52" s="102"/>
      <c r="J52" s="34"/>
      <c r="K52" s="219"/>
      <c r="L52" s="219"/>
      <c r="M52" s="219"/>
      <c r="O52" s="219"/>
      <c r="P52" s="219"/>
    </row>
    <row r="53" spans="1:16" s="233" customFormat="1" x14ac:dyDescent="0.25">
      <c r="A53" s="98">
        <v>42781</v>
      </c>
      <c r="B53" s="99"/>
      <c r="C53" s="253"/>
      <c r="D53" s="34"/>
      <c r="E53" s="101"/>
      <c r="F53" s="99"/>
      <c r="G53" s="34"/>
      <c r="H53" s="102"/>
      <c r="I53" s="34">
        <v>6503066</v>
      </c>
      <c r="J53" s="34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98">
        <v>42784</v>
      </c>
      <c r="B54" s="99">
        <v>170112885</v>
      </c>
      <c r="C54" s="253">
        <v>5</v>
      </c>
      <c r="D54" s="34">
        <v>553525</v>
      </c>
      <c r="E54" s="101"/>
      <c r="F54" s="99"/>
      <c r="G54" s="134"/>
      <c r="H54" s="34">
        <v>50000</v>
      </c>
      <c r="I54" s="102"/>
      <c r="J54" s="34"/>
      <c r="K54" s="219"/>
      <c r="L54" s="219"/>
      <c r="M54" s="219"/>
      <c r="N54" s="219"/>
      <c r="O54" s="219"/>
      <c r="P54" s="219"/>
    </row>
    <row r="55" spans="1:16" s="233" customFormat="1" x14ac:dyDescent="0.25">
      <c r="A55" s="98">
        <v>42860</v>
      </c>
      <c r="B55" s="99">
        <v>170124073</v>
      </c>
      <c r="C55" s="253">
        <v>60</v>
      </c>
      <c r="D55" s="34">
        <v>6458288</v>
      </c>
      <c r="E55" s="101"/>
      <c r="F55" s="99"/>
      <c r="G55" s="34"/>
      <c r="H55" s="102">
        <v>100000</v>
      </c>
      <c r="I55" s="102"/>
      <c r="J55" s="34"/>
      <c r="K55" s="219"/>
      <c r="L55" s="219"/>
      <c r="M55" s="219"/>
      <c r="N55" s="219"/>
      <c r="O55" s="219"/>
      <c r="P55" s="219"/>
    </row>
    <row r="56" spans="1:16" s="233" customFormat="1" x14ac:dyDescent="0.25">
      <c r="A56" s="98">
        <v>42870</v>
      </c>
      <c r="B56" s="99">
        <v>170125597</v>
      </c>
      <c r="C56" s="253">
        <v>53</v>
      </c>
      <c r="D56" s="34">
        <v>5439875</v>
      </c>
      <c r="E56" s="101"/>
      <c r="F56" s="99"/>
      <c r="G56" s="34"/>
      <c r="H56" s="102">
        <v>90000</v>
      </c>
      <c r="I56" s="102"/>
      <c r="J56" s="34"/>
      <c r="K56" s="219"/>
      <c r="L56" s="219"/>
      <c r="M56" s="219"/>
      <c r="N56" s="219"/>
      <c r="O56" s="219"/>
      <c r="P56" s="219"/>
    </row>
    <row r="57" spans="1:16" s="233" customFormat="1" x14ac:dyDescent="0.25">
      <c r="A57" s="98">
        <v>42872</v>
      </c>
      <c r="B57" s="99"/>
      <c r="C57" s="253"/>
      <c r="D57" s="34"/>
      <c r="E57" s="101"/>
      <c r="F57" s="99"/>
      <c r="G57" s="34"/>
      <c r="H57" s="102"/>
      <c r="I57" s="102">
        <v>6000000</v>
      </c>
      <c r="J57" s="34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98">
        <v>42880</v>
      </c>
      <c r="B58" s="99">
        <v>170127198</v>
      </c>
      <c r="C58" s="253">
        <v>122</v>
      </c>
      <c r="D58" s="34">
        <v>12085063</v>
      </c>
      <c r="E58" s="101"/>
      <c r="F58" s="99"/>
      <c r="G58" s="34"/>
      <c r="H58" s="102">
        <v>160000</v>
      </c>
      <c r="I58" s="102"/>
      <c r="J58" s="34"/>
      <c r="K58" s="219"/>
      <c r="L58" s="219"/>
      <c r="M58" s="219"/>
      <c r="N58" s="219"/>
      <c r="O58" s="219"/>
      <c r="P58" s="219"/>
    </row>
    <row r="59" spans="1:16" s="233" customFormat="1" x14ac:dyDescent="0.25">
      <c r="A59" s="98">
        <v>42883</v>
      </c>
      <c r="B59" s="99"/>
      <c r="C59" s="253"/>
      <c r="D59" s="34"/>
      <c r="E59" s="101"/>
      <c r="F59" s="99"/>
      <c r="G59" s="34"/>
      <c r="H59" s="102"/>
      <c r="I59" s="102">
        <v>4500000</v>
      </c>
      <c r="J59" s="34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98">
        <v>42891</v>
      </c>
      <c r="B60" s="99">
        <v>170128979</v>
      </c>
      <c r="C60" s="253">
        <v>88</v>
      </c>
      <c r="D60" s="34">
        <v>8668363</v>
      </c>
      <c r="E60" s="101"/>
      <c r="F60" s="99"/>
      <c r="G60" s="34"/>
      <c r="H60" s="102">
        <v>120000</v>
      </c>
      <c r="I60" s="102">
        <v>10000000</v>
      </c>
      <c r="J60" s="34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101">
        <v>170034840</v>
      </c>
      <c r="F61" s="99">
        <v>51</v>
      </c>
      <c r="G61" s="34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>
        <f>D65+H65</f>
        <v>1945550</v>
      </c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>
        <v>43531</v>
      </c>
      <c r="B65" s="234">
        <v>19002187</v>
      </c>
      <c r="C65" s="26">
        <v>19</v>
      </c>
      <c r="D65" s="236">
        <v>1855550</v>
      </c>
      <c r="E65" s="237"/>
      <c r="F65" s="234"/>
      <c r="G65" s="236"/>
      <c r="H65" s="239">
        <v>90000</v>
      </c>
      <c r="I65" s="239"/>
      <c r="J65" s="236"/>
      <c r="K65" s="219"/>
      <c r="L65" s="219"/>
      <c r="M65" s="219"/>
      <c r="N65" s="219"/>
      <c r="O65" s="219"/>
      <c r="P65" s="219"/>
    </row>
    <row r="66" spans="1:16" s="233" customFormat="1" x14ac:dyDescent="0.25">
      <c r="A66" s="235"/>
      <c r="B66" s="234"/>
      <c r="C66" s="26"/>
      <c r="D66" s="236"/>
      <c r="E66" s="237"/>
      <c r="F66" s="234"/>
      <c r="G66" s="236"/>
      <c r="H66" s="239"/>
      <c r="I66" s="239"/>
      <c r="J66" s="236"/>
      <c r="K66" s="219"/>
      <c r="L66" s="219"/>
      <c r="M66" s="219"/>
      <c r="N66" s="219"/>
      <c r="O66" s="219"/>
      <c r="P66" s="219"/>
    </row>
    <row r="67" spans="1:16" s="233" customFormat="1" x14ac:dyDescent="0.25">
      <c r="A67" s="235"/>
      <c r="B67" s="234"/>
      <c r="C67" s="26"/>
      <c r="D67" s="236"/>
      <c r="E67" s="237"/>
      <c r="F67" s="234"/>
      <c r="G67" s="236"/>
      <c r="H67" s="239"/>
      <c r="I67" s="239"/>
      <c r="J67" s="236"/>
      <c r="K67" s="219"/>
      <c r="L67" s="219"/>
      <c r="M67" s="219"/>
      <c r="N67" s="219"/>
      <c r="O67" s="219"/>
      <c r="P67" s="219"/>
    </row>
    <row r="68" spans="1:16" s="233" customFormat="1" x14ac:dyDescent="0.25">
      <c r="A68" s="235"/>
      <c r="B68" s="234"/>
      <c r="C68" s="26"/>
      <c r="D68" s="236"/>
      <c r="E68" s="237"/>
      <c r="F68" s="234"/>
      <c r="G68" s="236"/>
      <c r="H68" s="239"/>
      <c r="I68" s="239"/>
      <c r="J68" s="236"/>
      <c r="K68" s="219"/>
      <c r="L68" s="219"/>
      <c r="M68" s="219"/>
      <c r="N68" s="219"/>
      <c r="O68" s="219"/>
      <c r="P68" s="219"/>
    </row>
    <row r="69" spans="1:16" x14ac:dyDescent="0.25">
      <c r="A69" s="4"/>
      <c r="B69" s="3"/>
      <c r="C69" s="26"/>
      <c r="D69" s="6"/>
      <c r="E69" s="7"/>
      <c r="F69" s="3"/>
      <c r="G69" s="6"/>
      <c r="H69" s="39"/>
      <c r="I69" s="39"/>
      <c r="J69" s="6"/>
    </row>
    <row r="70" spans="1:16" x14ac:dyDescent="0.25">
      <c r="A70" s="4"/>
      <c r="B70" s="8" t="s">
        <v>11</v>
      </c>
      <c r="C70" s="27">
        <f>SUM(C8:C69)</f>
        <v>3539</v>
      </c>
      <c r="D70" s="9"/>
      <c r="E70" s="8" t="s">
        <v>11</v>
      </c>
      <c r="F70" s="8">
        <f>SUM(F8:F69)</f>
        <v>892</v>
      </c>
      <c r="G70" s="5"/>
      <c r="H70" s="40"/>
      <c r="I70" s="40"/>
      <c r="J70" s="5"/>
    </row>
    <row r="71" spans="1:16" x14ac:dyDescent="0.25">
      <c r="A71" s="4"/>
      <c r="B71" s="8"/>
      <c r="C71" s="27"/>
      <c r="D71" s="9"/>
      <c r="E71" s="8"/>
      <c r="F71" s="8"/>
      <c r="G71" s="32"/>
      <c r="H71" s="52"/>
      <c r="I71" s="40"/>
      <c r="J71" s="5"/>
    </row>
    <row r="72" spans="1:16" x14ac:dyDescent="0.25">
      <c r="A72" s="10"/>
      <c r="B72" s="11"/>
      <c r="C72" s="26"/>
      <c r="D72" s="6"/>
      <c r="E72" s="8"/>
      <c r="F72" s="3"/>
      <c r="G72" s="420" t="s">
        <v>12</v>
      </c>
      <c r="H72" s="420"/>
      <c r="I72" s="39"/>
      <c r="J72" s="13">
        <f>SUM(D8:D69)</f>
        <v>351550619</v>
      </c>
    </row>
    <row r="73" spans="1:16" x14ac:dyDescent="0.25">
      <c r="A73" s="4"/>
      <c r="B73" s="3"/>
      <c r="C73" s="26"/>
      <c r="D73" s="6"/>
      <c r="E73" s="7"/>
      <c r="F73" s="3"/>
      <c r="G73" s="420" t="s">
        <v>13</v>
      </c>
      <c r="H73" s="420"/>
      <c r="I73" s="39"/>
      <c r="J73" s="13">
        <f>SUM(G8:G69)</f>
        <v>89161427</v>
      </c>
    </row>
    <row r="74" spans="1:16" x14ac:dyDescent="0.25">
      <c r="A74" s="14"/>
      <c r="B74" s="7"/>
      <c r="C74" s="26"/>
      <c r="D74" s="6"/>
      <c r="E74" s="7"/>
      <c r="F74" s="3"/>
      <c r="G74" s="420" t="s">
        <v>14</v>
      </c>
      <c r="H74" s="420"/>
      <c r="I74" s="41"/>
      <c r="J74" s="15">
        <f>J72-J73</f>
        <v>262389192</v>
      </c>
    </row>
    <row r="75" spans="1:16" x14ac:dyDescent="0.25">
      <c r="A75" s="4"/>
      <c r="B75" s="16"/>
      <c r="C75" s="26"/>
      <c r="D75" s="17"/>
      <c r="E75" s="7"/>
      <c r="F75" s="3"/>
      <c r="G75" s="420" t="s">
        <v>15</v>
      </c>
      <c r="H75" s="420"/>
      <c r="I75" s="39"/>
      <c r="J75" s="13">
        <f>SUM(H8:H70)</f>
        <v>3391000</v>
      </c>
    </row>
    <row r="76" spans="1:16" x14ac:dyDescent="0.25">
      <c r="A76" s="4"/>
      <c r="B76" s="16"/>
      <c r="C76" s="26"/>
      <c r="D76" s="17"/>
      <c r="E76" s="7"/>
      <c r="F76" s="3"/>
      <c r="G76" s="420" t="s">
        <v>16</v>
      </c>
      <c r="H76" s="420"/>
      <c r="I76" s="39"/>
      <c r="J76" s="13">
        <f>J74+J75</f>
        <v>265780192</v>
      </c>
    </row>
    <row r="77" spans="1:16" x14ac:dyDescent="0.25">
      <c r="A77" s="4"/>
      <c r="B77" s="16"/>
      <c r="C77" s="26"/>
      <c r="D77" s="17"/>
      <c r="E77" s="7"/>
      <c r="F77" s="3"/>
      <c r="G77" s="420" t="s">
        <v>5</v>
      </c>
      <c r="H77" s="420"/>
      <c r="I77" s="39"/>
      <c r="J77" s="13">
        <f>SUM(I8:I70)</f>
        <v>263414979</v>
      </c>
    </row>
    <row r="78" spans="1:16" x14ac:dyDescent="0.25">
      <c r="A78" s="4"/>
      <c r="B78" s="16"/>
      <c r="C78" s="26"/>
      <c r="D78" s="17"/>
      <c r="E78" s="7"/>
      <c r="F78" s="3"/>
      <c r="G78" s="420" t="s">
        <v>31</v>
      </c>
      <c r="H78" s="420"/>
      <c r="I78" s="40" t="str">
        <f>IF(J78&gt;0,"SALDO",IF(J78&lt;0,"PIUTANG",IF(J78=0,"LUNAS")))</f>
        <v>PIUTANG</v>
      </c>
      <c r="J78" s="13">
        <f>J77-J76</f>
        <v>-2365213</v>
      </c>
    </row>
  </sheetData>
  <mergeCells count="15">
    <mergeCell ref="G78:H78"/>
    <mergeCell ref="G72:H72"/>
    <mergeCell ref="G73:H73"/>
    <mergeCell ref="G74:H74"/>
    <mergeCell ref="G75:H75"/>
    <mergeCell ref="G76:H76"/>
    <mergeCell ref="G77:H7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6"/>
      <c r="I7" s="458"/>
      <c r="J7" s="430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20" t="s">
        <v>12</v>
      </c>
      <c r="H44" s="420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20" t="s">
        <v>13</v>
      </c>
      <c r="H45" s="420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20" t="s">
        <v>14</v>
      </c>
      <c r="H46" s="420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20" t="s">
        <v>15</v>
      </c>
      <c r="H47" s="420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20" t="s">
        <v>16</v>
      </c>
      <c r="H48" s="420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20" t="s">
        <v>5</v>
      </c>
      <c r="H49" s="420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20" t="s">
        <v>31</v>
      </c>
      <c r="H50" s="420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20" sqref="E20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43528</v>
      </c>
      <c r="C5" s="281">
        <f>'Taufik ST'!I2</f>
        <v>7425920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787960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43533</v>
      </c>
      <c r="C8" s="281">
        <f>Bandros!I2</f>
        <v>1054340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Bentang!A88</f>
        <v>43513</v>
      </c>
      <c r="C9" s="281">
        <f>Bentang!I2</f>
        <v>10614661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43533</v>
      </c>
      <c r="C11" s="281">
        <f>ESP!I2</f>
        <v>4110752</v>
      </c>
      <c r="E11" s="289"/>
    </row>
    <row r="12" spans="1:5" s="267" customFormat="1" ht="18.75" customHeight="1" x14ac:dyDescent="0.25">
      <c r="A12" s="185" t="s">
        <v>200</v>
      </c>
      <c r="B12" s="184">
        <f>Yuan!A44</f>
        <v>43529</v>
      </c>
      <c r="C12" s="281">
        <f>Yuan!I2</f>
        <v>3062665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Yanyan!A87</f>
        <v>43524</v>
      </c>
      <c r="C13" s="281">
        <f>Yanyan!I2</f>
        <v>585905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2365213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Agus!A38</f>
        <v>43528</v>
      </c>
      <c r="C18" s="281">
        <f>Agus!I2</f>
        <v>626456</v>
      </c>
      <c r="E18" s="289" t="s">
        <v>155</v>
      </c>
    </row>
    <row r="19" spans="1:5" s="267" customFormat="1" ht="18.75" customHeight="1" x14ac:dyDescent="0.25">
      <c r="A19" s="185" t="s">
        <v>86</v>
      </c>
      <c r="B19" s="184">
        <f>Anip!A232</f>
        <v>43528</v>
      </c>
      <c r="C19" s="281">
        <f>Anip!I2</f>
        <v>3382670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Febri!A36</f>
        <v>43530</v>
      </c>
      <c r="C20" s="281">
        <f>Febri!I2</f>
        <v>1596293</v>
      </c>
      <c r="E20" s="288"/>
    </row>
    <row r="21" spans="1:5" s="267" customFormat="1" ht="18.75" customHeight="1" x14ac:dyDescent="0.25">
      <c r="A21" s="185" t="s">
        <v>211</v>
      </c>
      <c r="B21" s="184">
        <v>43533</v>
      </c>
      <c r="C21" s="281">
        <f>'Sale ESP'!I2</f>
        <v>45000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35238324.5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11819702.5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6"/>
      <c r="I7" s="458"/>
      <c r="J7" s="430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20" t="s">
        <v>12</v>
      </c>
      <c r="H49" s="420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20" t="s">
        <v>13</v>
      </c>
      <c r="H50" s="420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20" t="s">
        <v>14</v>
      </c>
      <c r="H51" s="420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20" t="s">
        <v>15</v>
      </c>
      <c r="H52" s="420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20" t="s">
        <v>16</v>
      </c>
      <c r="H53" s="420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20" t="s">
        <v>5</v>
      </c>
      <c r="H54" s="420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20" t="s">
        <v>31</v>
      </c>
      <c r="H55" s="420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3"/>
  <sheetViews>
    <sheetView workbookViewId="0">
      <pane ySplit="7" topLeftCell="A11" activePane="bottomLeft" state="frozen"/>
      <selection pane="bottomLeft" activeCell="E22" sqref="E2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SUM(D16:D20)</f>
        <v>949153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J33*-1</f>
        <v>787960</v>
      </c>
      <c r="J2" s="20"/>
      <c r="L2" s="277">
        <f>SUM(G16:G20)</f>
        <v>337483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611670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18" t="s">
        <v>5</v>
      </c>
      <c r="J6" s="419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>
        <v>43521</v>
      </c>
      <c r="B18" s="234">
        <v>19001514</v>
      </c>
      <c r="C18" s="240">
        <v>1</v>
      </c>
      <c r="D18" s="236">
        <v>100045</v>
      </c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>
        <v>43524</v>
      </c>
      <c r="B19" s="234">
        <v>19001706</v>
      </c>
      <c r="C19" s="240">
        <v>2</v>
      </c>
      <c r="D19" s="236">
        <v>208080</v>
      </c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>
        <v>43525</v>
      </c>
      <c r="B20" s="234">
        <v>19001761</v>
      </c>
      <c r="C20" s="240">
        <v>1</v>
      </c>
      <c r="D20" s="236">
        <v>92140</v>
      </c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>
        <v>43528</v>
      </c>
      <c r="B21" s="234">
        <v>19002001</v>
      </c>
      <c r="C21" s="240">
        <v>4</v>
      </c>
      <c r="D21" s="236">
        <v>427805</v>
      </c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2"/>
      <c r="B22" s="234"/>
      <c r="C22" s="240"/>
      <c r="D22" s="236"/>
      <c r="E22" s="237" t="s">
        <v>298</v>
      </c>
      <c r="F22" s="240">
        <v>2</v>
      </c>
      <c r="G22" s="236">
        <v>251515</v>
      </c>
      <c r="H22" s="239"/>
      <c r="I22" s="239"/>
      <c r="J22" s="23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2"/>
      <c r="B23" s="234"/>
      <c r="C23" s="240"/>
      <c r="D23" s="236"/>
      <c r="E23" s="237"/>
      <c r="F23" s="240"/>
      <c r="G23" s="236"/>
      <c r="H23" s="239"/>
      <c r="I23" s="239"/>
      <c r="J23" s="236"/>
      <c r="K23" s="219"/>
      <c r="L23" s="219"/>
      <c r="M23" s="219"/>
      <c r="N23" s="219"/>
      <c r="O23" s="219"/>
      <c r="P23" s="219"/>
      <c r="Q23" s="219"/>
      <c r="R23" s="219"/>
    </row>
    <row r="24" spans="1:18" x14ac:dyDescent="0.25">
      <c r="A24" s="162"/>
      <c r="B24" s="3"/>
      <c r="C24" s="40"/>
      <c r="D24" s="6"/>
      <c r="E24" s="7"/>
      <c r="F24" s="40"/>
      <c r="G24" s="6"/>
      <c r="H24" s="39"/>
      <c r="I24" s="39"/>
      <c r="J24" s="6"/>
    </row>
    <row r="25" spans="1:18" x14ac:dyDescent="0.25">
      <c r="A25" s="162"/>
      <c r="B25" s="8" t="s">
        <v>11</v>
      </c>
      <c r="C25" s="77">
        <f>SUM(C8:C24)</f>
        <v>23</v>
      </c>
      <c r="D25" s="9">
        <f>SUM(D8:D24)</f>
        <v>2563634</v>
      </c>
      <c r="E25" s="8" t="s">
        <v>11</v>
      </c>
      <c r="F25" s="77">
        <f>SUM(F8:F24)</f>
        <v>5</v>
      </c>
      <c r="G25" s="5">
        <f>SUM(G8:G24)</f>
        <v>588998</v>
      </c>
      <c r="H25" s="40">
        <f>SUM(H8:H24)</f>
        <v>0</v>
      </c>
      <c r="I25" s="40">
        <f>SUM(I8:I24)</f>
        <v>1186676</v>
      </c>
      <c r="J25" s="5"/>
    </row>
    <row r="26" spans="1:18" x14ac:dyDescent="0.25">
      <c r="A26" s="162"/>
      <c r="B26" s="8"/>
      <c r="C26" s="77"/>
      <c r="D26" s="9"/>
      <c r="E26" s="8"/>
      <c r="F26" s="77"/>
      <c r="G26" s="5"/>
      <c r="H26" s="40"/>
      <c r="I26" s="40"/>
      <c r="J26" s="5"/>
    </row>
    <row r="27" spans="1:18" x14ac:dyDescent="0.25">
      <c r="A27" s="163"/>
      <c r="B27" s="11"/>
      <c r="C27" s="40"/>
      <c r="D27" s="6"/>
      <c r="E27" s="8"/>
      <c r="F27" s="40"/>
      <c r="G27" s="420" t="s">
        <v>12</v>
      </c>
      <c r="H27" s="420"/>
      <c r="I27" s="39"/>
      <c r="J27" s="13">
        <f>SUM(D8:D24)</f>
        <v>2563634</v>
      </c>
    </row>
    <row r="28" spans="1:18" x14ac:dyDescent="0.25">
      <c r="A28" s="162"/>
      <c r="B28" s="3"/>
      <c r="C28" s="40"/>
      <c r="D28" s="6"/>
      <c r="E28" s="7"/>
      <c r="F28" s="40"/>
      <c r="G28" s="420" t="s">
        <v>13</v>
      </c>
      <c r="H28" s="420"/>
      <c r="I28" s="39"/>
      <c r="J28" s="13">
        <f>SUM(G8:G24)</f>
        <v>588998</v>
      </c>
    </row>
    <row r="29" spans="1:18" x14ac:dyDescent="0.25">
      <c r="A29" s="164"/>
      <c r="B29" s="7"/>
      <c r="C29" s="40"/>
      <c r="D29" s="6"/>
      <c r="E29" s="7"/>
      <c r="F29" s="40"/>
      <c r="G29" s="420" t="s">
        <v>14</v>
      </c>
      <c r="H29" s="420"/>
      <c r="I29" s="41"/>
      <c r="J29" s="15">
        <f>J27-J28</f>
        <v>1974636</v>
      </c>
    </row>
    <row r="30" spans="1:18" x14ac:dyDescent="0.25">
      <c r="A30" s="162"/>
      <c r="B30" s="16"/>
      <c r="C30" s="40"/>
      <c r="D30" s="17"/>
      <c r="E30" s="7"/>
      <c r="F30" s="40"/>
      <c r="G30" s="420" t="s">
        <v>15</v>
      </c>
      <c r="H30" s="420"/>
      <c r="I30" s="39"/>
      <c r="J30" s="13">
        <f>SUM(H8:H24)</f>
        <v>0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20" t="s">
        <v>16</v>
      </c>
      <c r="H31" s="420"/>
      <c r="I31" s="39"/>
      <c r="J31" s="13">
        <f>J29+J30</f>
        <v>1974636</v>
      </c>
      <c r="K31"/>
      <c r="L31"/>
      <c r="M31"/>
      <c r="N31"/>
      <c r="O31"/>
      <c r="P31"/>
      <c r="Q31"/>
      <c r="R31"/>
    </row>
    <row r="32" spans="1:18" x14ac:dyDescent="0.25">
      <c r="A32" s="162"/>
      <c r="B32" s="16"/>
      <c r="C32" s="40"/>
      <c r="D32" s="17"/>
      <c r="E32" s="7"/>
      <c r="F32" s="40"/>
      <c r="G32" s="420" t="s">
        <v>5</v>
      </c>
      <c r="H32" s="420"/>
      <c r="I32" s="39"/>
      <c r="J32" s="13">
        <f>SUM(I8:I24)</f>
        <v>1186676</v>
      </c>
      <c r="K32"/>
      <c r="L32"/>
      <c r="M32"/>
      <c r="N32"/>
      <c r="O32"/>
      <c r="P32"/>
      <c r="Q32"/>
      <c r="R32"/>
    </row>
    <row r="33" spans="1:18" x14ac:dyDescent="0.25">
      <c r="A33" s="162"/>
      <c r="B33" s="16"/>
      <c r="C33" s="40"/>
      <c r="D33" s="17"/>
      <c r="E33" s="7"/>
      <c r="F33" s="40"/>
      <c r="G33" s="420" t="s">
        <v>31</v>
      </c>
      <c r="H33" s="420"/>
      <c r="I33" s="40" t="str">
        <f>IF(J33&gt;0,"SALDO",IF(J33&lt;0,"PIUTANG",IF(J33=0,"LUNAS")))</f>
        <v>PIUTANG</v>
      </c>
      <c r="J33" s="13">
        <f>J32-J31</f>
        <v>-787960</v>
      </c>
      <c r="K33"/>
      <c r="L33"/>
      <c r="M33"/>
      <c r="N33"/>
      <c r="O33"/>
      <c r="P33"/>
      <c r="Q33"/>
      <c r="R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2:H32"/>
    <mergeCell ref="G33:H33"/>
    <mergeCell ref="G27:H27"/>
    <mergeCell ref="G28:H28"/>
    <mergeCell ref="G29:H29"/>
    <mergeCell ref="G30:H30"/>
    <mergeCell ref="G31:H31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6" t="s">
        <v>13</v>
      </c>
      <c r="H648" s="446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6" t="s">
        <v>14</v>
      </c>
      <c r="H649" s="446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6" t="s">
        <v>15</v>
      </c>
      <c r="H650" s="446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6" t="s">
        <v>16</v>
      </c>
      <c r="H651" s="446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6" t="s">
        <v>5</v>
      </c>
      <c r="H652" s="446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6" t="s">
        <v>31</v>
      </c>
      <c r="H653" s="446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6"/>
      <c r="I7" s="458"/>
      <c r="J7" s="43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20" t="s">
        <v>12</v>
      </c>
      <c r="H120" s="420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20" t="s">
        <v>13</v>
      </c>
      <c r="H121" s="420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20" t="s">
        <v>14</v>
      </c>
      <c r="H122" s="420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20" t="s">
        <v>15</v>
      </c>
      <c r="H123" s="420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20" t="s">
        <v>16</v>
      </c>
      <c r="H124" s="420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20" t="s">
        <v>5</v>
      </c>
      <c r="H125" s="420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20" t="s">
        <v>31</v>
      </c>
      <c r="H126" s="420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30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20" t="s">
        <v>12</v>
      </c>
      <c r="H121" s="420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20" t="s">
        <v>13</v>
      </c>
      <c r="H122" s="420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20" t="s">
        <v>14</v>
      </c>
      <c r="H123" s="420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20" t="s">
        <v>15</v>
      </c>
      <c r="H124" s="420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20" t="s">
        <v>16</v>
      </c>
      <c r="H125" s="420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20" t="s">
        <v>5</v>
      </c>
      <c r="H126" s="420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20" t="s">
        <v>31</v>
      </c>
      <c r="H127" s="420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3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30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20" t="s">
        <v>12</v>
      </c>
      <c r="H53" s="420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20" t="s">
        <v>13</v>
      </c>
      <c r="H54" s="420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20" t="s">
        <v>14</v>
      </c>
      <c r="H55" s="420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20" t="s">
        <v>15</v>
      </c>
      <c r="H56" s="420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20" t="s">
        <v>16</v>
      </c>
      <c r="H57" s="420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20" t="s">
        <v>5</v>
      </c>
      <c r="H58" s="420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20" t="s">
        <v>31</v>
      </c>
      <c r="H59" s="420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9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1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20" t="s">
        <v>12</v>
      </c>
      <c r="H32" s="420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20" t="s">
        <v>13</v>
      </c>
      <c r="H33" s="420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20" t="s">
        <v>14</v>
      </c>
      <c r="H34" s="420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20" t="s">
        <v>15</v>
      </c>
      <c r="H35" s="420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20" t="s">
        <v>16</v>
      </c>
      <c r="H36" s="420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20" t="s">
        <v>5</v>
      </c>
      <c r="H37" s="420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20" t="s">
        <v>31</v>
      </c>
      <c r="H38" s="420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6"/>
      <c r="I7" s="458"/>
      <c r="J7" s="43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20" t="s">
        <v>12</v>
      </c>
      <c r="H73" s="420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20" t="s">
        <v>13</v>
      </c>
      <c r="H74" s="420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20" t="s">
        <v>14</v>
      </c>
      <c r="H75" s="420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20" t="s">
        <v>15</v>
      </c>
      <c r="H76" s="420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20" t="s">
        <v>16</v>
      </c>
      <c r="H77" s="420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20" t="s">
        <v>5</v>
      </c>
      <c r="H78" s="420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20" t="s">
        <v>31</v>
      </c>
      <c r="H79" s="420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4" t="s">
        <v>12</v>
      </c>
      <c r="H19" s="484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4" t="s">
        <v>13</v>
      </c>
      <c r="H20" s="484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4" t="s">
        <v>14</v>
      </c>
      <c r="H21" s="484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4" t="s">
        <v>15</v>
      </c>
      <c r="H22" s="484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4" t="s">
        <v>16</v>
      </c>
      <c r="H23" s="484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4" t="s">
        <v>5</v>
      </c>
      <c r="H24" s="484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4" t="s">
        <v>31</v>
      </c>
      <c r="H25" s="484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83"/>
  <sheetViews>
    <sheetView workbookViewId="0">
      <pane ySplit="7" topLeftCell="A259" activePane="bottomLeft" state="frozen"/>
      <selection pane="bottomLeft" activeCell="B269" sqref="B269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SUM(D261:D265)</f>
        <v>2251735</v>
      </c>
      <c r="M1" s="219">
        <f>SUM(D250:D252)</f>
        <v>3129870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J283*-1</f>
        <v>1054340</v>
      </c>
      <c r="J2" s="218"/>
      <c r="L2" s="219">
        <f>SUM(G261:G265)</f>
        <v>106080</v>
      </c>
      <c r="M2" s="219">
        <f>SUM(G250:G252)</f>
        <v>1760040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2145655</v>
      </c>
      <c r="M3" s="219">
        <f>M1-M2</f>
        <v>1369830</v>
      </c>
      <c r="N3" s="219">
        <f>L3+M3</f>
        <v>3515485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5" t="s">
        <v>4</v>
      </c>
      <c r="I6" s="427" t="s">
        <v>5</v>
      </c>
      <c r="J6" s="429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6"/>
      <c r="I7" s="428"/>
      <c r="J7" s="430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43528</v>
      </c>
      <c r="B245" s="242">
        <v>19001941</v>
      </c>
      <c r="C245" s="106">
        <v>32</v>
      </c>
      <c r="D245" s="246">
        <v>3572805</v>
      </c>
      <c r="E245" s="242" t="s">
        <v>280</v>
      </c>
      <c r="F245" s="247">
        <v>6</v>
      </c>
      <c r="G245" s="246">
        <v>784295</v>
      </c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43528</v>
      </c>
      <c r="B246" s="242">
        <v>19001946</v>
      </c>
      <c r="C246" s="106">
        <v>5</v>
      </c>
      <c r="D246" s="246">
        <v>562615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43528</v>
      </c>
      <c r="B247" s="242">
        <v>19001968</v>
      </c>
      <c r="C247" s="106">
        <v>9</v>
      </c>
      <c r="D247" s="246">
        <v>1027140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43528</v>
      </c>
      <c r="B248" s="242">
        <v>19002005</v>
      </c>
      <c r="C248" s="106">
        <v>6</v>
      </c>
      <c r="D248" s="246">
        <v>566695</v>
      </c>
      <c r="E248" s="242"/>
      <c r="F248" s="247"/>
      <c r="G248" s="246"/>
      <c r="H248" s="245"/>
      <c r="I248" s="245"/>
      <c r="J248" s="246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43528</v>
      </c>
      <c r="B249" s="242">
        <v>19001982</v>
      </c>
      <c r="C249" s="106">
        <v>6</v>
      </c>
      <c r="D249" s="246">
        <v>566695</v>
      </c>
      <c r="E249" s="242"/>
      <c r="F249" s="247"/>
      <c r="G249" s="246"/>
      <c r="H249" s="245"/>
      <c r="I249" s="245">
        <v>5511655</v>
      </c>
      <c r="J249" s="246" t="s">
        <v>17</v>
      </c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43529</v>
      </c>
      <c r="B250" s="242">
        <v>19002026</v>
      </c>
      <c r="C250" s="106">
        <v>18</v>
      </c>
      <c r="D250" s="246">
        <v>2200055</v>
      </c>
      <c r="E250" s="242" t="s">
        <v>286</v>
      </c>
      <c r="F250" s="247">
        <v>16</v>
      </c>
      <c r="G250" s="246">
        <v>1760040</v>
      </c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43529</v>
      </c>
      <c r="B251" s="242">
        <v>19002031</v>
      </c>
      <c r="C251" s="106">
        <v>1</v>
      </c>
      <c r="D251" s="246">
        <v>48620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43529</v>
      </c>
      <c r="B252" s="242">
        <v>19002050</v>
      </c>
      <c r="C252" s="106">
        <v>7</v>
      </c>
      <c r="D252" s="246">
        <v>881195</v>
      </c>
      <c r="E252" s="242"/>
      <c r="F252" s="247"/>
      <c r="G252" s="246"/>
      <c r="H252" s="245"/>
      <c r="I252" s="245">
        <v>1369830</v>
      </c>
      <c r="J252" s="246" t="s">
        <v>17</v>
      </c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43530</v>
      </c>
      <c r="B253" s="242">
        <v>19002086</v>
      </c>
      <c r="C253" s="106">
        <v>16</v>
      </c>
      <c r="D253" s="246">
        <v>1518100</v>
      </c>
      <c r="E253" s="242" t="s">
        <v>288</v>
      </c>
      <c r="F253" s="247">
        <v>6</v>
      </c>
      <c r="G253" s="246">
        <v>700058</v>
      </c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43530</v>
      </c>
      <c r="B254" s="242">
        <v>19002089</v>
      </c>
      <c r="C254" s="106">
        <v>5</v>
      </c>
      <c r="D254" s="246">
        <v>652885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43530</v>
      </c>
      <c r="B255" s="242">
        <v>19002102</v>
      </c>
      <c r="C255" s="106">
        <v>10</v>
      </c>
      <c r="D255" s="246">
        <v>952935</v>
      </c>
      <c r="E255" s="242"/>
      <c r="F255" s="247"/>
      <c r="G255" s="246"/>
      <c r="H255" s="245"/>
      <c r="I255" s="245"/>
      <c r="J255" s="246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43530</v>
      </c>
      <c r="B256" s="242">
        <v>19002110</v>
      </c>
      <c r="C256" s="106">
        <v>4</v>
      </c>
      <c r="D256" s="246">
        <v>435285</v>
      </c>
      <c r="E256" s="242"/>
      <c r="F256" s="247"/>
      <c r="G256" s="246"/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43530</v>
      </c>
      <c r="B257" s="242">
        <v>19002111</v>
      </c>
      <c r="C257" s="106">
        <v>1</v>
      </c>
      <c r="D257" s="246">
        <v>78540</v>
      </c>
      <c r="E257" s="242"/>
      <c r="F257" s="247"/>
      <c r="G257" s="246"/>
      <c r="H257" s="245"/>
      <c r="I257" s="245">
        <v>2937687</v>
      </c>
      <c r="J257" s="246" t="s">
        <v>17</v>
      </c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43531</v>
      </c>
      <c r="B258" s="242">
        <v>19002138</v>
      </c>
      <c r="C258" s="106">
        <v>15</v>
      </c>
      <c r="D258" s="246">
        <v>1754230</v>
      </c>
      <c r="E258" s="242" t="s">
        <v>294</v>
      </c>
      <c r="F258" s="247">
        <v>4</v>
      </c>
      <c r="G258" s="246">
        <v>425595</v>
      </c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43531</v>
      </c>
      <c r="B259" s="242">
        <v>19002148</v>
      </c>
      <c r="C259" s="106">
        <v>4</v>
      </c>
      <c r="D259" s="246">
        <v>507195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43531</v>
      </c>
      <c r="B260" s="242">
        <v>19002174</v>
      </c>
      <c r="C260" s="106">
        <v>3</v>
      </c>
      <c r="D260" s="246">
        <v>334475</v>
      </c>
      <c r="E260" s="242"/>
      <c r="F260" s="247"/>
      <c r="G260" s="246"/>
      <c r="H260" s="245"/>
      <c r="I260" s="245">
        <v>2170305</v>
      </c>
      <c r="J260" s="246" t="s">
        <v>17</v>
      </c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43532</v>
      </c>
      <c r="B261" s="242">
        <v>19002204</v>
      </c>
      <c r="C261" s="106">
        <v>11</v>
      </c>
      <c r="D261" s="246">
        <v>1073210</v>
      </c>
      <c r="E261" s="242" t="s">
        <v>295</v>
      </c>
      <c r="F261" s="247">
        <v>1</v>
      </c>
      <c r="G261" s="246">
        <v>106080</v>
      </c>
      <c r="H261" s="245"/>
      <c r="I261" s="245"/>
      <c r="J261" s="246"/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43532</v>
      </c>
      <c r="B262" s="242">
        <v>19002209</v>
      </c>
      <c r="C262" s="106">
        <v>4</v>
      </c>
      <c r="D262" s="246">
        <v>443870</v>
      </c>
      <c r="E262" s="242"/>
      <c r="F262" s="247"/>
      <c r="G262" s="246"/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43532</v>
      </c>
      <c r="B263" s="242">
        <v>19002216</v>
      </c>
      <c r="C263" s="106">
        <v>4</v>
      </c>
      <c r="D263" s="246">
        <v>388790</v>
      </c>
      <c r="E263" s="242"/>
      <c r="F263" s="247"/>
      <c r="G263" s="246"/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43532</v>
      </c>
      <c r="B264" s="242">
        <v>19002226</v>
      </c>
      <c r="C264" s="106">
        <v>2</v>
      </c>
      <c r="D264" s="246">
        <v>217940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43532</v>
      </c>
      <c r="B265" s="242">
        <v>19002238</v>
      </c>
      <c r="C265" s="106">
        <v>2</v>
      </c>
      <c r="D265" s="246">
        <v>127925</v>
      </c>
      <c r="E265" s="242"/>
      <c r="F265" s="247"/>
      <c r="G265" s="246"/>
      <c r="H265" s="245"/>
      <c r="I265" s="245">
        <v>2145655</v>
      </c>
      <c r="J265" s="246" t="s">
        <v>17</v>
      </c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98">
        <v>43533</v>
      </c>
      <c r="B266" s="99">
        <v>19002282</v>
      </c>
      <c r="C266" s="412">
        <v>10</v>
      </c>
      <c r="D266" s="34">
        <v>1040825</v>
      </c>
      <c r="E266" s="99" t="s">
        <v>299</v>
      </c>
      <c r="F266" s="100">
        <v>5</v>
      </c>
      <c r="G266" s="34">
        <v>514250</v>
      </c>
      <c r="H266" s="102"/>
      <c r="I266" s="102"/>
      <c r="J266" s="34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98">
        <v>43533</v>
      </c>
      <c r="B267" s="99">
        <v>19002289</v>
      </c>
      <c r="C267" s="412">
        <v>3</v>
      </c>
      <c r="D267" s="34">
        <v>307700</v>
      </c>
      <c r="E267" s="99"/>
      <c r="F267" s="100"/>
      <c r="G267" s="34"/>
      <c r="H267" s="102"/>
      <c r="I267" s="102"/>
      <c r="J267" s="34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98">
        <v>43533</v>
      </c>
      <c r="B268" s="99">
        <v>19002305</v>
      </c>
      <c r="C268" s="412">
        <v>1</v>
      </c>
      <c r="D268" s="34">
        <v>119000</v>
      </c>
      <c r="E268" s="99"/>
      <c r="F268" s="100"/>
      <c r="G268" s="34"/>
      <c r="H268" s="102"/>
      <c r="I268" s="102"/>
      <c r="J268" s="34"/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98">
        <v>43533</v>
      </c>
      <c r="B269" s="99">
        <v>19002306</v>
      </c>
      <c r="C269" s="412">
        <v>1</v>
      </c>
      <c r="D269" s="34">
        <v>101065</v>
      </c>
      <c r="E269" s="99"/>
      <c r="F269" s="100"/>
      <c r="G269" s="34"/>
      <c r="H269" s="102"/>
      <c r="I269" s="102"/>
      <c r="J269" s="34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98"/>
      <c r="B270" s="99"/>
      <c r="C270" s="412"/>
      <c r="D270" s="34"/>
      <c r="E270" s="99"/>
      <c r="F270" s="100"/>
      <c r="G270" s="34"/>
      <c r="H270" s="102"/>
      <c r="I270" s="102"/>
      <c r="J270" s="34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98"/>
      <c r="B271" s="99"/>
      <c r="C271" s="412"/>
      <c r="D271" s="34"/>
      <c r="E271" s="99"/>
      <c r="F271" s="100"/>
      <c r="G271" s="34"/>
      <c r="H271" s="102"/>
      <c r="I271" s="102"/>
      <c r="J271" s="34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98"/>
      <c r="B272" s="99"/>
      <c r="C272" s="412"/>
      <c r="D272" s="34"/>
      <c r="E272" s="99"/>
      <c r="F272" s="100"/>
      <c r="G272" s="34"/>
      <c r="H272" s="102"/>
      <c r="I272" s="102"/>
      <c r="J272" s="34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98"/>
      <c r="B273" s="99"/>
      <c r="C273" s="412"/>
      <c r="D273" s="34"/>
      <c r="E273" s="99"/>
      <c r="F273" s="100"/>
      <c r="G273" s="34"/>
      <c r="H273" s="102"/>
      <c r="I273" s="102"/>
      <c r="J273" s="34"/>
      <c r="K273" s="138"/>
      <c r="L273" s="138"/>
      <c r="M273" s="138"/>
      <c r="N273" s="138"/>
      <c r="O273" s="138"/>
      <c r="P273" s="138"/>
      <c r="Q273" s="138"/>
      <c r="R273" s="138"/>
    </row>
    <row r="274" spans="1:18" x14ac:dyDescent="0.25">
      <c r="A274" s="235"/>
      <c r="B274" s="234"/>
      <c r="C274" s="240"/>
      <c r="D274" s="236"/>
      <c r="E274" s="234"/>
      <c r="F274" s="240"/>
      <c r="G274" s="236"/>
      <c r="H274" s="239"/>
      <c r="I274" s="239"/>
      <c r="J274" s="236"/>
    </row>
    <row r="275" spans="1:18" s="218" customFormat="1" x14ac:dyDescent="0.25">
      <c r="A275" s="226"/>
      <c r="B275" s="223" t="s">
        <v>11</v>
      </c>
      <c r="C275" s="232">
        <f>SUM(C8:C274)</f>
        <v>2838</v>
      </c>
      <c r="D275" s="224">
        <f>SUM(D8:D274)</f>
        <v>305416946</v>
      </c>
      <c r="E275" s="223" t="s">
        <v>11</v>
      </c>
      <c r="F275" s="232">
        <f>SUM(F8:F274)</f>
        <v>284</v>
      </c>
      <c r="G275" s="224">
        <f>SUM(G8:G274)</f>
        <v>31049203</v>
      </c>
      <c r="H275" s="232">
        <f>SUM(H8:H274)</f>
        <v>0</v>
      </c>
      <c r="I275" s="232">
        <f>SUM(I8:I274)</f>
        <v>273313403</v>
      </c>
      <c r="J275" s="224"/>
      <c r="K275" s="220"/>
      <c r="L275" s="220"/>
      <c r="M275" s="220"/>
      <c r="N275" s="220"/>
      <c r="O275" s="220"/>
      <c r="P275" s="220"/>
      <c r="Q275" s="220"/>
      <c r="R275" s="220"/>
    </row>
    <row r="276" spans="1:18" s="218" customFormat="1" x14ac:dyDescent="0.25">
      <c r="A276" s="226"/>
      <c r="B276" s="223"/>
      <c r="C276" s="232"/>
      <c r="D276" s="224"/>
      <c r="E276" s="223"/>
      <c r="F276" s="232"/>
      <c r="G276" s="224"/>
      <c r="H276" s="232"/>
      <c r="I276" s="232"/>
      <c r="J276" s="224"/>
      <c r="K276" s="220"/>
      <c r="M276" s="220"/>
      <c r="N276" s="220"/>
      <c r="O276" s="220"/>
      <c r="P276" s="220"/>
      <c r="Q276" s="220"/>
      <c r="R276" s="220"/>
    </row>
    <row r="277" spans="1:18" x14ac:dyDescent="0.25">
      <c r="A277" s="225"/>
      <c r="B277" s="226"/>
      <c r="C277" s="240"/>
      <c r="D277" s="236"/>
      <c r="E277" s="223"/>
      <c r="F277" s="240"/>
      <c r="G277" s="423" t="s">
        <v>12</v>
      </c>
      <c r="H277" s="424"/>
      <c r="I277" s="236"/>
      <c r="J277" s="227">
        <f>SUM(D8:D274)</f>
        <v>305416946</v>
      </c>
      <c r="P277" s="220"/>
      <c r="Q277" s="220"/>
      <c r="R277" s="233"/>
    </row>
    <row r="278" spans="1:18" x14ac:dyDescent="0.25">
      <c r="A278" s="235"/>
      <c r="B278" s="234"/>
      <c r="C278" s="240"/>
      <c r="D278" s="236"/>
      <c r="E278" s="234"/>
      <c r="F278" s="240"/>
      <c r="G278" s="423" t="s">
        <v>13</v>
      </c>
      <c r="H278" s="424"/>
      <c r="I278" s="237"/>
      <c r="J278" s="227">
        <f>SUM(G8:G274)</f>
        <v>31049203</v>
      </c>
      <c r="R278" s="233"/>
    </row>
    <row r="279" spans="1:18" x14ac:dyDescent="0.25">
      <c r="A279" s="228"/>
      <c r="B279" s="237"/>
      <c r="C279" s="240"/>
      <c r="D279" s="236"/>
      <c r="E279" s="234"/>
      <c r="F279" s="240"/>
      <c r="G279" s="423" t="s">
        <v>14</v>
      </c>
      <c r="H279" s="424"/>
      <c r="I279" s="229"/>
      <c r="J279" s="229">
        <f>J277-J278</f>
        <v>274367743</v>
      </c>
      <c r="L279" s="220"/>
      <c r="R279" s="233"/>
    </row>
    <row r="280" spans="1:18" x14ac:dyDescent="0.25">
      <c r="A280" s="235"/>
      <c r="B280" s="230"/>
      <c r="C280" s="240"/>
      <c r="D280" s="231"/>
      <c r="E280" s="234"/>
      <c r="F280" s="240"/>
      <c r="G280" s="423" t="s">
        <v>15</v>
      </c>
      <c r="H280" s="424"/>
      <c r="I280" s="237"/>
      <c r="J280" s="227">
        <f>SUM(H8:H274)</f>
        <v>0</v>
      </c>
      <c r="R280" s="233"/>
    </row>
    <row r="281" spans="1:18" x14ac:dyDescent="0.25">
      <c r="A281" s="235"/>
      <c r="B281" s="230"/>
      <c r="C281" s="240"/>
      <c r="D281" s="231"/>
      <c r="E281" s="234"/>
      <c r="F281" s="240"/>
      <c r="G281" s="423" t="s">
        <v>16</v>
      </c>
      <c r="H281" s="424"/>
      <c r="I281" s="237"/>
      <c r="J281" s="227">
        <f>J279+J280</f>
        <v>274367743</v>
      </c>
      <c r="R281" s="233"/>
    </row>
    <row r="282" spans="1:18" x14ac:dyDescent="0.25">
      <c r="A282" s="235"/>
      <c r="B282" s="230"/>
      <c r="C282" s="240"/>
      <c r="D282" s="231"/>
      <c r="E282" s="234"/>
      <c r="F282" s="240"/>
      <c r="G282" s="423" t="s">
        <v>5</v>
      </c>
      <c r="H282" s="424"/>
      <c r="I282" s="237"/>
      <c r="J282" s="227">
        <f>SUM(I8:I274)</f>
        <v>273313403</v>
      </c>
      <c r="R282" s="233"/>
    </row>
    <row r="283" spans="1:18" x14ac:dyDescent="0.25">
      <c r="A283" s="235"/>
      <c r="B283" s="230"/>
      <c r="C283" s="240"/>
      <c r="D283" s="231"/>
      <c r="E283" s="234"/>
      <c r="F283" s="240"/>
      <c r="G283" s="423" t="s">
        <v>31</v>
      </c>
      <c r="H283" s="424"/>
      <c r="I283" s="234" t="str">
        <f>IF(J283&gt;0,"SALDO",IF(J283&lt;0,"PIUTANG",IF(J283=0,"LUNAS")))</f>
        <v>PIUTANG</v>
      </c>
      <c r="J283" s="227">
        <f>J282-J281</f>
        <v>-1054340</v>
      </c>
      <c r="R283" s="233"/>
    </row>
  </sheetData>
  <mergeCells count="13">
    <mergeCell ref="A5:J5"/>
    <mergeCell ref="A6:A7"/>
    <mergeCell ref="B6:G6"/>
    <mergeCell ref="H6:H7"/>
    <mergeCell ref="I6:I7"/>
    <mergeCell ref="J6:J7"/>
    <mergeCell ref="G283:H283"/>
    <mergeCell ref="G277:H277"/>
    <mergeCell ref="G278:H278"/>
    <mergeCell ref="G279:H279"/>
    <mergeCell ref="G280:H280"/>
    <mergeCell ref="G281:H281"/>
    <mergeCell ref="G282:H282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20" t="s">
        <v>12</v>
      </c>
      <c r="H53" s="420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20" t="s">
        <v>13</v>
      </c>
      <c r="H54" s="420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20" t="s">
        <v>14</v>
      </c>
      <c r="H55" s="420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20" t="s">
        <v>15</v>
      </c>
      <c r="H56" s="420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20" t="s">
        <v>16</v>
      </c>
      <c r="H57" s="420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20" t="s">
        <v>5</v>
      </c>
      <c r="H58" s="420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20" t="s">
        <v>31</v>
      </c>
      <c r="H59" s="420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6"/>
      <c r="I7" s="458"/>
      <c r="J7" s="430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6"/>
      <c r="I7" s="458"/>
      <c r="J7" s="430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20" t="s">
        <v>12</v>
      </c>
      <c r="H35" s="420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20" t="s">
        <v>13</v>
      </c>
      <c r="H36" s="420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20" t="s">
        <v>14</v>
      </c>
      <c r="H37" s="420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20" t="s">
        <v>15</v>
      </c>
      <c r="H38" s="420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20" t="s">
        <v>16</v>
      </c>
      <c r="H39" s="420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20" t="s">
        <v>5</v>
      </c>
      <c r="H40" s="420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20" t="s">
        <v>31</v>
      </c>
      <c r="H41" s="420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6"/>
      <c r="I7" s="458"/>
      <c r="J7" s="430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6"/>
      <c r="I7" s="458"/>
      <c r="J7" s="430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20" t="s">
        <v>12</v>
      </c>
      <c r="H35" s="420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20" t="s">
        <v>13</v>
      </c>
      <c r="H36" s="420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20" t="s">
        <v>14</v>
      </c>
      <c r="H37" s="420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20" t="s">
        <v>15</v>
      </c>
      <c r="H38" s="420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20" t="s">
        <v>16</v>
      </c>
      <c r="H39" s="420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20" t="s">
        <v>5</v>
      </c>
      <c r="H40" s="420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6"/>
      <c r="I7" s="458"/>
      <c r="J7" s="430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20" t="s">
        <v>12</v>
      </c>
      <c r="H35" s="420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20" t="s">
        <v>13</v>
      </c>
      <c r="H36" s="420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20" t="s">
        <v>14</v>
      </c>
      <c r="H37" s="420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20" t="s">
        <v>15</v>
      </c>
      <c r="H38" s="42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20" t="s">
        <v>16</v>
      </c>
      <c r="H39" s="420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20" t="s">
        <v>5</v>
      </c>
      <c r="H40" s="420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20" t="s">
        <v>31</v>
      </c>
      <c r="H41" s="420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6"/>
      <c r="I7" s="458"/>
      <c r="J7" s="43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20" t="s">
        <v>12</v>
      </c>
      <c r="H158" s="420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20" t="s">
        <v>13</v>
      </c>
      <c r="H159" s="420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20" t="s">
        <v>14</v>
      </c>
      <c r="H160" s="420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20" t="s">
        <v>15</v>
      </c>
      <c r="H161" s="420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20" t="s">
        <v>16</v>
      </c>
      <c r="H162" s="420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20" t="s">
        <v>5</v>
      </c>
      <c r="H163" s="420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20" t="s">
        <v>31</v>
      </c>
      <c r="H164" s="420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6"/>
      <c r="I7" s="458"/>
      <c r="J7" s="43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20" t="s">
        <v>12</v>
      </c>
      <c r="H57" s="420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20" t="s">
        <v>13</v>
      </c>
      <c r="H58" s="420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20" t="s">
        <v>14</v>
      </c>
      <c r="H59" s="420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20" t="s">
        <v>15</v>
      </c>
      <c r="H60" s="420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20" t="s">
        <v>16</v>
      </c>
      <c r="H61" s="420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20" t="s">
        <v>5</v>
      </c>
      <c r="H62" s="420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20" t="s">
        <v>31</v>
      </c>
      <c r="H63" s="420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20" t="s">
        <v>12</v>
      </c>
      <c r="H116" s="420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20" t="s">
        <v>13</v>
      </c>
      <c r="H117" s="420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20" t="s">
        <v>14</v>
      </c>
      <c r="H118" s="420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20" t="s">
        <v>15</v>
      </c>
      <c r="H119" s="420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20" t="s">
        <v>16</v>
      </c>
      <c r="H120" s="420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20" t="s">
        <v>5</v>
      </c>
      <c r="H121" s="420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20" t="s">
        <v>31</v>
      </c>
      <c r="H122" s="420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6" t="s">
        <v>12</v>
      </c>
      <c r="H745" s="446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6" t="s">
        <v>13</v>
      </c>
      <c r="H746" s="446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6" t="s">
        <v>14</v>
      </c>
      <c r="H747" s="446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6" t="s">
        <v>15</v>
      </c>
      <c r="H748" s="446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6" t="s">
        <v>16</v>
      </c>
      <c r="H749" s="446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6" t="s">
        <v>5</v>
      </c>
      <c r="H750" s="446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6" t="s">
        <v>31</v>
      </c>
      <c r="H751" s="446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9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9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20" t="s">
        <v>12</v>
      </c>
      <c r="H32" s="420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20" t="s">
        <v>13</v>
      </c>
      <c r="H33" s="420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20" t="s">
        <v>14</v>
      </c>
      <c r="H34" s="420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20" t="s">
        <v>15</v>
      </c>
      <c r="H35" s="42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20" t="s">
        <v>16</v>
      </c>
      <c r="H36" s="420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20" t="s">
        <v>5</v>
      </c>
      <c r="H37" s="420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20" t="s">
        <v>31</v>
      </c>
      <c r="H38" s="420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4" t="s">
        <v>12</v>
      </c>
      <c r="H66" s="484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13</v>
      </c>
      <c r="H67" s="484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4" t="s">
        <v>14</v>
      </c>
      <c r="H68" s="484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15</v>
      </c>
      <c r="H69" s="484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16</v>
      </c>
      <c r="H70" s="484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5</v>
      </c>
      <c r="H71" s="484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4" t="s">
        <v>31</v>
      </c>
      <c r="H72" s="484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9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3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20" t="s">
        <v>12</v>
      </c>
      <c r="H34" s="420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20" t="s">
        <v>13</v>
      </c>
      <c r="H35" s="420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20" t="s">
        <v>14</v>
      </c>
      <c r="H36" s="420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20" t="s">
        <v>15</v>
      </c>
      <c r="H37" s="420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20" t="s">
        <v>16</v>
      </c>
      <c r="H38" s="420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20" t="s">
        <v>5</v>
      </c>
      <c r="H39" s="420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20" t="s">
        <v>31</v>
      </c>
      <c r="H40" s="420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5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4" t="s">
        <v>12</v>
      </c>
      <c r="H65" s="484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4" t="s">
        <v>13</v>
      </c>
      <c r="H66" s="484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4" t="s">
        <v>14</v>
      </c>
      <c r="H67" s="484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4" t="s">
        <v>15</v>
      </c>
      <c r="H68" s="484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4" t="s">
        <v>16</v>
      </c>
      <c r="H69" s="484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4" t="s">
        <v>5</v>
      </c>
      <c r="H70" s="484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4" t="s">
        <v>31</v>
      </c>
      <c r="H71" s="484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6" t="s">
        <v>13</v>
      </c>
      <c r="H651" s="446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6" t="s">
        <v>14</v>
      </c>
      <c r="H652" s="446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6" t="s">
        <v>15</v>
      </c>
      <c r="H653" s="446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6" t="s">
        <v>16</v>
      </c>
      <c r="H654" s="446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6" t="s">
        <v>5</v>
      </c>
      <c r="H655" s="446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6" t="s">
        <v>31</v>
      </c>
      <c r="H656" s="446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97"/>
  <sheetViews>
    <sheetView zoomScale="85" zoomScaleNormal="85" workbookViewId="0">
      <pane ySplit="7" topLeftCell="A165" activePane="bottomLeft" state="frozen"/>
      <selection pane="bottomLeft" activeCell="B176" sqref="B17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SUM(D155:D173)</f>
        <v>32942962</v>
      </c>
      <c r="N1" s="219">
        <v>13820101</v>
      </c>
      <c r="O1" s="219">
        <f>N1-M1</f>
        <v>-19122861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J191*-1</f>
        <v>4110752</v>
      </c>
      <c r="J2" s="218"/>
      <c r="M2" s="219">
        <f>SUM(G155:G173)</f>
        <v>910003</v>
      </c>
      <c r="N2" s="219">
        <v>242901</v>
      </c>
      <c r="O2" s="219">
        <f>N2-M2</f>
        <v>-667102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32032959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30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241">
        <v>43526</v>
      </c>
      <c r="B155" s="242">
        <v>19001795</v>
      </c>
      <c r="C155" s="247">
        <v>12</v>
      </c>
      <c r="D155" s="246">
        <v>1182748</v>
      </c>
      <c r="E155" s="244"/>
      <c r="F155" s="242"/>
      <c r="G155" s="246"/>
      <c r="H155" s="245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43526</v>
      </c>
      <c r="B156" s="242">
        <v>19001809</v>
      </c>
      <c r="C156" s="247">
        <v>84</v>
      </c>
      <c r="D156" s="246">
        <v>4194325</v>
      </c>
      <c r="E156" s="244"/>
      <c r="F156" s="242"/>
      <c r="G156" s="246"/>
      <c r="H156" s="245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43526</v>
      </c>
      <c r="B157" s="242">
        <v>19001822</v>
      </c>
      <c r="C157" s="247">
        <v>8</v>
      </c>
      <c r="D157" s="246">
        <v>933385</v>
      </c>
      <c r="E157" s="244"/>
      <c r="F157" s="242"/>
      <c r="G157" s="246"/>
      <c r="H157" s="245"/>
      <c r="I157" s="245"/>
      <c r="J157" s="246"/>
      <c r="K157" s="233"/>
      <c r="L157" s="233"/>
      <c r="M157" s="233"/>
      <c r="N157" s="233"/>
      <c r="O157" s="233"/>
      <c r="P157" s="233"/>
    </row>
    <row r="158" spans="1:16" x14ac:dyDescent="0.25">
      <c r="A158" s="241">
        <v>43526</v>
      </c>
      <c r="B158" s="242">
        <v>19001825</v>
      </c>
      <c r="C158" s="247">
        <v>5</v>
      </c>
      <c r="D158" s="246">
        <v>604605</v>
      </c>
      <c r="E158" s="244"/>
      <c r="F158" s="242"/>
      <c r="G158" s="246"/>
      <c r="H158" s="245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43528</v>
      </c>
      <c r="B159" s="242">
        <v>19001951</v>
      </c>
      <c r="C159" s="247">
        <v>27</v>
      </c>
      <c r="D159" s="246">
        <v>2762663</v>
      </c>
      <c r="E159" s="244"/>
      <c r="F159" s="242"/>
      <c r="G159" s="246"/>
      <c r="H159" s="245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43528</v>
      </c>
      <c r="B160" s="242">
        <v>19001953</v>
      </c>
      <c r="C160" s="247">
        <v>3</v>
      </c>
      <c r="D160" s="246">
        <v>338980</v>
      </c>
      <c r="E160" s="244"/>
      <c r="F160" s="242"/>
      <c r="G160" s="246"/>
      <c r="H160" s="245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43528</v>
      </c>
      <c r="B161" s="242">
        <v>19002007</v>
      </c>
      <c r="C161" s="247">
        <v>31</v>
      </c>
      <c r="D161" s="246">
        <v>3257035</v>
      </c>
      <c r="E161" s="244"/>
      <c r="F161" s="242"/>
      <c r="G161" s="246"/>
      <c r="H161" s="245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43529</v>
      </c>
      <c r="B162" s="242">
        <v>19002016</v>
      </c>
      <c r="C162" s="247">
        <v>3</v>
      </c>
      <c r="D162" s="246">
        <v>345270</v>
      </c>
      <c r="E162" s="244" t="s">
        <v>287</v>
      </c>
      <c r="F162" s="242">
        <v>3</v>
      </c>
      <c r="G162" s="246">
        <v>430518</v>
      </c>
      <c r="H162" s="245"/>
      <c r="I162" s="245"/>
      <c r="J162" s="246"/>
      <c r="K162" s="233"/>
      <c r="L162" s="233"/>
      <c r="M162" s="233"/>
      <c r="N162" s="233"/>
      <c r="O162" s="233"/>
      <c r="P162" s="233"/>
    </row>
    <row r="163" spans="1:16" x14ac:dyDescent="0.25">
      <c r="A163" s="241">
        <v>43529</v>
      </c>
      <c r="B163" s="242">
        <v>19002044</v>
      </c>
      <c r="C163" s="247">
        <v>32</v>
      </c>
      <c r="D163" s="246">
        <v>3174205</v>
      </c>
      <c r="E163" s="244"/>
      <c r="F163" s="242"/>
      <c r="G163" s="246"/>
      <c r="H163" s="245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43529</v>
      </c>
      <c r="B164" s="242">
        <v>19002064</v>
      </c>
      <c r="C164" s="247">
        <v>16</v>
      </c>
      <c r="D164" s="246">
        <v>1643220</v>
      </c>
      <c r="E164" s="244"/>
      <c r="F164" s="242"/>
      <c r="G164" s="246"/>
      <c r="H164" s="245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43529</v>
      </c>
      <c r="B165" s="242">
        <v>19002071</v>
      </c>
      <c r="C165" s="247">
        <v>1</v>
      </c>
      <c r="D165" s="246">
        <v>209610</v>
      </c>
      <c r="E165" s="244"/>
      <c r="F165" s="242"/>
      <c r="G165" s="246"/>
      <c r="H165" s="245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43529</v>
      </c>
      <c r="B166" s="242">
        <v>19002072</v>
      </c>
      <c r="C166" s="247">
        <v>2</v>
      </c>
      <c r="D166" s="246">
        <v>256105</v>
      </c>
      <c r="E166" s="244"/>
      <c r="F166" s="242"/>
      <c r="G166" s="246"/>
      <c r="H166" s="245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43530</v>
      </c>
      <c r="B167" s="242">
        <v>19002083</v>
      </c>
      <c r="C167" s="247">
        <v>4</v>
      </c>
      <c r="D167" s="246">
        <v>330268</v>
      </c>
      <c r="E167" s="244" t="s">
        <v>289</v>
      </c>
      <c r="F167" s="242">
        <v>3</v>
      </c>
      <c r="G167" s="246">
        <v>348755</v>
      </c>
      <c r="H167" s="245"/>
      <c r="I167" s="245"/>
      <c r="J167" s="246"/>
      <c r="K167" s="233"/>
      <c r="L167" s="233"/>
      <c r="M167" s="233"/>
      <c r="N167" s="233"/>
      <c r="O167" s="233"/>
      <c r="P167" s="233"/>
    </row>
    <row r="168" spans="1:16" x14ac:dyDescent="0.25">
      <c r="A168" s="241">
        <v>43530</v>
      </c>
      <c r="B168" s="242">
        <v>19002095</v>
      </c>
      <c r="C168" s="247">
        <v>22</v>
      </c>
      <c r="D168" s="246">
        <v>2282420</v>
      </c>
      <c r="E168" s="244"/>
      <c r="F168" s="242"/>
      <c r="G168" s="246"/>
      <c r="H168" s="245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43530</v>
      </c>
      <c r="B169" s="242">
        <v>19002118</v>
      </c>
      <c r="C169" s="247">
        <v>26</v>
      </c>
      <c r="D169" s="246">
        <v>2707493</v>
      </c>
      <c r="E169" s="244"/>
      <c r="F169" s="242"/>
      <c r="G169" s="246"/>
      <c r="H169" s="245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43531</v>
      </c>
      <c r="B170" s="242">
        <v>19002157</v>
      </c>
      <c r="C170" s="247">
        <v>21</v>
      </c>
      <c r="D170" s="246">
        <v>1498210</v>
      </c>
      <c r="E170" s="244"/>
      <c r="F170" s="242"/>
      <c r="G170" s="246"/>
      <c r="H170" s="245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43531</v>
      </c>
      <c r="B171" s="242">
        <v>19002188</v>
      </c>
      <c r="C171" s="247">
        <v>16</v>
      </c>
      <c r="D171" s="246">
        <v>2051475</v>
      </c>
      <c r="E171" s="244"/>
      <c r="F171" s="242"/>
      <c r="G171" s="246"/>
      <c r="H171" s="245"/>
      <c r="I171" s="245"/>
      <c r="J171" s="246"/>
      <c r="K171" s="233"/>
      <c r="L171" s="233"/>
      <c r="M171" s="233"/>
      <c r="N171" s="233"/>
      <c r="O171" s="233"/>
      <c r="P171" s="233"/>
    </row>
    <row r="172" spans="1:16" x14ac:dyDescent="0.25">
      <c r="A172" s="241">
        <v>43532</v>
      </c>
      <c r="B172" s="242">
        <v>19002213</v>
      </c>
      <c r="C172" s="247">
        <v>17</v>
      </c>
      <c r="D172" s="246">
        <v>1648065</v>
      </c>
      <c r="E172" s="244" t="s">
        <v>296</v>
      </c>
      <c r="F172" s="242">
        <v>1</v>
      </c>
      <c r="G172" s="246">
        <v>130730</v>
      </c>
      <c r="H172" s="245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43532</v>
      </c>
      <c r="B173" s="242">
        <v>19002243</v>
      </c>
      <c r="C173" s="247">
        <v>34</v>
      </c>
      <c r="D173" s="246">
        <v>3522880</v>
      </c>
      <c r="E173" s="244"/>
      <c r="F173" s="242"/>
      <c r="G173" s="246"/>
      <c r="H173" s="245"/>
      <c r="I173" s="245">
        <v>32032959</v>
      </c>
      <c r="J173" s="246" t="s">
        <v>17</v>
      </c>
      <c r="K173" s="233"/>
      <c r="L173" s="233"/>
      <c r="M173" s="233"/>
      <c r="N173" s="233"/>
      <c r="O173" s="233"/>
      <c r="P173" s="233"/>
    </row>
    <row r="174" spans="1:16" x14ac:dyDescent="0.25">
      <c r="A174" s="98">
        <v>43533</v>
      </c>
      <c r="B174" s="99">
        <v>19002274</v>
      </c>
      <c r="C174" s="100">
        <v>1</v>
      </c>
      <c r="D174" s="34">
        <v>116450</v>
      </c>
      <c r="E174" s="101"/>
      <c r="F174" s="99"/>
      <c r="G174" s="34"/>
      <c r="H174" s="102"/>
      <c r="I174" s="102"/>
      <c r="J174" s="34"/>
      <c r="K174" s="233"/>
      <c r="L174" s="233"/>
      <c r="M174" s="233"/>
      <c r="N174" s="233"/>
      <c r="O174" s="233"/>
      <c r="P174" s="233"/>
    </row>
    <row r="175" spans="1:16" x14ac:dyDescent="0.25">
      <c r="A175" s="98">
        <v>43533</v>
      </c>
      <c r="B175" s="99">
        <v>19002293</v>
      </c>
      <c r="C175" s="100">
        <v>19</v>
      </c>
      <c r="D175" s="34">
        <v>2089100</v>
      </c>
      <c r="E175" s="101"/>
      <c r="F175" s="99"/>
      <c r="G175" s="34"/>
      <c r="H175" s="102"/>
      <c r="I175" s="102"/>
      <c r="J175" s="34"/>
      <c r="K175" s="233"/>
      <c r="L175" s="233"/>
      <c r="M175" s="233"/>
      <c r="N175" s="233"/>
      <c r="O175" s="233"/>
      <c r="P175" s="233"/>
    </row>
    <row r="176" spans="1:16" x14ac:dyDescent="0.25">
      <c r="A176" s="98">
        <v>43533</v>
      </c>
      <c r="B176" s="99">
        <v>19002318</v>
      </c>
      <c r="C176" s="100">
        <v>19</v>
      </c>
      <c r="D176" s="34">
        <v>1905615</v>
      </c>
      <c r="E176" s="101"/>
      <c r="F176" s="99"/>
      <c r="G176" s="34"/>
      <c r="H176" s="102"/>
      <c r="I176" s="102"/>
      <c r="J176" s="34"/>
      <c r="K176" s="233"/>
      <c r="L176" s="233"/>
      <c r="M176" s="233"/>
      <c r="N176" s="233"/>
      <c r="O176" s="233"/>
      <c r="P176" s="233"/>
    </row>
    <row r="177" spans="1:16" x14ac:dyDescent="0.25">
      <c r="A177" s="98"/>
      <c r="B177" s="99"/>
      <c r="C177" s="100"/>
      <c r="D177" s="34"/>
      <c r="E177" s="101"/>
      <c r="F177" s="99"/>
      <c r="G177" s="34"/>
      <c r="H177" s="102"/>
      <c r="I177" s="102"/>
      <c r="J177" s="34"/>
      <c r="K177" s="233"/>
      <c r="L177" s="233"/>
      <c r="M177" s="233"/>
      <c r="N177" s="233"/>
      <c r="O177" s="233"/>
      <c r="P177" s="233"/>
    </row>
    <row r="178" spans="1:16" x14ac:dyDescent="0.25">
      <c r="A178" s="98"/>
      <c r="B178" s="99"/>
      <c r="C178" s="100"/>
      <c r="D178" s="34"/>
      <c r="E178" s="101"/>
      <c r="F178" s="99"/>
      <c r="G178" s="34"/>
      <c r="H178" s="102"/>
      <c r="I178" s="102"/>
      <c r="J178" s="34"/>
      <c r="K178" s="233"/>
      <c r="L178" s="233"/>
      <c r="M178" s="233"/>
      <c r="N178" s="233"/>
      <c r="O178" s="233"/>
      <c r="P178" s="233"/>
    </row>
    <row r="179" spans="1:16" x14ac:dyDescent="0.25">
      <c r="A179" s="98"/>
      <c r="B179" s="99"/>
      <c r="C179" s="100"/>
      <c r="D179" s="34"/>
      <c r="E179" s="101"/>
      <c r="F179" s="99"/>
      <c r="G179" s="34"/>
      <c r="H179" s="102"/>
      <c r="I179" s="102"/>
      <c r="J179" s="34"/>
      <c r="K179" s="233"/>
      <c r="L179" s="233"/>
      <c r="M179" s="233"/>
      <c r="N179" s="233"/>
      <c r="O179" s="233"/>
      <c r="P179" s="233"/>
    </row>
    <row r="180" spans="1:16" x14ac:dyDescent="0.25">
      <c r="A180" s="98"/>
      <c r="B180" s="99"/>
      <c r="C180" s="100"/>
      <c r="D180" s="34"/>
      <c r="E180" s="101"/>
      <c r="F180" s="99"/>
      <c r="G180" s="34"/>
      <c r="H180" s="102"/>
      <c r="I180" s="102"/>
      <c r="J180" s="34"/>
      <c r="K180" s="233"/>
      <c r="L180" s="233"/>
      <c r="M180" s="233"/>
      <c r="N180" s="233"/>
      <c r="O180" s="233"/>
      <c r="P180" s="233"/>
    </row>
    <row r="181" spans="1:16" x14ac:dyDescent="0.25">
      <c r="A181" s="98"/>
      <c r="B181" s="99"/>
      <c r="C181" s="100"/>
      <c r="D181" s="34"/>
      <c r="E181" s="101"/>
      <c r="F181" s="99"/>
      <c r="G181" s="34"/>
      <c r="H181" s="102"/>
      <c r="I181" s="102"/>
      <c r="J181" s="34"/>
      <c r="K181" s="233"/>
      <c r="L181" s="233"/>
      <c r="M181" s="233"/>
      <c r="N181" s="233"/>
      <c r="O181" s="233"/>
      <c r="P181" s="233"/>
    </row>
    <row r="182" spans="1:16" x14ac:dyDescent="0.25">
      <c r="A182" s="235"/>
      <c r="B182" s="234"/>
      <c r="C182" s="240"/>
      <c r="D182" s="236"/>
      <c r="E182" s="237"/>
      <c r="F182" s="234"/>
      <c r="G182" s="236"/>
      <c r="H182" s="239"/>
      <c r="I182" s="239"/>
      <c r="J182" s="236"/>
      <c r="K182" s="233"/>
      <c r="L182" s="233"/>
      <c r="M182" s="233"/>
      <c r="N182" s="233"/>
      <c r="O182" s="233"/>
      <c r="P182" s="233"/>
    </row>
    <row r="183" spans="1:16" x14ac:dyDescent="0.25">
      <c r="A183" s="235"/>
      <c r="B183" s="223" t="s">
        <v>11</v>
      </c>
      <c r="C183" s="232">
        <f>SUM(C8:C182)</f>
        <v>1755</v>
      </c>
      <c r="D183" s="224"/>
      <c r="E183" s="223" t="s">
        <v>11</v>
      </c>
      <c r="F183" s="223">
        <f>SUM(F8:F182)</f>
        <v>50</v>
      </c>
      <c r="G183" s="224">
        <f>SUM(G8:G182)</f>
        <v>5819219</v>
      </c>
      <c r="H183" s="239"/>
      <c r="I183" s="239"/>
      <c r="J183" s="236"/>
      <c r="K183" s="233"/>
      <c r="L183" s="233"/>
      <c r="M183" s="233"/>
      <c r="N183" s="233"/>
      <c r="O183" s="233"/>
      <c r="P183" s="233"/>
    </row>
    <row r="184" spans="1:16" x14ac:dyDescent="0.25">
      <c r="A184" s="235"/>
      <c r="B184" s="223"/>
      <c r="C184" s="232"/>
      <c r="D184" s="224"/>
      <c r="E184" s="237"/>
      <c r="F184" s="234"/>
      <c r="G184" s="236"/>
      <c r="H184" s="239"/>
      <c r="I184" s="239"/>
      <c r="J184" s="236"/>
      <c r="K184" s="233"/>
      <c r="L184" s="233"/>
      <c r="M184" s="233"/>
      <c r="N184" s="233"/>
      <c r="O184" s="233"/>
      <c r="P184" s="233"/>
    </row>
    <row r="185" spans="1:16" x14ac:dyDescent="0.25">
      <c r="A185" s="225"/>
      <c r="B185" s="226"/>
      <c r="C185" s="240"/>
      <c r="D185" s="236"/>
      <c r="E185" s="223"/>
      <c r="F185" s="234"/>
      <c r="G185" s="420" t="s">
        <v>12</v>
      </c>
      <c r="H185" s="420"/>
      <c r="I185" s="239"/>
      <c r="J185" s="227">
        <f>SUM(D8:D182)</f>
        <v>179560147</v>
      </c>
      <c r="K185" s="233"/>
      <c r="L185" s="233"/>
      <c r="M185" s="233"/>
      <c r="N185" s="233"/>
      <c r="O185" s="233"/>
      <c r="P185" s="233"/>
    </row>
    <row r="186" spans="1:16" x14ac:dyDescent="0.25">
      <c r="A186" s="235"/>
      <c r="B186" s="234"/>
      <c r="C186" s="240"/>
      <c r="D186" s="236"/>
      <c r="E186" s="223"/>
      <c r="F186" s="234"/>
      <c r="G186" s="420" t="s">
        <v>13</v>
      </c>
      <c r="H186" s="420"/>
      <c r="I186" s="239"/>
      <c r="J186" s="227">
        <f>SUM(G8:G182)</f>
        <v>5819219</v>
      </c>
    </row>
    <row r="187" spans="1:16" x14ac:dyDescent="0.25">
      <c r="A187" s="228"/>
      <c r="B187" s="237"/>
      <c r="C187" s="240"/>
      <c r="D187" s="236"/>
      <c r="E187" s="237"/>
      <c r="F187" s="234"/>
      <c r="G187" s="420" t="s">
        <v>14</v>
      </c>
      <c r="H187" s="420"/>
      <c r="I187" s="41"/>
      <c r="J187" s="229">
        <f>J185-J186</f>
        <v>173740928</v>
      </c>
    </row>
    <row r="188" spans="1:16" x14ac:dyDescent="0.25">
      <c r="A188" s="235"/>
      <c r="B188" s="230"/>
      <c r="C188" s="240"/>
      <c r="D188" s="231"/>
      <c r="E188" s="237"/>
      <c r="F188" s="223"/>
      <c r="G188" s="420" t="s">
        <v>15</v>
      </c>
      <c r="H188" s="420"/>
      <c r="I188" s="239"/>
      <c r="J188" s="227">
        <f>SUM(H8:H184)</f>
        <v>0</v>
      </c>
    </row>
    <row r="189" spans="1:16" x14ac:dyDescent="0.25">
      <c r="A189" s="235"/>
      <c r="B189" s="230"/>
      <c r="C189" s="240"/>
      <c r="D189" s="231"/>
      <c r="E189" s="237"/>
      <c r="F189" s="223"/>
      <c r="G189" s="420" t="s">
        <v>16</v>
      </c>
      <c r="H189" s="420"/>
      <c r="I189" s="239"/>
      <c r="J189" s="227">
        <f>J187+J188</f>
        <v>173740928</v>
      </c>
    </row>
    <row r="190" spans="1:16" x14ac:dyDescent="0.25">
      <c r="A190" s="235"/>
      <c r="B190" s="230"/>
      <c r="C190" s="240"/>
      <c r="D190" s="231"/>
      <c r="E190" s="237"/>
      <c r="F190" s="234"/>
      <c r="G190" s="420" t="s">
        <v>5</v>
      </c>
      <c r="H190" s="420"/>
      <c r="I190" s="239"/>
      <c r="J190" s="227">
        <f>SUM(I8:I184)</f>
        <v>169630176</v>
      </c>
    </row>
    <row r="191" spans="1:16" x14ac:dyDescent="0.25">
      <c r="A191" s="235"/>
      <c r="B191" s="230"/>
      <c r="C191" s="240"/>
      <c r="D191" s="231"/>
      <c r="E191" s="237"/>
      <c r="F191" s="234"/>
      <c r="G191" s="420" t="s">
        <v>31</v>
      </c>
      <c r="H191" s="420"/>
      <c r="I191" s="240" t="str">
        <f>IF(J191&gt;0,"SALDO",IF(J191&lt;0,"PIUTANG",IF(J191=0,"LUNAS")))</f>
        <v>PIUTANG</v>
      </c>
      <c r="J191" s="227">
        <f>J190-J189</f>
        <v>-4110752</v>
      </c>
    </row>
    <row r="192" spans="1:16" x14ac:dyDescent="0.25">
      <c r="F192" s="219"/>
      <c r="G192" s="219"/>
      <c r="J192" s="219"/>
    </row>
    <row r="193" spans="3:16" x14ac:dyDescent="0.25">
      <c r="C193" s="219"/>
      <c r="D193" s="219"/>
      <c r="F193" s="219"/>
      <c r="G193" s="219"/>
      <c r="J193" s="219"/>
      <c r="L193" s="233"/>
      <c r="M193" s="233"/>
      <c r="N193" s="233"/>
      <c r="O193" s="233"/>
      <c r="P193" s="233"/>
    </row>
    <row r="194" spans="3:16" x14ac:dyDescent="0.25">
      <c r="C194" s="219"/>
      <c r="D194" s="219"/>
      <c r="F194" s="219"/>
      <c r="G194" s="219"/>
      <c r="J194" s="219"/>
      <c r="L194" s="233"/>
      <c r="M194" s="233"/>
      <c r="N194" s="233"/>
      <c r="O194" s="233"/>
      <c r="P194" s="233"/>
    </row>
    <row r="195" spans="3:16" x14ac:dyDescent="0.25">
      <c r="C195" s="219"/>
      <c r="D195" s="219"/>
      <c r="F195" s="219"/>
      <c r="G195" s="219"/>
      <c r="J195" s="219"/>
      <c r="L195" s="233"/>
      <c r="M195" s="233"/>
      <c r="N195" s="233"/>
      <c r="O195" s="233"/>
      <c r="P195" s="233"/>
    </row>
    <row r="196" spans="3:16" x14ac:dyDescent="0.25">
      <c r="C196" s="219"/>
      <c r="D196" s="219"/>
      <c r="F196" s="219"/>
      <c r="G196" s="219"/>
      <c r="J196" s="219"/>
      <c r="L196" s="233"/>
      <c r="M196" s="233"/>
      <c r="N196" s="233"/>
      <c r="O196" s="233"/>
      <c r="P196" s="233"/>
    </row>
    <row r="197" spans="3:16" x14ac:dyDescent="0.25">
      <c r="C197" s="219"/>
      <c r="D197" s="219"/>
      <c r="L197" s="233"/>
      <c r="M197" s="233"/>
      <c r="N197" s="233"/>
      <c r="O197" s="233"/>
      <c r="P197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91:H191"/>
    <mergeCell ref="G185:H185"/>
    <mergeCell ref="G186:H186"/>
    <mergeCell ref="G187:H187"/>
    <mergeCell ref="G188:H188"/>
    <mergeCell ref="G189:H189"/>
    <mergeCell ref="G190:H19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53"/>
  <sheetViews>
    <sheetView workbookViewId="0">
      <pane ySplit="7" topLeftCell="A121" activePane="bottomLeft" state="frozen"/>
      <selection pane="bottomLeft" activeCell="D132" sqref="D13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SUM(D118:D130)</f>
        <v>1462800</v>
      </c>
      <c r="M1" s="219">
        <v>53505</v>
      </c>
      <c r="N1" s="238">
        <f>L1+M1</f>
        <v>1516305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J147*-1</f>
        <v>45000</v>
      </c>
      <c r="J2" s="218"/>
      <c r="L2" s="219">
        <f>SUM(G118:G130)</f>
        <v>90090</v>
      </c>
      <c r="N2" s="238">
        <f>SUM(G118:G130)</f>
        <v>90090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1372710</v>
      </c>
      <c r="N3" s="238">
        <f>N1-N2</f>
        <v>1426215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30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L62+M1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98">
        <v>43526</v>
      </c>
      <c r="B118" s="99">
        <v>19000343</v>
      </c>
      <c r="C118" s="100">
        <v>5</v>
      </c>
      <c r="D118" s="34">
        <v>321150</v>
      </c>
      <c r="E118" s="101" t="s">
        <v>278</v>
      </c>
      <c r="F118" s="99">
        <v>1</v>
      </c>
      <c r="G118" s="34">
        <v>31590</v>
      </c>
      <c r="H118" s="102"/>
      <c r="I118" s="102"/>
      <c r="J118" s="34"/>
    </row>
    <row r="119" spans="1:10" x14ac:dyDescent="0.25">
      <c r="A119" s="98">
        <v>43526</v>
      </c>
      <c r="B119" s="99">
        <v>19000345</v>
      </c>
      <c r="C119" s="100">
        <v>4</v>
      </c>
      <c r="D119" s="34">
        <v>316890</v>
      </c>
      <c r="E119" s="101"/>
      <c r="F119" s="99"/>
      <c r="G119" s="34"/>
      <c r="H119" s="102"/>
      <c r="I119" s="102"/>
      <c r="J119" s="34"/>
    </row>
    <row r="120" spans="1:10" x14ac:dyDescent="0.25">
      <c r="A120" s="98">
        <v>43526</v>
      </c>
      <c r="B120" s="99">
        <v>19000346</v>
      </c>
      <c r="C120" s="100">
        <v>1</v>
      </c>
      <c r="D120" s="34">
        <v>65250</v>
      </c>
      <c r="E120" s="101"/>
      <c r="F120" s="99"/>
      <c r="G120" s="34"/>
      <c r="H120" s="102"/>
      <c r="I120" s="102"/>
      <c r="J120" s="34"/>
    </row>
    <row r="121" spans="1:10" x14ac:dyDescent="0.25">
      <c r="A121" s="98">
        <v>43528</v>
      </c>
      <c r="B121" s="99">
        <v>19000356</v>
      </c>
      <c r="C121" s="100">
        <v>1</v>
      </c>
      <c r="D121" s="34">
        <v>103500</v>
      </c>
      <c r="E121" s="101"/>
      <c r="F121" s="99"/>
      <c r="G121" s="34"/>
      <c r="H121" s="102"/>
      <c r="I121" s="102"/>
      <c r="J121" s="34"/>
    </row>
    <row r="122" spans="1:10" x14ac:dyDescent="0.25">
      <c r="A122" s="98">
        <v>43528</v>
      </c>
      <c r="B122" s="99">
        <v>19000359</v>
      </c>
      <c r="C122" s="100">
        <v>3</v>
      </c>
      <c r="D122" s="34">
        <v>174000</v>
      </c>
      <c r="E122" s="101"/>
      <c r="F122" s="99"/>
      <c r="G122" s="34"/>
      <c r="H122" s="102"/>
      <c r="I122" s="102"/>
      <c r="J122" s="34"/>
    </row>
    <row r="123" spans="1:10" x14ac:dyDescent="0.25">
      <c r="A123" s="98">
        <v>43529</v>
      </c>
      <c r="B123" s="99">
        <v>19000361</v>
      </c>
      <c r="C123" s="100">
        <v>1</v>
      </c>
      <c r="D123" s="34">
        <v>46200</v>
      </c>
      <c r="E123" s="101"/>
      <c r="F123" s="99"/>
      <c r="G123" s="34"/>
      <c r="H123" s="102"/>
      <c r="I123" s="102"/>
      <c r="J123" s="34"/>
    </row>
    <row r="124" spans="1:10" x14ac:dyDescent="0.25">
      <c r="A124" s="98">
        <v>43529</v>
      </c>
      <c r="B124" s="99">
        <v>19000362</v>
      </c>
      <c r="C124" s="100">
        <v>2</v>
      </c>
      <c r="D124" s="34">
        <v>80070</v>
      </c>
      <c r="E124" s="101"/>
      <c r="F124" s="99"/>
      <c r="G124" s="34"/>
      <c r="H124" s="102"/>
      <c r="I124" s="102"/>
      <c r="J124" s="34"/>
    </row>
    <row r="125" spans="1:10" x14ac:dyDescent="0.25">
      <c r="A125" s="98">
        <v>43529</v>
      </c>
      <c r="B125" s="99">
        <v>19000364</v>
      </c>
      <c r="C125" s="100">
        <v>1</v>
      </c>
      <c r="D125" s="34">
        <v>68040</v>
      </c>
      <c r="E125" s="101"/>
      <c r="F125" s="99"/>
      <c r="G125" s="34"/>
      <c r="H125" s="102"/>
      <c r="I125" s="102"/>
      <c r="J125" s="34"/>
    </row>
    <row r="126" spans="1:10" x14ac:dyDescent="0.25">
      <c r="A126" s="98">
        <v>43530</v>
      </c>
      <c r="B126" s="99">
        <v>19000366</v>
      </c>
      <c r="C126" s="100">
        <v>1</v>
      </c>
      <c r="D126" s="34">
        <v>46500</v>
      </c>
      <c r="E126" s="101" t="s">
        <v>291</v>
      </c>
      <c r="F126" s="99">
        <v>1</v>
      </c>
      <c r="G126" s="34">
        <v>58500</v>
      </c>
      <c r="H126" s="102"/>
      <c r="I126" s="102"/>
      <c r="J126" s="34"/>
    </row>
    <row r="127" spans="1:10" x14ac:dyDescent="0.25">
      <c r="A127" s="98">
        <v>43530</v>
      </c>
      <c r="B127" s="99">
        <v>19000369</v>
      </c>
      <c r="C127" s="100">
        <v>1</v>
      </c>
      <c r="D127" s="34">
        <v>61200</v>
      </c>
      <c r="E127" s="101"/>
      <c r="F127" s="99"/>
      <c r="G127" s="34"/>
      <c r="H127" s="102"/>
      <c r="I127" s="102"/>
      <c r="J127" s="34"/>
    </row>
    <row r="128" spans="1:10" x14ac:dyDescent="0.25">
      <c r="A128" s="98">
        <v>43530</v>
      </c>
      <c r="B128" s="99">
        <v>19000370</v>
      </c>
      <c r="C128" s="100">
        <v>1</v>
      </c>
      <c r="D128" s="34">
        <v>78750</v>
      </c>
      <c r="E128" s="101"/>
      <c r="F128" s="99"/>
      <c r="G128" s="34"/>
      <c r="H128" s="102"/>
      <c r="I128" s="102"/>
      <c r="J128" s="34"/>
    </row>
    <row r="129" spans="1:10" x14ac:dyDescent="0.25">
      <c r="A129" s="98">
        <v>43531</v>
      </c>
      <c r="B129" s="99">
        <v>19000374</v>
      </c>
      <c r="C129" s="100">
        <v>1</v>
      </c>
      <c r="D129" s="34">
        <v>42750</v>
      </c>
      <c r="E129" s="101"/>
      <c r="F129" s="99"/>
      <c r="G129" s="34"/>
      <c r="H129" s="102"/>
      <c r="I129" s="102"/>
      <c r="J129" s="34"/>
    </row>
    <row r="130" spans="1:10" x14ac:dyDescent="0.25">
      <c r="A130" s="98">
        <v>43531</v>
      </c>
      <c r="B130" s="99">
        <v>19000376</v>
      </c>
      <c r="C130" s="100">
        <v>1</v>
      </c>
      <c r="D130" s="34">
        <v>58500</v>
      </c>
      <c r="E130" s="101"/>
      <c r="F130" s="99"/>
      <c r="G130" s="34"/>
      <c r="H130" s="102"/>
      <c r="I130" s="102">
        <v>1372710</v>
      </c>
      <c r="J130" s="34" t="s">
        <v>17</v>
      </c>
    </row>
    <row r="131" spans="1:10" x14ac:dyDescent="0.25">
      <c r="A131" s="98"/>
      <c r="B131" s="99">
        <v>19000384</v>
      </c>
      <c r="C131" s="100">
        <v>1</v>
      </c>
      <c r="D131" s="34">
        <v>45000</v>
      </c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235"/>
      <c r="B138" s="234"/>
      <c r="C138" s="240"/>
      <c r="D138" s="236"/>
      <c r="E138" s="237"/>
      <c r="F138" s="234"/>
      <c r="G138" s="236"/>
      <c r="H138" s="239"/>
      <c r="I138" s="239"/>
      <c r="J138" s="236"/>
    </row>
    <row r="139" spans="1:10" x14ac:dyDescent="0.25">
      <c r="A139" s="235"/>
      <c r="B139" s="223" t="s">
        <v>11</v>
      </c>
      <c r="C139" s="232">
        <f>SUM(C8:C138)</f>
        <v>334</v>
      </c>
      <c r="D139" s="224"/>
      <c r="E139" s="223" t="s">
        <v>11</v>
      </c>
      <c r="F139" s="223">
        <f>SUM(F8:F138)</f>
        <v>8</v>
      </c>
      <c r="G139" s="224">
        <f>SUM(G8:G138)</f>
        <v>429120</v>
      </c>
      <c r="H139" s="239"/>
      <c r="I139" s="239"/>
      <c r="J139" s="236"/>
    </row>
    <row r="140" spans="1:10" x14ac:dyDescent="0.25">
      <c r="A140" s="235"/>
      <c r="B140" s="223"/>
      <c r="C140" s="232"/>
      <c r="D140" s="224"/>
      <c r="E140" s="237"/>
      <c r="F140" s="234"/>
      <c r="G140" s="236"/>
      <c r="H140" s="239"/>
      <c r="I140" s="239"/>
      <c r="J140" s="236"/>
    </row>
    <row r="141" spans="1:10" x14ac:dyDescent="0.25">
      <c r="A141" s="225"/>
      <c r="B141" s="226"/>
      <c r="C141" s="240"/>
      <c r="D141" s="236"/>
      <c r="E141" s="223"/>
      <c r="F141" s="234"/>
      <c r="G141" s="420" t="s">
        <v>12</v>
      </c>
      <c r="H141" s="420"/>
      <c r="I141" s="239"/>
      <c r="J141" s="227">
        <f>SUM(D8:D138)</f>
        <v>15325605</v>
      </c>
    </row>
    <row r="142" spans="1:10" x14ac:dyDescent="0.25">
      <c r="A142" s="235"/>
      <c r="B142" s="234"/>
      <c r="C142" s="240"/>
      <c r="D142" s="236"/>
      <c r="E142" s="223"/>
      <c r="F142" s="234"/>
      <c r="G142" s="420" t="s">
        <v>13</v>
      </c>
      <c r="H142" s="420"/>
      <c r="I142" s="239"/>
      <c r="J142" s="227">
        <f>SUM(G8:G138)</f>
        <v>429120</v>
      </c>
    </row>
    <row r="143" spans="1:10" x14ac:dyDescent="0.25">
      <c r="A143" s="228"/>
      <c r="B143" s="237"/>
      <c r="C143" s="240"/>
      <c r="D143" s="236"/>
      <c r="E143" s="237"/>
      <c r="F143" s="234"/>
      <c r="G143" s="420" t="s">
        <v>14</v>
      </c>
      <c r="H143" s="420"/>
      <c r="I143" s="41"/>
      <c r="J143" s="229">
        <f>J141-J142</f>
        <v>14896485</v>
      </c>
    </row>
    <row r="144" spans="1:10" x14ac:dyDescent="0.25">
      <c r="A144" s="235"/>
      <c r="B144" s="230"/>
      <c r="C144" s="240"/>
      <c r="D144" s="231"/>
      <c r="E144" s="237"/>
      <c r="F144" s="223"/>
      <c r="G144" s="420" t="s">
        <v>15</v>
      </c>
      <c r="H144" s="420"/>
      <c r="I144" s="239"/>
      <c r="J144" s="227">
        <f>SUM(H8:H140)</f>
        <v>0</v>
      </c>
    </row>
    <row r="145" spans="1:10" x14ac:dyDescent="0.25">
      <c r="A145" s="235"/>
      <c r="B145" s="230"/>
      <c r="C145" s="240"/>
      <c r="D145" s="231"/>
      <c r="E145" s="237"/>
      <c r="F145" s="223"/>
      <c r="G145" s="420" t="s">
        <v>16</v>
      </c>
      <c r="H145" s="420"/>
      <c r="I145" s="239"/>
      <c r="J145" s="227">
        <f>J143+J144</f>
        <v>14896485</v>
      </c>
    </row>
    <row r="146" spans="1:10" x14ac:dyDescent="0.25">
      <c r="A146" s="235"/>
      <c r="B146" s="230"/>
      <c r="C146" s="240"/>
      <c r="D146" s="231"/>
      <c r="E146" s="237"/>
      <c r="F146" s="234"/>
      <c r="G146" s="420" t="s">
        <v>5</v>
      </c>
      <c r="H146" s="420"/>
      <c r="I146" s="239"/>
      <c r="J146" s="227">
        <f>SUM(I8:I140)</f>
        <v>14851485</v>
      </c>
    </row>
    <row r="147" spans="1:10" x14ac:dyDescent="0.25">
      <c r="A147" s="235"/>
      <c r="B147" s="230"/>
      <c r="C147" s="240"/>
      <c r="D147" s="231"/>
      <c r="E147" s="237"/>
      <c r="F147" s="234"/>
      <c r="G147" s="420" t="s">
        <v>31</v>
      </c>
      <c r="H147" s="420"/>
      <c r="I147" s="240" t="str">
        <f>IF(J147&gt;0,"SALDO",IF(J147&lt;0,"PIUTANG",IF(J147=0,"LUNAS")))</f>
        <v>PIUTANG</v>
      </c>
      <c r="J147" s="227">
        <f>J146-J145</f>
        <v>-45000</v>
      </c>
    </row>
    <row r="148" spans="1:10" x14ac:dyDescent="0.25">
      <c r="F148" s="219"/>
      <c r="G148" s="219"/>
      <c r="J148" s="219"/>
    </row>
    <row r="149" spans="1:10" x14ac:dyDescent="0.25">
      <c r="C149" s="219"/>
      <c r="D149" s="219"/>
      <c r="F149" s="219"/>
      <c r="G149" s="219"/>
      <c r="J149" s="219"/>
    </row>
    <row r="150" spans="1:10" x14ac:dyDescent="0.25">
      <c r="C150" s="219"/>
      <c r="D150" s="219"/>
      <c r="F150" s="219"/>
      <c r="G150" s="219"/>
      <c r="J150" s="219"/>
    </row>
    <row r="151" spans="1:10" x14ac:dyDescent="0.25">
      <c r="C151" s="219"/>
      <c r="D151" s="219"/>
      <c r="F151" s="219"/>
      <c r="G151" s="219"/>
      <c r="J151" s="219"/>
    </row>
    <row r="152" spans="1:10" x14ac:dyDescent="0.25">
      <c r="C152" s="219"/>
      <c r="D152" s="219"/>
      <c r="F152" s="219"/>
      <c r="G152" s="219"/>
      <c r="J152" s="219"/>
    </row>
    <row r="153" spans="1:10" x14ac:dyDescent="0.25">
      <c r="C153" s="219"/>
      <c r="D153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47:H147"/>
    <mergeCell ref="G141:H141"/>
    <mergeCell ref="G142:H142"/>
    <mergeCell ref="G143:H143"/>
    <mergeCell ref="G144:H144"/>
    <mergeCell ref="G145:H145"/>
    <mergeCell ref="G146:H14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63"/>
  <sheetViews>
    <sheetView workbookViewId="0">
      <pane ySplit="7" topLeftCell="A38" activePane="bottomLeft" state="frozen"/>
      <selection pane="bottomLeft" activeCell="B45" sqref="B45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SUM(D44:D50)</f>
        <v>3062665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J63*-1</f>
        <v>3062665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3062665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5" t="s">
        <v>4</v>
      </c>
      <c r="I6" s="457" t="s">
        <v>5</v>
      </c>
      <c r="J6" s="429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6"/>
      <c r="I7" s="458"/>
      <c r="J7" s="430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98">
        <v>43529</v>
      </c>
      <c r="B44" s="99">
        <v>19002051</v>
      </c>
      <c r="C44" s="253">
        <v>2</v>
      </c>
      <c r="D44" s="34">
        <v>236045</v>
      </c>
      <c r="E44" s="101"/>
      <c r="F44" s="99"/>
      <c r="G44" s="34"/>
      <c r="H44" s="101"/>
      <c r="I44" s="102"/>
      <c r="J44" s="34"/>
      <c r="L44" s="238"/>
    </row>
    <row r="45" spans="1:12" x14ac:dyDescent="0.25">
      <c r="A45" s="98">
        <v>43529</v>
      </c>
      <c r="B45" s="99">
        <v>19002073</v>
      </c>
      <c r="C45" s="253">
        <v>9</v>
      </c>
      <c r="D45" s="34">
        <v>882760</v>
      </c>
      <c r="E45" s="101"/>
      <c r="F45" s="99"/>
      <c r="G45" s="34"/>
      <c r="H45" s="101"/>
      <c r="I45" s="102"/>
      <c r="J45" s="34"/>
      <c r="L45" s="238"/>
    </row>
    <row r="46" spans="1:12" x14ac:dyDescent="0.25">
      <c r="A46" s="98">
        <v>43530</v>
      </c>
      <c r="B46" s="99">
        <v>19002122</v>
      </c>
      <c r="C46" s="253">
        <v>4</v>
      </c>
      <c r="D46" s="34">
        <v>417180</v>
      </c>
      <c r="E46" s="101"/>
      <c r="F46" s="99"/>
      <c r="G46" s="34"/>
      <c r="H46" s="101"/>
      <c r="I46" s="102"/>
      <c r="J46" s="34"/>
      <c r="L46" s="238"/>
    </row>
    <row r="47" spans="1:12" x14ac:dyDescent="0.25">
      <c r="A47" s="98">
        <v>43530</v>
      </c>
      <c r="B47" s="99">
        <v>19002123</v>
      </c>
      <c r="C47" s="253">
        <v>1</v>
      </c>
      <c r="D47" s="34">
        <v>95030</v>
      </c>
      <c r="E47" s="101"/>
      <c r="F47" s="99"/>
      <c r="G47" s="34"/>
      <c r="H47" s="101"/>
      <c r="I47" s="102"/>
      <c r="J47" s="34"/>
      <c r="L47" s="238"/>
    </row>
    <row r="48" spans="1:12" x14ac:dyDescent="0.25">
      <c r="A48" s="98">
        <v>43531</v>
      </c>
      <c r="B48" s="99">
        <v>19002191</v>
      </c>
      <c r="C48" s="253">
        <v>2</v>
      </c>
      <c r="D48" s="34">
        <v>194395</v>
      </c>
      <c r="E48" s="101"/>
      <c r="F48" s="99"/>
      <c r="G48" s="34"/>
      <c r="H48" s="101"/>
      <c r="I48" s="102"/>
      <c r="J48" s="34"/>
      <c r="L48" s="238"/>
    </row>
    <row r="49" spans="1:12" x14ac:dyDescent="0.25">
      <c r="A49" s="98">
        <v>43532</v>
      </c>
      <c r="B49" s="99">
        <v>19002227</v>
      </c>
      <c r="C49" s="253">
        <v>11</v>
      </c>
      <c r="D49" s="34">
        <v>1141715</v>
      </c>
      <c r="E49" s="101"/>
      <c r="F49" s="99"/>
      <c r="G49" s="34"/>
      <c r="H49" s="101"/>
      <c r="I49" s="102"/>
      <c r="J49" s="34"/>
      <c r="L49" s="238"/>
    </row>
    <row r="50" spans="1:12" x14ac:dyDescent="0.25">
      <c r="A50" s="98">
        <v>43532</v>
      </c>
      <c r="B50" s="99">
        <v>19002230</v>
      </c>
      <c r="C50" s="253">
        <v>1</v>
      </c>
      <c r="D50" s="34">
        <v>95540</v>
      </c>
      <c r="E50" s="101"/>
      <c r="F50" s="99"/>
      <c r="G50" s="34"/>
      <c r="H50" s="101"/>
      <c r="I50" s="102"/>
      <c r="J50" s="34"/>
      <c r="L50" s="238"/>
    </row>
    <row r="51" spans="1:12" x14ac:dyDescent="0.25">
      <c r="A51" s="98"/>
      <c r="B51" s="99"/>
      <c r="C51" s="253"/>
      <c r="D51" s="34"/>
      <c r="E51" s="101"/>
      <c r="F51" s="99"/>
      <c r="G51" s="34"/>
      <c r="H51" s="101"/>
      <c r="I51" s="102"/>
      <c r="J51" s="34"/>
      <c r="L51" s="238"/>
    </row>
    <row r="52" spans="1:12" x14ac:dyDescent="0.25">
      <c r="A52" s="98"/>
      <c r="B52" s="99"/>
      <c r="C52" s="253"/>
      <c r="D52" s="34"/>
      <c r="E52" s="101"/>
      <c r="F52" s="99"/>
      <c r="G52" s="34"/>
      <c r="H52" s="101"/>
      <c r="I52" s="102"/>
      <c r="J52" s="34"/>
      <c r="L52" s="238"/>
    </row>
    <row r="53" spans="1:12" x14ac:dyDescent="0.25">
      <c r="A53" s="98"/>
      <c r="B53" s="99"/>
      <c r="C53" s="253"/>
      <c r="D53" s="34"/>
      <c r="E53" s="101"/>
      <c r="F53" s="99"/>
      <c r="G53" s="34"/>
      <c r="H53" s="101"/>
      <c r="I53" s="102"/>
      <c r="J53" s="34"/>
      <c r="L53" s="238"/>
    </row>
    <row r="54" spans="1:12" x14ac:dyDescent="0.25">
      <c r="A54" s="235"/>
      <c r="B54" s="234"/>
      <c r="C54" s="26"/>
      <c r="D54" s="236"/>
      <c r="E54" s="237"/>
      <c r="F54" s="234"/>
      <c r="G54" s="236"/>
      <c r="H54" s="237"/>
      <c r="I54" s="239"/>
      <c r="J54" s="236"/>
    </row>
    <row r="55" spans="1:12" x14ac:dyDescent="0.25">
      <c r="A55" s="235"/>
      <c r="B55" s="223" t="s">
        <v>11</v>
      </c>
      <c r="C55" s="27">
        <f>SUM(C8:C54)</f>
        <v>220</v>
      </c>
      <c r="D55" s="224"/>
      <c r="E55" s="223" t="s">
        <v>11</v>
      </c>
      <c r="F55" s="223">
        <f>SUM(F8:F54)</f>
        <v>8</v>
      </c>
      <c r="G55" s="5"/>
      <c r="H55" s="234"/>
      <c r="I55" s="240"/>
      <c r="J55" s="5"/>
    </row>
    <row r="56" spans="1:12" x14ac:dyDescent="0.25">
      <c r="A56" s="235"/>
      <c r="B56" s="223"/>
      <c r="C56" s="27"/>
      <c r="D56" s="224"/>
      <c r="E56" s="223"/>
      <c r="F56" s="223"/>
      <c r="G56" s="32"/>
      <c r="H56" s="33"/>
      <c r="I56" s="240"/>
      <c r="J56" s="5"/>
    </row>
    <row r="57" spans="1:12" x14ac:dyDescent="0.25">
      <c r="A57" s="225"/>
      <c r="B57" s="226"/>
      <c r="C57" s="26"/>
      <c r="D57" s="236"/>
      <c r="E57" s="223"/>
      <c r="F57" s="234"/>
      <c r="G57" s="420" t="s">
        <v>12</v>
      </c>
      <c r="H57" s="420"/>
      <c r="I57" s="239"/>
      <c r="J57" s="227">
        <f>SUM(D8:D54)</f>
        <v>24305395</v>
      </c>
    </row>
    <row r="58" spans="1:12" x14ac:dyDescent="0.25">
      <c r="A58" s="235"/>
      <c r="B58" s="234"/>
      <c r="C58" s="26"/>
      <c r="D58" s="236"/>
      <c r="E58" s="237"/>
      <c r="F58" s="234"/>
      <c r="G58" s="420" t="s">
        <v>13</v>
      </c>
      <c r="H58" s="420"/>
      <c r="I58" s="239"/>
      <c r="J58" s="227">
        <f>SUM(G8:G54)</f>
        <v>537950</v>
      </c>
    </row>
    <row r="59" spans="1:12" x14ac:dyDescent="0.25">
      <c r="A59" s="228"/>
      <c r="B59" s="237"/>
      <c r="C59" s="26"/>
      <c r="D59" s="236"/>
      <c r="E59" s="237"/>
      <c r="F59" s="234"/>
      <c r="G59" s="420" t="s">
        <v>14</v>
      </c>
      <c r="H59" s="420"/>
      <c r="I59" s="41"/>
      <c r="J59" s="229">
        <f>J57-J58</f>
        <v>23767445</v>
      </c>
    </row>
    <row r="60" spans="1:12" x14ac:dyDescent="0.25">
      <c r="A60" s="235"/>
      <c r="B60" s="230"/>
      <c r="C60" s="26"/>
      <c r="D60" s="231"/>
      <c r="E60" s="237"/>
      <c r="F60" s="234"/>
      <c r="G60" s="420" t="s">
        <v>15</v>
      </c>
      <c r="H60" s="420"/>
      <c r="I60" s="239"/>
      <c r="J60" s="227">
        <f>SUM(H8:H55)</f>
        <v>0</v>
      </c>
    </row>
    <row r="61" spans="1:12" x14ac:dyDescent="0.25">
      <c r="A61" s="235"/>
      <c r="B61" s="230"/>
      <c r="C61" s="26"/>
      <c r="D61" s="231"/>
      <c r="E61" s="237"/>
      <c r="F61" s="234"/>
      <c r="G61" s="420" t="s">
        <v>16</v>
      </c>
      <c r="H61" s="420"/>
      <c r="I61" s="239"/>
      <c r="J61" s="227">
        <f>J59+J60</f>
        <v>23767445</v>
      </c>
    </row>
    <row r="62" spans="1:12" x14ac:dyDescent="0.25">
      <c r="A62" s="235"/>
      <c r="B62" s="230"/>
      <c r="C62" s="26"/>
      <c r="D62" s="231"/>
      <c r="E62" s="237"/>
      <c r="F62" s="234"/>
      <c r="G62" s="420" t="s">
        <v>5</v>
      </c>
      <c r="H62" s="420"/>
      <c r="I62" s="239"/>
      <c r="J62" s="227">
        <f>SUM(I8:I55)</f>
        <v>20704780</v>
      </c>
    </row>
    <row r="63" spans="1:12" x14ac:dyDescent="0.25">
      <c r="A63" s="235"/>
      <c r="B63" s="230"/>
      <c r="C63" s="26"/>
      <c r="D63" s="231"/>
      <c r="E63" s="237"/>
      <c r="F63" s="234"/>
      <c r="G63" s="420" t="s">
        <v>31</v>
      </c>
      <c r="H63" s="420"/>
      <c r="I63" s="240" t="str">
        <f>IF(J63&gt;0,"SALDO",IF(J63&lt;0,"PIUTANG",IF(J63=0,"LUNAS")))</f>
        <v>PIUTANG</v>
      </c>
      <c r="J63" s="227">
        <f>J62-J61</f>
        <v>-3062665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01"/>
  <sheetViews>
    <sheetView workbookViewId="0">
      <pane ySplit="7" topLeftCell="A86" activePane="bottomLeft" state="frozen"/>
      <selection pane="bottomLeft" activeCell="H91" sqref="H9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J101*-1</f>
        <v>585905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9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3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>
        <v>43524</v>
      </c>
      <c r="B87" s="99">
        <v>19001651</v>
      </c>
      <c r="C87" s="100">
        <v>4</v>
      </c>
      <c r="D87" s="34">
        <v>427125</v>
      </c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>
        <v>43527</v>
      </c>
      <c r="B88" s="99">
        <v>19001884</v>
      </c>
      <c r="C88" s="100">
        <v>2</v>
      </c>
      <c r="D88" s="34">
        <v>256870</v>
      </c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s="134" customFormat="1" x14ac:dyDescent="0.25">
      <c r="A89" s="98">
        <v>43531</v>
      </c>
      <c r="B89" s="99">
        <v>19002194</v>
      </c>
      <c r="C89" s="100">
        <v>1</v>
      </c>
      <c r="D89" s="34">
        <v>106335</v>
      </c>
      <c r="E89" s="101" t="s">
        <v>293</v>
      </c>
      <c r="F89" s="99">
        <v>2</v>
      </c>
      <c r="G89" s="34">
        <v>204425</v>
      </c>
      <c r="H89" s="102"/>
      <c r="I89" s="102"/>
      <c r="J89" s="34"/>
      <c r="K89" s="138"/>
      <c r="L89" s="138"/>
      <c r="M89" s="138"/>
      <c r="N89" s="138"/>
      <c r="O89" s="138"/>
      <c r="P89" s="138"/>
      <c r="Q89" s="138"/>
    </row>
    <row r="90" spans="1:17" s="134" customFormat="1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  <c r="K90" s="138"/>
      <c r="L90" s="138"/>
      <c r="M90" s="138"/>
      <c r="N90" s="138"/>
      <c r="O90" s="138"/>
      <c r="P90" s="138"/>
      <c r="Q90" s="138"/>
    </row>
    <row r="91" spans="1:17" s="134" customFormat="1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  <c r="K91" s="138"/>
      <c r="L91" s="138"/>
      <c r="M91" s="138"/>
      <c r="N91" s="138"/>
      <c r="O91" s="138"/>
      <c r="P91" s="138"/>
      <c r="Q91" s="138"/>
    </row>
    <row r="92" spans="1:17" x14ac:dyDescent="0.25">
      <c r="A92" s="4"/>
      <c r="B92" s="3"/>
      <c r="C92" s="40"/>
      <c r="D92" s="6"/>
      <c r="E92" s="7"/>
      <c r="F92" s="3"/>
      <c r="G92" s="6"/>
      <c r="H92" s="39"/>
      <c r="I92" s="39"/>
      <c r="J92" s="6"/>
      <c r="M92" s="37"/>
    </row>
    <row r="93" spans="1:17" x14ac:dyDescent="0.25">
      <c r="A93" s="4"/>
      <c r="B93" s="8" t="s">
        <v>11</v>
      </c>
      <c r="C93" s="77">
        <f>SUM(C8:C92)</f>
        <v>429</v>
      </c>
      <c r="D93" s="9"/>
      <c r="E93" s="8" t="s">
        <v>11</v>
      </c>
      <c r="F93" s="8">
        <f>SUM(F8:F92)</f>
        <v>125</v>
      </c>
      <c r="G93" s="5"/>
      <c r="H93" s="40"/>
      <c r="I93" s="40"/>
      <c r="J93" s="5"/>
      <c r="M93" s="37"/>
    </row>
    <row r="94" spans="1:17" x14ac:dyDescent="0.25">
      <c r="A94" s="4"/>
      <c r="B94" s="8"/>
      <c r="C94" s="77"/>
      <c r="D94" s="9"/>
      <c r="E94" s="8"/>
      <c r="F94" s="8"/>
      <c r="G94" s="32"/>
      <c r="H94" s="52"/>
      <c r="I94" s="40"/>
      <c r="J94" s="5"/>
      <c r="M94" s="37"/>
    </row>
    <row r="95" spans="1:17" x14ac:dyDescent="0.25">
      <c r="A95" s="10"/>
      <c r="B95" s="11"/>
      <c r="C95" s="40"/>
      <c r="D95" s="6"/>
      <c r="E95" s="8"/>
      <c r="F95" s="3"/>
      <c r="G95" s="420" t="s">
        <v>12</v>
      </c>
      <c r="H95" s="420"/>
      <c r="I95" s="39"/>
      <c r="J95" s="13">
        <f>SUM(D8:D92)</f>
        <v>47961026</v>
      </c>
      <c r="M95" s="37"/>
    </row>
    <row r="96" spans="1:17" x14ac:dyDescent="0.25">
      <c r="A96" s="4"/>
      <c r="B96" s="3"/>
      <c r="C96" s="40"/>
      <c r="D96" s="6"/>
      <c r="E96" s="7"/>
      <c r="F96" s="3"/>
      <c r="G96" s="420" t="s">
        <v>13</v>
      </c>
      <c r="H96" s="420"/>
      <c r="I96" s="39"/>
      <c r="J96" s="13">
        <f>SUM(G8:G92)</f>
        <v>14618998</v>
      </c>
      <c r="M96" s="37"/>
    </row>
    <row r="97" spans="1:13" x14ac:dyDescent="0.25">
      <c r="A97" s="14"/>
      <c r="B97" s="7"/>
      <c r="C97" s="40"/>
      <c r="D97" s="6"/>
      <c r="E97" s="7"/>
      <c r="F97" s="3"/>
      <c r="G97" s="420" t="s">
        <v>14</v>
      </c>
      <c r="H97" s="420"/>
      <c r="I97" s="41"/>
      <c r="J97" s="15">
        <f>J95-J96</f>
        <v>33342028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20" t="s">
        <v>15</v>
      </c>
      <c r="H98" s="420"/>
      <c r="I98" s="39"/>
      <c r="J98" s="13">
        <f>SUM(H8:H93)</f>
        <v>0</v>
      </c>
      <c r="M98" s="37"/>
    </row>
    <row r="99" spans="1:13" x14ac:dyDescent="0.25">
      <c r="A99" s="4"/>
      <c r="B99" s="16"/>
      <c r="C99" s="40"/>
      <c r="D99" s="17"/>
      <c r="E99" s="7"/>
      <c r="F99" s="3"/>
      <c r="G99" s="420" t="s">
        <v>16</v>
      </c>
      <c r="H99" s="420"/>
      <c r="I99" s="39"/>
      <c r="J99" s="13">
        <f>J97+J98</f>
        <v>33342028</v>
      </c>
      <c r="M99" s="37"/>
    </row>
    <row r="100" spans="1:13" x14ac:dyDescent="0.25">
      <c r="A100" s="4"/>
      <c r="B100" s="16"/>
      <c r="C100" s="40"/>
      <c r="D100" s="17"/>
      <c r="E100" s="7"/>
      <c r="F100" s="3"/>
      <c r="G100" s="420" t="s">
        <v>5</v>
      </c>
      <c r="H100" s="420"/>
      <c r="I100" s="39"/>
      <c r="J100" s="13">
        <f>SUM(I8:I93)</f>
        <v>32756123</v>
      </c>
      <c r="M100" s="37"/>
    </row>
    <row r="101" spans="1:13" x14ac:dyDescent="0.25">
      <c r="A101" s="4"/>
      <c r="B101" s="16"/>
      <c r="C101" s="40"/>
      <c r="D101" s="17"/>
      <c r="E101" s="7"/>
      <c r="F101" s="3"/>
      <c r="G101" s="420" t="s">
        <v>31</v>
      </c>
      <c r="H101" s="420"/>
      <c r="I101" s="40" t="str">
        <f>IF(J101&gt;0,"SALDO",IF(J101&lt;0,"PIUTANG",IF(J101=0,"LUNAS")))</f>
        <v>PIUTANG</v>
      </c>
      <c r="J101" s="13">
        <f>J100-J99</f>
        <v>-585905</v>
      </c>
      <c r="M101" s="37"/>
    </row>
  </sheetData>
  <mergeCells count="15">
    <mergeCell ref="G101:H101"/>
    <mergeCell ref="G95:H95"/>
    <mergeCell ref="G96:H96"/>
    <mergeCell ref="G97:H97"/>
    <mergeCell ref="G98:H98"/>
    <mergeCell ref="G99:H99"/>
    <mergeCell ref="G100:H10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Febri</vt:lpstr>
      <vt:lpstr>Azalea</vt:lpstr>
      <vt:lpstr>Imas</vt:lpstr>
      <vt:lpstr>Sofya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2019-03-09T10:48:47Z</dcterms:modified>
</cp:coreProperties>
</file>