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9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Bentang!$A$1:$J$106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ST'!$A$5:$J$143</definedName>
    <definedName name="_xlnm.Print_Area" localSheetId="28">Widya!$A$1:$J$25</definedName>
    <definedName name="_xlnm.Print_Area" localSheetId="7">Yuan!$N$8:$N$56</definedName>
  </definedNames>
  <calcPr calcId="144525"/>
</workbook>
</file>

<file path=xl/calcChain.xml><?xml version="1.0" encoding="utf-8"?>
<calcChain xmlns="http://schemas.openxmlformats.org/spreadsheetml/2006/main">
  <c r="B20" i="15" l="1"/>
  <c r="B9" i="15"/>
  <c r="L2" i="58" l="1"/>
  <c r="L1" i="58"/>
  <c r="L2" i="35" l="1"/>
  <c r="L1" i="35"/>
  <c r="L2" i="2"/>
  <c r="L1" i="2"/>
  <c r="B12" i="15" l="1"/>
  <c r="L2" i="54"/>
  <c r="L1" i="54"/>
  <c r="L1" i="61" l="1"/>
  <c r="N3" i="64" l="1"/>
  <c r="N2" i="64"/>
  <c r="L2" i="64"/>
  <c r="L1" i="64"/>
  <c r="N1" i="64" s="1"/>
  <c r="M2" i="57" l="1"/>
  <c r="M1" i="57"/>
  <c r="L63" i="16" l="1"/>
  <c r="L29" i="56" l="1"/>
  <c r="M2" i="58" l="1"/>
  <c r="M1" i="58"/>
  <c r="L3" i="58" l="1"/>
  <c r="L2" i="61" l="1"/>
  <c r="M115" i="57" l="1"/>
  <c r="M114" i="57"/>
  <c r="M113" i="57"/>
  <c r="O93" i="57"/>
  <c r="M95" i="57" l="1"/>
  <c r="M94" i="57"/>
  <c r="M93" i="57"/>
  <c r="L63" i="64" l="1"/>
  <c r="L62" i="64"/>
  <c r="L3" i="2" l="1"/>
  <c r="L25" i="56" l="1"/>
  <c r="M114" i="58" l="1"/>
  <c r="M113" i="58"/>
  <c r="L2" i="12" l="1"/>
  <c r="L1" i="12"/>
  <c r="I40" i="5" l="1"/>
  <c r="L3" i="64" l="1"/>
  <c r="J147" i="64"/>
  <c r="J146" i="64"/>
  <c r="N2" i="16" l="1"/>
  <c r="L23" i="56" l="1"/>
  <c r="M2" i="2" l="1"/>
  <c r="M1" i="2"/>
  <c r="N1" i="54" l="1"/>
  <c r="N2" i="54"/>
  <c r="L66" i="62" l="1"/>
  <c r="L678" i="63" l="1"/>
  <c r="L677" i="63"/>
  <c r="J151" i="64"/>
  <c r="J149" i="64"/>
  <c r="G144" i="64"/>
  <c r="F144" i="64"/>
  <c r="C144" i="64"/>
  <c r="J148" i="64" l="1"/>
  <c r="J150" i="64" s="1"/>
  <c r="J152" i="64" s="1"/>
  <c r="I2" i="64" s="1"/>
  <c r="C21" i="15" s="1"/>
  <c r="L679" i="63"/>
  <c r="I152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62" i="61" l="1"/>
  <c r="J60" i="61"/>
  <c r="J58" i="61"/>
  <c r="J57" i="61"/>
  <c r="F55" i="61"/>
  <c r="C55" i="61"/>
  <c r="J59" i="61" l="1"/>
  <c r="J61" i="61" s="1"/>
  <c r="J63" i="61" s="1"/>
  <c r="I6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04" i="58" l="1"/>
  <c r="J302" i="58"/>
  <c r="J300" i="58"/>
  <c r="J299" i="58"/>
  <c r="I297" i="58"/>
  <c r="H297" i="58"/>
  <c r="G297" i="58"/>
  <c r="F297" i="58"/>
  <c r="D297" i="58"/>
  <c r="C297" i="58"/>
  <c r="M3" i="58"/>
  <c r="N3" i="58" l="1"/>
  <c r="J301" i="58"/>
  <c r="J303" i="58" s="1"/>
  <c r="J305" i="58" s="1"/>
  <c r="I305" i="58" l="1"/>
  <c r="I2" i="58"/>
  <c r="C8" i="15" s="1"/>
  <c r="J196" i="57" l="1"/>
  <c r="J194" i="57"/>
  <c r="J192" i="57"/>
  <c r="J191" i="57"/>
  <c r="G189" i="57"/>
  <c r="F189" i="57"/>
  <c r="C189" i="57"/>
  <c r="J193" i="57" l="1"/>
  <c r="J195" i="57" s="1"/>
  <c r="J197" i="57" s="1"/>
  <c r="I19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05" i="55"/>
  <c r="J103" i="55"/>
  <c r="J101" i="55"/>
  <c r="J100" i="55"/>
  <c r="G98" i="55"/>
  <c r="F98" i="55"/>
  <c r="C98" i="55"/>
  <c r="M1" i="56" l="1"/>
  <c r="J102" i="55"/>
  <c r="J104" i="55" s="1"/>
  <c r="J106" i="55" s="1"/>
  <c r="I106" i="55" s="1"/>
  <c r="I2" i="55" l="1"/>
  <c r="C9" i="15" s="1"/>
  <c r="I42" i="30" l="1"/>
  <c r="I44" i="30"/>
  <c r="I37" i="18" l="1"/>
  <c r="I39" i="18"/>
  <c r="L3" i="12" l="1"/>
  <c r="B17" i="15" l="1"/>
  <c r="B14" i="15"/>
  <c r="J142" i="54" l="1"/>
  <c r="J140" i="54"/>
  <c r="J138" i="54"/>
  <c r="J137" i="54"/>
  <c r="I135" i="54"/>
  <c r="H135" i="54"/>
  <c r="G135" i="54"/>
  <c r="F135" i="54"/>
  <c r="D135" i="54"/>
  <c r="C135" i="54"/>
  <c r="J139" i="54" l="1"/>
  <c r="J141" i="54" s="1"/>
  <c r="J143" i="54" s="1"/>
  <c r="I2" i="54" s="1"/>
  <c r="C5" i="15" s="1"/>
  <c r="L3" i="54"/>
  <c r="N3" i="54" s="1"/>
  <c r="I143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3" i="2" l="1"/>
  <c r="I28" i="2"/>
  <c r="H28" i="2"/>
  <c r="G28" i="2"/>
  <c r="F2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7" i="16"/>
  <c r="J75" i="16"/>
  <c r="J73" i="16"/>
  <c r="J72" i="16"/>
  <c r="F70" i="16"/>
  <c r="C70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100" i="12"/>
  <c r="J98" i="12"/>
  <c r="J96" i="12"/>
  <c r="J95" i="12"/>
  <c r="F93" i="12"/>
  <c r="C9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5" i="2"/>
  <c r="J31" i="2"/>
  <c r="C28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4" i="16"/>
  <c r="J76" i="16" s="1"/>
  <c r="J78" i="16" s="1"/>
  <c r="I78" i="16" s="1"/>
  <c r="J55" i="11"/>
  <c r="J57" i="11" s="1"/>
  <c r="J59" i="11" s="1"/>
  <c r="J59" i="34"/>
  <c r="I2" i="21"/>
  <c r="I59" i="21"/>
  <c r="J122" i="20"/>
  <c r="J124" i="20" s="1"/>
  <c r="J126" i="20" s="1"/>
  <c r="I2" i="20" s="1"/>
  <c r="J97" i="12"/>
  <c r="J99" i="12" s="1"/>
  <c r="J10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1" i="12"/>
  <c r="I126" i="20"/>
  <c r="I52" i="18"/>
  <c r="I95" i="4"/>
  <c r="I48" i="32"/>
  <c r="I2" i="32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8" i="2"/>
  <c r="J30" i="2"/>
  <c r="J32" i="2"/>
  <c r="J34" i="2" s="1"/>
  <c r="J36" i="2" s="1"/>
  <c r="I36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charset val="1"/>
          </rPr>
          <t xml:space="preserve"> PEND
TRSF E-BANKING CR
1303/FTSCY/WS95011
7425920.00
Pembayaran Taufik
TAUFIK HIDAYAT
0000
7,425,920.00
CR
241,525,055.88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charset val="1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charset val="1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charset val="1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charset val="1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charset val="1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1403/FTSCY/WS95011
3053540.00
Inficlo Bandros
TIKA KARTIKA SARI
0000
3,053,540.00
CR
249,071,355.88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charset val="1"/>
          </rPr>
          <t xml:space="preserve"> PEND
TRSF E-BANKING CR
03/12 95031
PELUNASAN INFCL N
BCLLY
YUAN PERDANA
0000
3,062,665.00
CR
229,767,383.88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charset val="1"/>
          </rPr>
          <t xml:space="preserve"> PEND
TRSF E-BANKING CR
03/10 95031
TRANPER
YAN YAN HERYANA
0000
1,195,015.00
CR
231,785,625.88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charset val="1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charset val="1"/>
          </rPr>
          <t>14/03/19  SETORAN TANPA BUKU IMAT AS-400301000897500
  3.000.000,00  63.402.296,80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>13/03 
SA Cash Dep NoBook FEBRIAN ABDUL RAHMAN
 - 1,100,000.00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<sst xmlns="http://schemas.openxmlformats.org/spreadsheetml/2006/main" count="2295" uniqueCount="312">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</sst>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43"/>
  <sheetViews>
    <sheetView zoomScaleNormal="100" workbookViewId="0">
      <pane ySplit="7" topLeftCell="A120" activePane="bottomLeft" state="frozen"/>
      <selection pane="bottomLeft" activeCell="J122" sqref="J12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SUM(D113:D122)</f>
        <v>8302485</v>
      </c>
      <c r="M1" s="238">
        <v>8474598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J143*-1</f>
        <v>5428440</v>
      </c>
      <c r="J2" s="218"/>
      <c r="L2" s="276">
        <f>SUM(G113:G122)</f>
        <v>876565</v>
      </c>
      <c r="M2" s="238">
        <v>1074615</v>
      </c>
      <c r="N2" s="238">
        <f>L2-M2</f>
        <v>-198050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7425920</v>
      </c>
      <c r="M3" s="238">
        <f>M1-M2</f>
        <v>7399983</v>
      </c>
      <c r="N3" s="238">
        <f>L3-M3</f>
        <v>25937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98">
        <v>43535</v>
      </c>
      <c r="B123" s="99">
        <v>19002420</v>
      </c>
      <c r="C123" s="412">
        <v>12</v>
      </c>
      <c r="D123" s="34">
        <v>1211675</v>
      </c>
      <c r="E123" s="101" t="s">
        <v>301</v>
      </c>
      <c r="F123" s="100">
        <v>1</v>
      </c>
      <c r="G123" s="34">
        <v>88570</v>
      </c>
      <c r="H123" s="101"/>
      <c r="I123" s="102"/>
      <c r="J123" s="34"/>
    </row>
    <row r="124" spans="1:10" ht="15.75" customHeight="1" x14ac:dyDescent="0.25">
      <c r="A124" s="98">
        <v>43535</v>
      </c>
      <c r="B124" s="99">
        <v>19002442</v>
      </c>
      <c r="C124" s="412">
        <v>3</v>
      </c>
      <c r="D124" s="34">
        <v>247945</v>
      </c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>
        <v>43536</v>
      </c>
      <c r="B125" s="99">
        <v>19002488</v>
      </c>
      <c r="C125" s="412">
        <v>4</v>
      </c>
      <c r="D125" s="34">
        <v>307870</v>
      </c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>
        <v>43536</v>
      </c>
      <c r="B126" s="99">
        <v>19002499</v>
      </c>
      <c r="C126" s="412">
        <v>6</v>
      </c>
      <c r="D126" s="34">
        <v>610470</v>
      </c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>
        <v>43537</v>
      </c>
      <c r="B127" s="99">
        <v>19002553</v>
      </c>
      <c r="C127" s="412">
        <v>13</v>
      </c>
      <c r="D127" s="34">
        <v>1309510</v>
      </c>
      <c r="E127" s="101" t="s">
        <v>307</v>
      </c>
      <c r="F127" s="100">
        <v>1</v>
      </c>
      <c r="G127" s="34">
        <v>90015</v>
      </c>
      <c r="H127" s="101"/>
      <c r="I127" s="102"/>
      <c r="J127" s="34"/>
    </row>
    <row r="128" spans="1:10" ht="15.75" customHeight="1" x14ac:dyDescent="0.25">
      <c r="A128" s="98">
        <v>43537</v>
      </c>
      <c r="B128" s="99">
        <v>19002564</v>
      </c>
      <c r="C128" s="412">
        <v>6</v>
      </c>
      <c r="D128" s="34">
        <v>567800</v>
      </c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>
        <v>43538</v>
      </c>
      <c r="B129" s="99">
        <v>19002622</v>
      </c>
      <c r="C129" s="412">
        <v>9</v>
      </c>
      <c r="D129" s="34">
        <v>954975</v>
      </c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>
        <v>43538</v>
      </c>
      <c r="B130" s="99">
        <v>19002646</v>
      </c>
      <c r="C130" s="412">
        <v>4</v>
      </c>
      <c r="D130" s="34">
        <v>396780</v>
      </c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2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2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2"/>
      <c r="D133" s="34"/>
      <c r="E133" s="101"/>
      <c r="F133" s="100"/>
      <c r="G133" s="34"/>
      <c r="H133" s="101"/>
      <c r="I133" s="102"/>
      <c r="J133" s="34"/>
    </row>
    <row r="134" spans="1:10" x14ac:dyDescent="0.25">
      <c r="A134" s="235"/>
      <c r="B134" s="234"/>
      <c r="C134" s="12"/>
      <c r="D134" s="236"/>
      <c r="E134" s="237"/>
      <c r="F134" s="240"/>
      <c r="G134" s="236"/>
      <c r="H134" s="237"/>
      <c r="I134" s="239"/>
      <c r="J134" s="236"/>
    </row>
    <row r="135" spans="1:10" x14ac:dyDescent="0.25">
      <c r="A135" s="235"/>
      <c r="B135" s="223" t="s">
        <v>11</v>
      </c>
      <c r="C135" s="229">
        <f>SUM(C8:C134)</f>
        <v>757</v>
      </c>
      <c r="D135" s="224">
        <f>SUM(D8:D134)</f>
        <v>70161688</v>
      </c>
      <c r="E135" s="223" t="s">
        <v>11</v>
      </c>
      <c r="F135" s="232">
        <f>SUM(F8:F134)</f>
        <v>66</v>
      </c>
      <c r="G135" s="224">
        <f>SUM(G8:G134)</f>
        <v>6481520</v>
      </c>
      <c r="H135" s="232">
        <f>SUM(H8:H134)</f>
        <v>0</v>
      </c>
      <c r="I135" s="232">
        <f>SUM(I8:I134)</f>
        <v>58251728</v>
      </c>
      <c r="J135" s="5"/>
    </row>
    <row r="136" spans="1:10" x14ac:dyDescent="0.25">
      <c r="A136" s="235"/>
      <c r="B136" s="223"/>
      <c r="C136" s="229"/>
      <c r="D136" s="224"/>
      <c r="E136" s="223"/>
      <c r="F136" s="232"/>
      <c r="G136" s="224"/>
      <c r="H136" s="232"/>
      <c r="I136" s="232"/>
      <c r="J136" s="5"/>
    </row>
    <row r="137" spans="1:10" x14ac:dyDescent="0.25">
      <c r="A137" s="225"/>
      <c r="B137" s="226"/>
      <c r="C137" s="12"/>
      <c r="D137" s="236"/>
      <c r="E137" s="223"/>
      <c r="F137" s="240"/>
      <c r="G137" s="414" t="s">
        <v>12</v>
      </c>
      <c r="H137" s="414"/>
      <c r="I137" s="239"/>
      <c r="J137" s="227">
        <f>SUM(D8:D134)</f>
        <v>70161688</v>
      </c>
    </row>
    <row r="138" spans="1:10" x14ac:dyDescent="0.25">
      <c r="A138" s="235"/>
      <c r="B138" s="234"/>
      <c r="C138" s="12"/>
      <c r="D138" s="236"/>
      <c r="E138" s="237"/>
      <c r="F138" s="240"/>
      <c r="G138" s="414" t="s">
        <v>13</v>
      </c>
      <c r="H138" s="414"/>
      <c r="I138" s="239"/>
      <c r="J138" s="227">
        <f>SUM(G8:G134)</f>
        <v>6481520</v>
      </c>
    </row>
    <row r="139" spans="1:10" x14ac:dyDescent="0.25">
      <c r="A139" s="228"/>
      <c r="B139" s="237"/>
      <c r="C139" s="12"/>
      <c r="D139" s="236"/>
      <c r="E139" s="237"/>
      <c r="F139" s="240"/>
      <c r="G139" s="414" t="s">
        <v>14</v>
      </c>
      <c r="H139" s="414"/>
      <c r="I139" s="41"/>
      <c r="J139" s="229">
        <f>J137-J138</f>
        <v>63680168</v>
      </c>
    </row>
    <row r="140" spans="1:10" x14ac:dyDescent="0.25">
      <c r="A140" s="235"/>
      <c r="B140" s="230"/>
      <c r="C140" s="12"/>
      <c r="D140" s="231"/>
      <c r="E140" s="237"/>
      <c r="F140" s="240"/>
      <c r="G140" s="414" t="s">
        <v>15</v>
      </c>
      <c r="H140" s="414"/>
      <c r="I140" s="239"/>
      <c r="J140" s="227">
        <f>SUM(H8:H134)</f>
        <v>0</v>
      </c>
    </row>
    <row r="141" spans="1:10" x14ac:dyDescent="0.25">
      <c r="A141" s="235"/>
      <c r="B141" s="230"/>
      <c r="C141" s="12"/>
      <c r="D141" s="231"/>
      <c r="E141" s="237"/>
      <c r="F141" s="240"/>
      <c r="G141" s="414" t="s">
        <v>16</v>
      </c>
      <c r="H141" s="414"/>
      <c r="I141" s="239"/>
      <c r="J141" s="227">
        <f>J139+J140</f>
        <v>63680168</v>
      </c>
    </row>
    <row r="142" spans="1:10" x14ac:dyDescent="0.25">
      <c r="A142" s="235"/>
      <c r="B142" s="230"/>
      <c r="C142" s="12"/>
      <c r="D142" s="231"/>
      <c r="E142" s="237"/>
      <c r="F142" s="240"/>
      <c r="G142" s="414" t="s">
        <v>5</v>
      </c>
      <c r="H142" s="414"/>
      <c r="I142" s="239"/>
      <c r="J142" s="227">
        <f>SUM(I8:I134)</f>
        <v>58251728</v>
      </c>
    </row>
    <row r="143" spans="1:10" x14ac:dyDescent="0.25">
      <c r="A143" s="235"/>
      <c r="B143" s="230"/>
      <c r="C143" s="12"/>
      <c r="D143" s="231"/>
      <c r="E143" s="237"/>
      <c r="F143" s="240"/>
      <c r="G143" s="414" t="s">
        <v>31</v>
      </c>
      <c r="H143" s="414"/>
      <c r="I143" s="240" t="str">
        <f>IF(J143&gt;0,"SALDO",IF(J143&lt;0,"PIUTANG",IF(J143=0,"LUNAS")))</f>
        <v>PIUTANG</v>
      </c>
      <c r="J143" s="227">
        <f>J142-J141</f>
        <v>-5428440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3:H143"/>
    <mergeCell ref="G137:H137"/>
    <mergeCell ref="G138:H138"/>
    <mergeCell ref="G139:H139"/>
    <mergeCell ref="G140:H140"/>
    <mergeCell ref="G141:H141"/>
    <mergeCell ref="G142:H142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6"/>
  <sheetViews>
    <sheetView workbookViewId="0">
      <pane ySplit="7" topLeftCell="A14" activePane="bottomLeft" state="frozen"/>
      <selection pane="bottomLeft" activeCell="B25" sqref="B2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SUM(D16:D22)</f>
        <v>1489923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J36*-1</f>
        <v>1125035</v>
      </c>
      <c r="J2" s="20"/>
      <c r="L2" s="277">
        <f>SUM(G16:G22)</f>
        <v>588998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900925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/>
      <c r="B26" s="234"/>
      <c r="C26" s="240"/>
      <c r="D26" s="236"/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x14ac:dyDescent="0.25">
      <c r="A27" s="162"/>
      <c r="B27" s="3"/>
      <c r="C27" s="40"/>
      <c r="D27" s="6"/>
      <c r="E27" s="7"/>
      <c r="F27" s="40"/>
      <c r="G27" s="6"/>
      <c r="H27" s="39"/>
      <c r="I27" s="39"/>
      <c r="J27" s="6"/>
    </row>
    <row r="28" spans="1:18" x14ac:dyDescent="0.25">
      <c r="A28" s="162"/>
      <c r="B28" s="8" t="s">
        <v>11</v>
      </c>
      <c r="C28" s="77">
        <f>SUM(C8:C27)</f>
        <v>36</v>
      </c>
      <c r="D28" s="9">
        <f>SUM(D8:D27)</f>
        <v>3905674</v>
      </c>
      <c r="E28" s="8" t="s">
        <v>11</v>
      </c>
      <c r="F28" s="77">
        <f>SUM(F8:F27)</f>
        <v>6</v>
      </c>
      <c r="G28" s="5">
        <f>SUM(G8:G27)</f>
        <v>693038</v>
      </c>
      <c r="H28" s="40">
        <f>SUM(H8:H27)</f>
        <v>0</v>
      </c>
      <c r="I28" s="40">
        <f>SUM(I8:I27)</f>
        <v>2087601</v>
      </c>
      <c r="J28" s="5"/>
    </row>
    <row r="29" spans="1:18" x14ac:dyDescent="0.25">
      <c r="A29" s="162"/>
      <c r="B29" s="8"/>
      <c r="C29" s="77"/>
      <c r="D29" s="9"/>
      <c r="E29" s="8"/>
      <c r="F29" s="77"/>
      <c r="G29" s="5"/>
      <c r="H29" s="40"/>
      <c r="I29" s="40"/>
      <c r="J29" s="5"/>
    </row>
    <row r="30" spans="1:18" x14ac:dyDescent="0.25">
      <c r="A30" s="163"/>
      <c r="B30" s="11"/>
      <c r="C30" s="40"/>
      <c r="D30" s="6"/>
      <c r="E30" s="8"/>
      <c r="F30" s="40"/>
      <c r="G30" s="414" t="s">
        <v>12</v>
      </c>
      <c r="H30" s="414"/>
      <c r="I30" s="39"/>
      <c r="J30" s="13">
        <f>SUM(D8:D27)</f>
        <v>3905674</v>
      </c>
    </row>
    <row r="31" spans="1:18" x14ac:dyDescent="0.25">
      <c r="A31" s="162"/>
      <c r="B31" s="3"/>
      <c r="C31" s="40"/>
      <c r="D31" s="6"/>
      <c r="E31" s="7"/>
      <c r="F31" s="40"/>
      <c r="G31" s="414" t="s">
        <v>13</v>
      </c>
      <c r="H31" s="414"/>
      <c r="I31" s="39"/>
      <c r="J31" s="13">
        <f>SUM(G8:G27)</f>
        <v>693038</v>
      </c>
    </row>
    <row r="32" spans="1:18" x14ac:dyDescent="0.25">
      <c r="A32" s="164"/>
      <c r="B32" s="7"/>
      <c r="C32" s="40"/>
      <c r="D32" s="6"/>
      <c r="E32" s="7"/>
      <c r="F32" s="40"/>
      <c r="G32" s="414" t="s">
        <v>14</v>
      </c>
      <c r="H32" s="414"/>
      <c r="I32" s="41"/>
      <c r="J32" s="15">
        <f>J30-J31</f>
        <v>3212636</v>
      </c>
    </row>
    <row r="33" spans="1:18" x14ac:dyDescent="0.25">
      <c r="A33" s="162"/>
      <c r="B33" s="16"/>
      <c r="C33" s="40"/>
      <c r="D33" s="17"/>
      <c r="E33" s="7"/>
      <c r="F33" s="40"/>
      <c r="G33" s="414" t="s">
        <v>15</v>
      </c>
      <c r="H33" s="414"/>
      <c r="I33" s="39"/>
      <c r="J33" s="13">
        <f>SUM(H8:H27)</f>
        <v>0</v>
      </c>
      <c r="K33"/>
      <c r="L33"/>
      <c r="M33"/>
      <c r="N33"/>
      <c r="O33"/>
      <c r="P33"/>
      <c r="Q33"/>
      <c r="R33"/>
    </row>
    <row r="34" spans="1:18" x14ac:dyDescent="0.25">
      <c r="A34" s="162"/>
      <c r="B34" s="16"/>
      <c r="C34" s="40"/>
      <c r="D34" s="17"/>
      <c r="E34" s="7"/>
      <c r="F34" s="40"/>
      <c r="G34" s="414" t="s">
        <v>16</v>
      </c>
      <c r="H34" s="414"/>
      <c r="I34" s="39"/>
      <c r="J34" s="13">
        <f>J32+J33</f>
        <v>3212636</v>
      </c>
      <c r="K34"/>
      <c r="L34"/>
      <c r="M34"/>
      <c r="N34"/>
      <c r="O34"/>
      <c r="P34"/>
      <c r="Q34"/>
      <c r="R34"/>
    </row>
    <row r="35" spans="1:18" x14ac:dyDescent="0.25">
      <c r="A35" s="162"/>
      <c r="B35" s="16"/>
      <c r="C35" s="40"/>
      <c r="D35" s="17"/>
      <c r="E35" s="7"/>
      <c r="F35" s="40"/>
      <c r="G35" s="414" t="s">
        <v>5</v>
      </c>
      <c r="H35" s="414"/>
      <c r="I35" s="39"/>
      <c r="J35" s="13">
        <f>SUM(I8:I27)</f>
        <v>2087601</v>
      </c>
      <c r="K35"/>
      <c r="L35"/>
      <c r="M35"/>
      <c r="N35"/>
      <c r="O35"/>
      <c r="P35"/>
      <c r="Q35"/>
      <c r="R35"/>
    </row>
    <row r="36" spans="1:18" x14ac:dyDescent="0.25">
      <c r="A36" s="162"/>
      <c r="B36" s="16"/>
      <c r="C36" s="40"/>
      <c r="D36" s="17"/>
      <c r="E36" s="7"/>
      <c r="F36" s="40"/>
      <c r="G36" s="414" t="s">
        <v>31</v>
      </c>
      <c r="H36" s="414"/>
      <c r="I36" s="40" t="str">
        <f>IF(J36&gt;0,"SALDO",IF(J36&lt;0,"PIUTANG",IF(J36=0,"LUNAS")))</f>
        <v>PIUTANG</v>
      </c>
      <c r="J36" s="13">
        <f>J35-J34</f>
        <v>-1125035</v>
      </c>
      <c r="K36"/>
      <c r="L36"/>
      <c r="M36"/>
      <c r="N36"/>
      <c r="O36"/>
      <c r="P36"/>
      <c r="Q36"/>
      <c r="R36"/>
    </row>
  </sheetData>
  <mergeCells count="15">
    <mergeCell ref="G35:H35"/>
    <mergeCell ref="G36:H36"/>
    <mergeCell ref="G30:H30"/>
    <mergeCell ref="G31:H31"/>
    <mergeCell ref="G32:H32"/>
    <mergeCell ref="G33:H33"/>
    <mergeCell ref="G34:H3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05"/>
  <sheetViews>
    <sheetView workbookViewId="0">
      <pane ySplit="7" topLeftCell="A274" activePane="bottomLeft" state="frozen"/>
      <selection pane="bottomLeft" activeCell="B289" sqref="B28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SUM(D282:D285)</f>
        <v>3491120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J305*-1</f>
        <v>2367165</v>
      </c>
      <c r="J2" s="218"/>
      <c r="L2" s="219">
        <f>SUM(G282:G285)</f>
        <v>437580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3053540</v>
      </c>
      <c r="M3" s="219">
        <f>M1-M2</f>
        <v>1369830</v>
      </c>
      <c r="N3" s="219">
        <f>L3+M3</f>
        <v>4423370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98">
        <v>43538</v>
      </c>
      <c r="B286" s="99">
        <v>19002602</v>
      </c>
      <c r="C286" s="412">
        <v>14</v>
      </c>
      <c r="D286" s="34">
        <v>1610665</v>
      </c>
      <c r="E286" s="99" t="s">
        <v>308</v>
      </c>
      <c r="F286" s="100">
        <v>3</v>
      </c>
      <c r="G286" s="34">
        <v>440215</v>
      </c>
      <c r="H286" s="102"/>
      <c r="I286" s="102"/>
      <c r="J286" s="34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98">
        <v>43538</v>
      </c>
      <c r="B287" s="99">
        <v>19002607</v>
      </c>
      <c r="C287" s="412">
        <v>3</v>
      </c>
      <c r="D287" s="34">
        <v>292400</v>
      </c>
      <c r="E287" s="99"/>
      <c r="F287" s="100"/>
      <c r="G287" s="34"/>
      <c r="H287" s="102"/>
      <c r="I287" s="102"/>
      <c r="J287" s="34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98">
        <v>43538</v>
      </c>
      <c r="B288" s="99">
        <v>19002631</v>
      </c>
      <c r="C288" s="412">
        <v>6</v>
      </c>
      <c r="D288" s="34">
        <v>712385</v>
      </c>
      <c r="E288" s="99"/>
      <c r="F288" s="100"/>
      <c r="G288" s="34"/>
      <c r="H288" s="102"/>
      <c r="I288" s="102"/>
      <c r="J288" s="34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98">
        <v>43538</v>
      </c>
      <c r="B289" s="99">
        <v>19002645</v>
      </c>
      <c r="C289" s="412">
        <v>2</v>
      </c>
      <c r="D289" s="34">
        <v>191930</v>
      </c>
      <c r="E289" s="99"/>
      <c r="F289" s="100"/>
      <c r="G289" s="34"/>
      <c r="H289" s="102"/>
      <c r="I289" s="102"/>
      <c r="J289" s="34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98"/>
      <c r="B290" s="99"/>
      <c r="C290" s="412"/>
      <c r="D290" s="34"/>
      <c r="E290" s="99"/>
      <c r="F290" s="100"/>
      <c r="G290" s="34"/>
      <c r="H290" s="102"/>
      <c r="I290" s="102"/>
      <c r="J290" s="34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98"/>
      <c r="B291" s="99"/>
      <c r="C291" s="412"/>
      <c r="D291" s="34"/>
      <c r="E291" s="99"/>
      <c r="F291" s="100"/>
      <c r="G291" s="34"/>
      <c r="H291" s="102"/>
      <c r="I291" s="102"/>
      <c r="J291" s="34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98"/>
      <c r="B292" s="99"/>
      <c r="C292" s="412"/>
      <c r="D292" s="34"/>
      <c r="E292" s="99"/>
      <c r="F292" s="100"/>
      <c r="G292" s="34"/>
      <c r="H292" s="102"/>
      <c r="I292" s="102"/>
      <c r="J292" s="34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98"/>
      <c r="B293" s="99"/>
      <c r="C293" s="412"/>
      <c r="D293" s="34"/>
      <c r="E293" s="99"/>
      <c r="F293" s="100"/>
      <c r="G293" s="34"/>
      <c r="H293" s="102"/>
      <c r="I293" s="102"/>
      <c r="J293" s="34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98"/>
      <c r="B294" s="99"/>
      <c r="C294" s="412"/>
      <c r="D294" s="34"/>
      <c r="E294" s="99"/>
      <c r="F294" s="100"/>
      <c r="G294" s="34"/>
      <c r="H294" s="102"/>
      <c r="I294" s="102"/>
      <c r="J294" s="34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98"/>
      <c r="B295" s="99"/>
      <c r="C295" s="412"/>
      <c r="D295" s="34"/>
      <c r="E295" s="99"/>
      <c r="F295" s="100"/>
      <c r="G295" s="34"/>
      <c r="H295" s="102"/>
      <c r="I295" s="102"/>
      <c r="J295" s="34"/>
      <c r="K295" s="138"/>
      <c r="L295" s="138"/>
      <c r="M295" s="138"/>
      <c r="N295" s="138"/>
      <c r="O295" s="138"/>
      <c r="P295" s="138"/>
      <c r="Q295" s="138"/>
      <c r="R295" s="138"/>
    </row>
    <row r="296" spans="1:18" x14ac:dyDescent="0.25">
      <c r="A296" s="235"/>
      <c r="B296" s="234"/>
      <c r="C296" s="240"/>
      <c r="D296" s="236"/>
      <c r="E296" s="234"/>
      <c r="F296" s="240"/>
      <c r="G296" s="236"/>
      <c r="H296" s="239"/>
      <c r="I296" s="239"/>
      <c r="J296" s="236"/>
    </row>
    <row r="297" spans="1:18" s="218" customFormat="1" x14ac:dyDescent="0.25">
      <c r="A297" s="226"/>
      <c r="B297" s="223" t="s">
        <v>11</v>
      </c>
      <c r="C297" s="232">
        <f>SUM(C8:C296)</f>
        <v>2984</v>
      </c>
      <c r="D297" s="224">
        <f>SUM(D8:D296)</f>
        <v>321079131</v>
      </c>
      <c r="E297" s="223" t="s">
        <v>11</v>
      </c>
      <c r="F297" s="232">
        <f>SUM(F8:F296)</f>
        <v>299</v>
      </c>
      <c r="G297" s="224">
        <f>SUM(G8:G296)</f>
        <v>32752008</v>
      </c>
      <c r="H297" s="232">
        <f>SUM(H8:H296)</f>
        <v>0</v>
      </c>
      <c r="I297" s="232">
        <f>SUM(I8:I296)</f>
        <v>285959958</v>
      </c>
      <c r="J297" s="224"/>
      <c r="K297" s="220"/>
      <c r="L297" s="220"/>
      <c r="M297" s="220"/>
      <c r="N297" s="220"/>
      <c r="O297" s="220"/>
      <c r="P297" s="220"/>
      <c r="Q297" s="220"/>
      <c r="R297" s="220"/>
    </row>
    <row r="298" spans="1:18" s="218" customFormat="1" x14ac:dyDescent="0.25">
      <c r="A298" s="226"/>
      <c r="B298" s="223"/>
      <c r="C298" s="232"/>
      <c r="D298" s="224"/>
      <c r="E298" s="223"/>
      <c r="F298" s="232"/>
      <c r="G298" s="224"/>
      <c r="H298" s="232"/>
      <c r="I298" s="232"/>
      <c r="J298" s="224"/>
      <c r="K298" s="220"/>
      <c r="M298" s="220"/>
      <c r="N298" s="220"/>
      <c r="O298" s="220"/>
      <c r="P298" s="220"/>
      <c r="Q298" s="220"/>
      <c r="R298" s="220"/>
    </row>
    <row r="299" spans="1:18" x14ac:dyDescent="0.25">
      <c r="A299" s="225"/>
      <c r="B299" s="226"/>
      <c r="C299" s="240"/>
      <c r="D299" s="236"/>
      <c r="E299" s="223"/>
      <c r="F299" s="240"/>
      <c r="G299" s="429" t="s">
        <v>12</v>
      </c>
      <c r="H299" s="430"/>
      <c r="I299" s="236"/>
      <c r="J299" s="227">
        <f>SUM(D8:D296)</f>
        <v>321079131</v>
      </c>
      <c r="P299" s="220"/>
      <c r="Q299" s="220"/>
      <c r="R299" s="233"/>
    </row>
    <row r="300" spans="1:18" x14ac:dyDescent="0.25">
      <c r="A300" s="235"/>
      <c r="B300" s="234"/>
      <c r="C300" s="240"/>
      <c r="D300" s="236"/>
      <c r="E300" s="234"/>
      <c r="F300" s="240"/>
      <c r="G300" s="429" t="s">
        <v>13</v>
      </c>
      <c r="H300" s="430"/>
      <c r="I300" s="237"/>
      <c r="J300" s="227">
        <f>SUM(G8:G296)</f>
        <v>32752008</v>
      </c>
      <c r="R300" s="233"/>
    </row>
    <row r="301" spans="1:18" x14ac:dyDescent="0.25">
      <c r="A301" s="228"/>
      <c r="B301" s="237"/>
      <c r="C301" s="240"/>
      <c r="D301" s="236"/>
      <c r="E301" s="234"/>
      <c r="F301" s="240"/>
      <c r="G301" s="429" t="s">
        <v>14</v>
      </c>
      <c r="H301" s="430"/>
      <c r="I301" s="229"/>
      <c r="J301" s="229">
        <f>J299-J300</f>
        <v>288327123</v>
      </c>
      <c r="L301" s="220"/>
      <c r="R301" s="233"/>
    </row>
    <row r="302" spans="1:18" x14ac:dyDescent="0.25">
      <c r="A302" s="235"/>
      <c r="B302" s="230"/>
      <c r="C302" s="240"/>
      <c r="D302" s="231"/>
      <c r="E302" s="234"/>
      <c r="F302" s="240"/>
      <c r="G302" s="429" t="s">
        <v>15</v>
      </c>
      <c r="H302" s="430"/>
      <c r="I302" s="237"/>
      <c r="J302" s="227">
        <f>SUM(H8:H296)</f>
        <v>0</v>
      </c>
      <c r="R302" s="233"/>
    </row>
    <row r="303" spans="1:18" x14ac:dyDescent="0.25">
      <c r="A303" s="235"/>
      <c r="B303" s="230"/>
      <c r="C303" s="240"/>
      <c r="D303" s="231"/>
      <c r="E303" s="234"/>
      <c r="F303" s="240"/>
      <c r="G303" s="429" t="s">
        <v>16</v>
      </c>
      <c r="H303" s="430"/>
      <c r="I303" s="237"/>
      <c r="J303" s="227">
        <f>J301+J302</f>
        <v>288327123</v>
      </c>
      <c r="R303" s="233"/>
    </row>
    <row r="304" spans="1:18" x14ac:dyDescent="0.25">
      <c r="A304" s="235"/>
      <c r="B304" s="230"/>
      <c r="C304" s="240"/>
      <c r="D304" s="231"/>
      <c r="E304" s="234"/>
      <c r="F304" s="240"/>
      <c r="G304" s="429" t="s">
        <v>5</v>
      </c>
      <c r="H304" s="430"/>
      <c r="I304" s="237"/>
      <c r="J304" s="227">
        <f>SUM(I8:I296)</f>
        <v>285959958</v>
      </c>
      <c r="R304" s="233"/>
    </row>
    <row r="305" spans="1:18" x14ac:dyDescent="0.25">
      <c r="A305" s="235"/>
      <c r="B305" s="230"/>
      <c r="C305" s="240"/>
      <c r="D305" s="231"/>
      <c r="E305" s="234"/>
      <c r="F305" s="240"/>
      <c r="G305" s="429" t="s">
        <v>31</v>
      </c>
      <c r="H305" s="430"/>
      <c r="I305" s="234" t="str">
        <f>IF(J305&gt;0,"SALDO",IF(J305&lt;0,"PIUTANG",IF(J305=0,"LUNAS")))</f>
        <v>PIUTANG</v>
      </c>
      <c r="J305" s="227">
        <f>J304-J303</f>
        <v>-2367165</v>
      </c>
      <c r="R305" s="233"/>
    </row>
  </sheetData>
  <mergeCells count="13">
    <mergeCell ref="G305:H305"/>
    <mergeCell ref="G299:H299"/>
    <mergeCell ref="G300:H300"/>
    <mergeCell ref="G301:H301"/>
    <mergeCell ref="G302:H302"/>
    <mergeCell ref="G303:H303"/>
    <mergeCell ref="G304:H30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03"/>
  <sheetViews>
    <sheetView zoomScale="85" zoomScaleNormal="85" workbookViewId="0">
      <pane ySplit="7" topLeftCell="A177" activePane="bottomLeft" state="frozen"/>
      <selection pane="bottomLeft" activeCell="B185" sqref="B1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SUM(D155:D173)</f>
        <v>32942962</v>
      </c>
      <c r="N1" s="219">
        <v>13820101</v>
      </c>
      <c r="O1" s="219">
        <f>N1-M1</f>
        <v>-19122861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J197*-1</f>
        <v>25547582</v>
      </c>
      <c r="J2" s="218"/>
      <c r="M2" s="219">
        <f>SUM(G155:G173)</f>
        <v>910003</v>
      </c>
      <c r="N2" s="219">
        <v>242901</v>
      </c>
      <c r="O2" s="219">
        <f>N2-M2</f>
        <v>-667102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32032959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98">
        <v>43533</v>
      </c>
      <c r="B174" s="99">
        <v>19002274</v>
      </c>
      <c r="C174" s="100">
        <v>1</v>
      </c>
      <c r="D174" s="34">
        <v>116450</v>
      </c>
      <c r="E174" s="101"/>
      <c r="F174" s="99"/>
      <c r="G174" s="34"/>
      <c r="H174" s="102"/>
      <c r="I174" s="102"/>
      <c r="J174" s="34"/>
      <c r="K174" s="233"/>
      <c r="L174" s="233"/>
      <c r="M174" s="233"/>
      <c r="N174" s="233"/>
      <c r="O174" s="233"/>
      <c r="P174" s="233"/>
    </row>
    <row r="175" spans="1:16" x14ac:dyDescent="0.25">
      <c r="A175" s="98">
        <v>43533</v>
      </c>
      <c r="B175" s="99">
        <v>19002293</v>
      </c>
      <c r="C175" s="100">
        <v>19</v>
      </c>
      <c r="D175" s="34">
        <v>2089100</v>
      </c>
      <c r="E175" s="101"/>
      <c r="F175" s="99"/>
      <c r="G175" s="34"/>
      <c r="H175" s="102"/>
      <c r="I175" s="102"/>
      <c r="J175" s="34"/>
      <c r="K175" s="233"/>
      <c r="L175" s="233"/>
      <c r="M175" s="233"/>
      <c r="N175" s="233"/>
      <c r="O175" s="233"/>
      <c r="P175" s="233"/>
    </row>
    <row r="176" spans="1:16" x14ac:dyDescent="0.25">
      <c r="A176" s="98">
        <v>43533</v>
      </c>
      <c r="B176" s="99">
        <v>19002318</v>
      </c>
      <c r="C176" s="100">
        <v>19</v>
      </c>
      <c r="D176" s="34">
        <v>1905615</v>
      </c>
      <c r="E176" s="101"/>
      <c r="F176" s="99"/>
      <c r="G176" s="34"/>
      <c r="H176" s="102"/>
      <c r="I176" s="102"/>
      <c r="J176" s="34"/>
      <c r="K176" s="233"/>
      <c r="L176" s="233"/>
      <c r="M176" s="233"/>
      <c r="N176" s="233"/>
      <c r="O176" s="233"/>
      <c r="P176" s="233"/>
    </row>
    <row r="177" spans="1:16" x14ac:dyDescent="0.25">
      <c r="A177" s="98">
        <v>43535</v>
      </c>
      <c r="B177" s="99">
        <v>19002393</v>
      </c>
      <c r="C177" s="100">
        <v>1</v>
      </c>
      <c r="D177" s="34">
        <v>98940</v>
      </c>
      <c r="E177" s="101"/>
      <c r="F177" s="99"/>
      <c r="G177" s="34"/>
      <c r="H177" s="102"/>
      <c r="I177" s="102"/>
      <c r="J177" s="34"/>
      <c r="K177" s="233"/>
      <c r="L177" s="233"/>
      <c r="M177" s="233"/>
      <c r="N177" s="233"/>
      <c r="O177" s="233"/>
      <c r="P177" s="233"/>
    </row>
    <row r="178" spans="1:16" x14ac:dyDescent="0.25">
      <c r="A178" s="98">
        <v>43535</v>
      </c>
      <c r="B178" s="99">
        <v>19002409</v>
      </c>
      <c r="C178" s="100">
        <v>29</v>
      </c>
      <c r="D178" s="34">
        <v>2951894</v>
      </c>
      <c r="E178" s="101"/>
      <c r="F178" s="99"/>
      <c r="G178" s="34"/>
      <c r="H178" s="102"/>
      <c r="I178" s="102"/>
      <c r="J178" s="34"/>
      <c r="K178" s="233"/>
      <c r="L178" s="233"/>
      <c r="M178" s="233"/>
      <c r="N178" s="233"/>
      <c r="O178" s="233"/>
      <c r="P178" s="233"/>
    </row>
    <row r="179" spans="1:16" x14ac:dyDescent="0.25">
      <c r="A179" s="98">
        <v>43535</v>
      </c>
      <c r="B179" s="99">
        <v>19002434</v>
      </c>
      <c r="C179" s="100">
        <v>36</v>
      </c>
      <c r="D179" s="34">
        <v>3937085</v>
      </c>
      <c r="E179" s="101"/>
      <c r="F179" s="99"/>
      <c r="G179" s="34"/>
      <c r="H179" s="102"/>
      <c r="I179" s="102"/>
      <c r="J179" s="34"/>
      <c r="K179" s="233"/>
      <c r="L179" s="233"/>
      <c r="M179" s="233"/>
      <c r="N179" s="233"/>
      <c r="O179" s="233"/>
      <c r="P179" s="233"/>
    </row>
    <row r="180" spans="1:16" x14ac:dyDescent="0.25">
      <c r="A180" s="98">
        <v>43536</v>
      </c>
      <c r="B180" s="99">
        <v>19002468</v>
      </c>
      <c r="C180" s="100">
        <v>14</v>
      </c>
      <c r="D180" s="34">
        <v>1262930</v>
      </c>
      <c r="E180" s="101" t="s">
        <v>303</v>
      </c>
      <c r="F180" s="99">
        <v>6</v>
      </c>
      <c r="G180" s="34">
        <v>725645</v>
      </c>
      <c r="H180" s="102"/>
      <c r="I180" s="102"/>
      <c r="J180" s="34"/>
      <c r="K180" s="233"/>
      <c r="L180" s="233"/>
      <c r="M180" s="233"/>
      <c r="N180" s="233"/>
      <c r="O180" s="233"/>
      <c r="P180" s="233"/>
    </row>
    <row r="181" spans="1:16" x14ac:dyDescent="0.25">
      <c r="A181" s="98">
        <v>43536</v>
      </c>
      <c r="B181" s="99">
        <v>19002503</v>
      </c>
      <c r="C181" s="100">
        <v>48</v>
      </c>
      <c r="D181" s="34">
        <v>5092026</v>
      </c>
      <c r="E181" s="101"/>
      <c r="F181" s="99"/>
      <c r="G181" s="34"/>
      <c r="H181" s="102"/>
      <c r="I181" s="102"/>
      <c r="J181" s="34"/>
      <c r="K181" s="233"/>
      <c r="L181" s="233"/>
      <c r="M181" s="233"/>
      <c r="N181" s="233"/>
      <c r="O181" s="233"/>
      <c r="P181" s="233"/>
    </row>
    <row r="182" spans="1:16" x14ac:dyDescent="0.25">
      <c r="A182" s="98">
        <v>43537</v>
      </c>
      <c r="B182" s="99">
        <v>19002539</v>
      </c>
      <c r="C182" s="100">
        <v>23</v>
      </c>
      <c r="D182" s="34">
        <v>1954745</v>
      </c>
      <c r="E182" s="101"/>
      <c r="F182" s="99"/>
      <c r="G182" s="34"/>
      <c r="H182" s="102"/>
      <c r="I182" s="102"/>
      <c r="J182" s="34"/>
      <c r="K182" s="233"/>
      <c r="L182" s="233"/>
      <c r="M182" s="233"/>
      <c r="N182" s="233"/>
      <c r="O182" s="233"/>
      <c r="P182" s="233"/>
    </row>
    <row r="183" spans="1:16" x14ac:dyDescent="0.25">
      <c r="A183" s="98">
        <v>43537</v>
      </c>
      <c r="B183" s="99">
        <v>19002570</v>
      </c>
      <c r="C183" s="100">
        <v>30</v>
      </c>
      <c r="D183" s="34">
        <v>2926125</v>
      </c>
      <c r="E183" s="101"/>
      <c r="F183" s="99"/>
      <c r="G183" s="34"/>
      <c r="H183" s="102"/>
      <c r="I183" s="102"/>
      <c r="J183" s="34"/>
      <c r="K183" s="233"/>
      <c r="L183" s="233"/>
      <c r="M183" s="233"/>
      <c r="N183" s="233"/>
      <c r="O183" s="233"/>
      <c r="P183" s="233"/>
    </row>
    <row r="184" spans="1:16" x14ac:dyDescent="0.25">
      <c r="A184" s="98">
        <v>43538</v>
      </c>
      <c r="B184" s="99">
        <v>19002617</v>
      </c>
      <c r="C184" s="100">
        <v>11</v>
      </c>
      <c r="D184" s="34">
        <v>1208105</v>
      </c>
      <c r="E184" s="101"/>
      <c r="F184" s="99"/>
      <c r="G184" s="34"/>
      <c r="H184" s="102"/>
      <c r="I184" s="102"/>
      <c r="J184" s="34"/>
      <c r="K184" s="233"/>
      <c r="L184" s="233"/>
      <c r="M184" s="233"/>
      <c r="N184" s="233"/>
      <c r="O184" s="233"/>
      <c r="P184" s="233"/>
    </row>
    <row r="185" spans="1:16" x14ac:dyDescent="0.25">
      <c r="A185" s="98">
        <v>43538</v>
      </c>
      <c r="B185" s="99">
        <v>19002639</v>
      </c>
      <c r="C185" s="100">
        <v>26</v>
      </c>
      <c r="D185" s="34">
        <v>2730625</v>
      </c>
      <c r="E185" s="101"/>
      <c r="F185" s="99"/>
      <c r="G185" s="34"/>
      <c r="H185" s="102"/>
      <c r="I185" s="102"/>
      <c r="J185" s="34"/>
      <c r="K185" s="233"/>
      <c r="L185" s="233"/>
      <c r="M185" s="233"/>
      <c r="N185" s="233"/>
      <c r="O185" s="233"/>
      <c r="P185" s="233"/>
    </row>
    <row r="186" spans="1:16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33"/>
      <c r="L186" s="233"/>
      <c r="M186" s="233"/>
      <c r="N186" s="233"/>
      <c r="O186" s="233"/>
      <c r="P186" s="233"/>
    </row>
    <row r="187" spans="1:16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  <c r="K187" s="233"/>
      <c r="L187" s="233"/>
      <c r="M187" s="233"/>
      <c r="N187" s="233"/>
      <c r="O187" s="233"/>
      <c r="P187" s="233"/>
    </row>
    <row r="188" spans="1:16" x14ac:dyDescent="0.25">
      <c r="A188" s="235"/>
      <c r="B188" s="234"/>
      <c r="C188" s="240"/>
      <c r="D188" s="236"/>
      <c r="E188" s="237"/>
      <c r="F188" s="234"/>
      <c r="G188" s="236"/>
      <c r="H188" s="239"/>
      <c r="I188" s="239"/>
      <c r="J188" s="236"/>
      <c r="K188" s="233"/>
      <c r="L188" s="233"/>
      <c r="M188" s="233"/>
      <c r="N188" s="233"/>
      <c r="O188" s="233"/>
      <c r="P188" s="233"/>
    </row>
    <row r="189" spans="1:16" x14ac:dyDescent="0.25">
      <c r="A189" s="235"/>
      <c r="B189" s="223" t="s">
        <v>11</v>
      </c>
      <c r="C189" s="232">
        <f>SUM(C8:C188)</f>
        <v>1973</v>
      </c>
      <c r="D189" s="224"/>
      <c r="E189" s="223" t="s">
        <v>11</v>
      </c>
      <c r="F189" s="223">
        <f>SUM(F8:F188)</f>
        <v>56</v>
      </c>
      <c r="G189" s="224">
        <f>SUM(G8:G188)</f>
        <v>6544864</v>
      </c>
      <c r="H189" s="239"/>
      <c r="I189" s="239"/>
      <c r="J189" s="236"/>
      <c r="K189" s="233"/>
      <c r="L189" s="233"/>
      <c r="M189" s="233"/>
      <c r="N189" s="233"/>
      <c r="O189" s="233"/>
      <c r="P189" s="233"/>
    </row>
    <row r="190" spans="1:16" x14ac:dyDescent="0.25">
      <c r="A190" s="235"/>
      <c r="B190" s="223"/>
      <c r="C190" s="232"/>
      <c r="D190" s="224"/>
      <c r="E190" s="237"/>
      <c r="F190" s="234"/>
      <c r="G190" s="236"/>
      <c r="H190" s="239"/>
      <c r="I190" s="239"/>
      <c r="J190" s="236"/>
      <c r="K190" s="233"/>
      <c r="L190" s="233"/>
      <c r="M190" s="233"/>
      <c r="N190" s="233"/>
      <c r="O190" s="233"/>
      <c r="P190" s="233"/>
    </row>
    <row r="191" spans="1:16" x14ac:dyDescent="0.25">
      <c r="A191" s="225"/>
      <c r="B191" s="226"/>
      <c r="C191" s="240"/>
      <c r="D191" s="236"/>
      <c r="E191" s="223"/>
      <c r="F191" s="234"/>
      <c r="G191" s="414" t="s">
        <v>12</v>
      </c>
      <c r="H191" s="414"/>
      <c r="I191" s="239"/>
      <c r="J191" s="227">
        <f>SUM(D8:D188)</f>
        <v>201722622</v>
      </c>
      <c r="K191" s="233"/>
      <c r="L191" s="233"/>
      <c r="M191" s="233"/>
      <c r="N191" s="233"/>
      <c r="O191" s="233"/>
      <c r="P191" s="233"/>
    </row>
    <row r="192" spans="1:16" x14ac:dyDescent="0.25">
      <c r="A192" s="235"/>
      <c r="B192" s="234"/>
      <c r="C192" s="240"/>
      <c r="D192" s="236"/>
      <c r="E192" s="223"/>
      <c r="F192" s="234"/>
      <c r="G192" s="414" t="s">
        <v>13</v>
      </c>
      <c r="H192" s="414"/>
      <c r="I192" s="239"/>
      <c r="J192" s="227">
        <f>SUM(G8:G188)</f>
        <v>6544864</v>
      </c>
    </row>
    <row r="193" spans="1:16" x14ac:dyDescent="0.25">
      <c r="A193" s="228"/>
      <c r="B193" s="237"/>
      <c r="C193" s="240"/>
      <c r="D193" s="236"/>
      <c r="E193" s="237"/>
      <c r="F193" s="234"/>
      <c r="G193" s="414" t="s">
        <v>14</v>
      </c>
      <c r="H193" s="414"/>
      <c r="I193" s="41"/>
      <c r="J193" s="229">
        <f>J191-J192</f>
        <v>195177758</v>
      </c>
    </row>
    <row r="194" spans="1:16" x14ac:dyDescent="0.25">
      <c r="A194" s="235"/>
      <c r="B194" s="230"/>
      <c r="C194" s="240"/>
      <c r="D194" s="231"/>
      <c r="E194" s="237"/>
      <c r="F194" s="223"/>
      <c r="G194" s="414" t="s">
        <v>15</v>
      </c>
      <c r="H194" s="414"/>
      <c r="I194" s="239"/>
      <c r="J194" s="227">
        <f>SUM(H8:H190)</f>
        <v>0</v>
      </c>
    </row>
    <row r="195" spans="1:16" x14ac:dyDescent="0.25">
      <c r="A195" s="235"/>
      <c r="B195" s="230"/>
      <c r="C195" s="240"/>
      <c r="D195" s="231"/>
      <c r="E195" s="237"/>
      <c r="F195" s="223"/>
      <c r="G195" s="414" t="s">
        <v>16</v>
      </c>
      <c r="H195" s="414"/>
      <c r="I195" s="239"/>
      <c r="J195" s="227">
        <f>J193+J194</f>
        <v>195177758</v>
      </c>
    </row>
    <row r="196" spans="1:16" x14ac:dyDescent="0.25">
      <c r="A196" s="235"/>
      <c r="B196" s="230"/>
      <c r="C196" s="240"/>
      <c r="D196" s="231"/>
      <c r="E196" s="237"/>
      <c r="F196" s="234"/>
      <c r="G196" s="414" t="s">
        <v>5</v>
      </c>
      <c r="H196" s="414"/>
      <c r="I196" s="239"/>
      <c r="J196" s="227">
        <f>SUM(I8:I190)</f>
        <v>169630176</v>
      </c>
    </row>
    <row r="197" spans="1:16" x14ac:dyDescent="0.25">
      <c r="A197" s="235"/>
      <c r="B197" s="230"/>
      <c r="C197" s="240"/>
      <c r="D197" s="231"/>
      <c r="E197" s="237"/>
      <c r="F197" s="234"/>
      <c r="G197" s="414" t="s">
        <v>31</v>
      </c>
      <c r="H197" s="414"/>
      <c r="I197" s="240" t="str">
        <f>IF(J197&gt;0,"SALDO",IF(J197&lt;0,"PIUTANG",IF(J197=0,"LUNAS")))</f>
        <v>PIUTANG</v>
      </c>
      <c r="J197" s="227">
        <f>J196-J195</f>
        <v>-25547582</v>
      </c>
    </row>
    <row r="198" spans="1:16" x14ac:dyDescent="0.25">
      <c r="F198" s="219"/>
      <c r="G198" s="219"/>
      <c r="J198" s="219"/>
    </row>
    <row r="199" spans="1:16" x14ac:dyDescent="0.25">
      <c r="C199" s="219"/>
      <c r="D199" s="219"/>
      <c r="F199" s="219"/>
      <c r="G199" s="219"/>
      <c r="J199" s="219"/>
      <c r="L199" s="233"/>
      <c r="M199" s="233"/>
      <c r="N199" s="233"/>
      <c r="O199" s="233"/>
      <c r="P199" s="233"/>
    </row>
    <row r="200" spans="1:16" x14ac:dyDescent="0.25">
      <c r="C200" s="219"/>
      <c r="D200" s="219"/>
      <c r="F200" s="219"/>
      <c r="G200" s="219"/>
      <c r="J200" s="219"/>
      <c r="L200" s="233"/>
      <c r="M200" s="233"/>
      <c r="N200" s="233"/>
      <c r="O200" s="233"/>
      <c r="P200" s="233"/>
    </row>
    <row r="201" spans="1:16" x14ac:dyDescent="0.25">
      <c r="C201" s="219"/>
      <c r="D201" s="219"/>
      <c r="F201" s="219"/>
      <c r="G201" s="219"/>
      <c r="J201" s="219"/>
      <c r="L201" s="233"/>
      <c r="M201" s="233"/>
      <c r="N201" s="233"/>
      <c r="O201" s="233"/>
      <c r="P201" s="233"/>
    </row>
    <row r="202" spans="1:16" x14ac:dyDescent="0.25">
      <c r="C202" s="219"/>
      <c r="D202" s="219"/>
      <c r="F202" s="219"/>
      <c r="G202" s="219"/>
      <c r="J202" s="219"/>
      <c r="L202" s="233"/>
      <c r="M202" s="233"/>
      <c r="N202" s="233"/>
      <c r="O202" s="233"/>
      <c r="P202" s="233"/>
    </row>
    <row r="203" spans="1:16" x14ac:dyDescent="0.25">
      <c r="C203" s="219"/>
      <c r="D203" s="219"/>
      <c r="L203" s="233"/>
      <c r="M203" s="233"/>
      <c r="N203" s="233"/>
      <c r="O203" s="233"/>
      <c r="P203" s="233"/>
    </row>
  </sheetData>
  <mergeCells count="15">
    <mergeCell ref="G197:H197"/>
    <mergeCell ref="G191:H191"/>
    <mergeCell ref="G192:H192"/>
    <mergeCell ref="G193:H193"/>
    <mergeCell ref="G194:H194"/>
    <mergeCell ref="G195:H195"/>
    <mergeCell ref="G196:H19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58"/>
  <sheetViews>
    <sheetView workbookViewId="0">
      <pane ySplit="7" topLeftCell="A130" activePane="bottomLeft" state="frozen"/>
      <selection pane="bottomLeft" activeCell="D139" sqref="D1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SUM(D118:D130)</f>
        <v>1462800</v>
      </c>
      <c r="M1" s="219">
        <v>53505</v>
      </c>
      <c r="N1" s="238">
        <f>L1+M1</f>
        <v>1516305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J152*-1</f>
        <v>750360</v>
      </c>
      <c r="J2" s="218"/>
      <c r="L2" s="219">
        <f>SUM(G118:G130)</f>
        <v>90090</v>
      </c>
      <c r="N2" s="238">
        <f>SUM(G118:G130)</f>
        <v>90090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1372710</v>
      </c>
      <c r="N3" s="238">
        <f>N1-N2</f>
        <v>1426215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98">
        <v>43533</v>
      </c>
      <c r="B131" s="99">
        <v>19000384</v>
      </c>
      <c r="C131" s="100">
        <v>1</v>
      </c>
      <c r="D131" s="34">
        <v>45000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43535</v>
      </c>
      <c r="B132" s="99">
        <v>19000393</v>
      </c>
      <c r="C132" s="100">
        <v>1</v>
      </c>
      <c r="D132" s="34">
        <v>61875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43535</v>
      </c>
      <c r="B133" s="99">
        <v>19000394</v>
      </c>
      <c r="C133" s="100">
        <v>1</v>
      </c>
      <c r="D133" s="34">
        <v>51300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43535</v>
      </c>
      <c r="B134" s="99">
        <v>19000395</v>
      </c>
      <c r="C134" s="100">
        <v>1</v>
      </c>
      <c r="D134" s="34">
        <v>65250</v>
      </c>
      <c r="E134" s="101"/>
      <c r="F134" s="99"/>
      <c r="G134" s="34"/>
      <c r="H134" s="102"/>
      <c r="I134" s="102"/>
      <c r="J134" s="34"/>
    </row>
    <row r="135" spans="1:10" x14ac:dyDescent="0.25">
      <c r="A135" s="98">
        <v>43535</v>
      </c>
      <c r="B135" s="99">
        <v>19000397</v>
      </c>
      <c r="C135" s="100">
        <v>2</v>
      </c>
      <c r="D135" s="34">
        <v>169515</v>
      </c>
      <c r="E135" s="101"/>
      <c r="F135" s="99"/>
      <c r="G135" s="34"/>
      <c r="H135" s="102"/>
      <c r="I135" s="102"/>
      <c r="J135" s="34"/>
    </row>
    <row r="136" spans="1:10" x14ac:dyDescent="0.25">
      <c r="A136" s="98">
        <v>43536</v>
      </c>
      <c r="B136" s="99">
        <v>19000399</v>
      </c>
      <c r="C136" s="100">
        <v>1</v>
      </c>
      <c r="D136" s="34">
        <v>46500</v>
      </c>
      <c r="E136" s="101" t="s">
        <v>310</v>
      </c>
      <c r="F136" s="99">
        <v>2</v>
      </c>
      <c r="G136" s="34">
        <v>78120</v>
      </c>
      <c r="H136" s="102"/>
      <c r="I136" s="102"/>
      <c r="J136" s="34"/>
    </row>
    <row r="137" spans="1:10" x14ac:dyDescent="0.25">
      <c r="A137" s="98">
        <v>43537</v>
      </c>
      <c r="B137" s="99">
        <v>19000403</v>
      </c>
      <c r="C137" s="100">
        <v>1</v>
      </c>
      <c r="D137" s="34">
        <v>58500</v>
      </c>
      <c r="E137" s="101"/>
      <c r="F137" s="99"/>
      <c r="G137" s="34"/>
      <c r="H137" s="102"/>
      <c r="I137" s="102"/>
      <c r="J137" s="34"/>
    </row>
    <row r="138" spans="1:10" x14ac:dyDescent="0.25">
      <c r="A138" s="98">
        <v>43537</v>
      </c>
      <c r="B138" s="99">
        <v>19000404</v>
      </c>
      <c r="C138" s="100">
        <v>2</v>
      </c>
      <c r="D138" s="34">
        <v>114375</v>
      </c>
      <c r="E138" s="101"/>
      <c r="F138" s="99"/>
      <c r="G138" s="34"/>
      <c r="H138" s="102"/>
      <c r="I138" s="102"/>
      <c r="J138" s="34"/>
    </row>
    <row r="139" spans="1:10" x14ac:dyDescent="0.25">
      <c r="A139" s="98">
        <v>43537</v>
      </c>
      <c r="B139" s="99">
        <v>19000405</v>
      </c>
      <c r="C139" s="100">
        <v>1</v>
      </c>
      <c r="D139" s="34">
        <v>65835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43538</v>
      </c>
      <c r="B140" s="99">
        <v>19000409</v>
      </c>
      <c r="C140" s="100">
        <v>1</v>
      </c>
      <c r="D140" s="34">
        <v>84330</v>
      </c>
      <c r="E140" s="101" t="s">
        <v>311</v>
      </c>
      <c r="F140" s="99">
        <v>1</v>
      </c>
      <c r="G140" s="34">
        <v>46500</v>
      </c>
      <c r="H140" s="102"/>
      <c r="I140" s="102"/>
      <c r="J140" s="34"/>
    </row>
    <row r="141" spans="1:10" x14ac:dyDescent="0.25">
      <c r="A141" s="98">
        <v>43538</v>
      </c>
      <c r="B141" s="99">
        <v>19000410</v>
      </c>
      <c r="C141" s="100">
        <v>2</v>
      </c>
      <c r="D141" s="34">
        <v>112500</v>
      </c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235"/>
      <c r="B143" s="234"/>
      <c r="C143" s="240"/>
      <c r="D143" s="236"/>
      <c r="E143" s="237"/>
      <c r="F143" s="234"/>
      <c r="G143" s="236"/>
      <c r="H143" s="239"/>
      <c r="I143" s="239"/>
      <c r="J143" s="236"/>
    </row>
    <row r="144" spans="1:10" x14ac:dyDescent="0.25">
      <c r="A144" s="235"/>
      <c r="B144" s="223" t="s">
        <v>11</v>
      </c>
      <c r="C144" s="232">
        <f>SUM(C8:C143)</f>
        <v>347</v>
      </c>
      <c r="D144" s="224"/>
      <c r="E144" s="223" t="s">
        <v>11</v>
      </c>
      <c r="F144" s="223">
        <f>SUM(F8:F143)</f>
        <v>11</v>
      </c>
      <c r="G144" s="224">
        <f>SUM(G8:G143)</f>
        <v>553740</v>
      </c>
      <c r="H144" s="239"/>
      <c r="I144" s="239"/>
      <c r="J144" s="236"/>
    </row>
    <row r="145" spans="1:10" x14ac:dyDescent="0.25">
      <c r="A145" s="235"/>
      <c r="B145" s="223"/>
      <c r="C145" s="232"/>
      <c r="D145" s="224"/>
      <c r="E145" s="237"/>
      <c r="F145" s="234"/>
      <c r="G145" s="236"/>
      <c r="H145" s="239"/>
      <c r="I145" s="239"/>
      <c r="J145" s="236"/>
    </row>
    <row r="146" spans="1:10" x14ac:dyDescent="0.25">
      <c r="A146" s="225"/>
      <c r="B146" s="226"/>
      <c r="C146" s="240"/>
      <c r="D146" s="236"/>
      <c r="E146" s="223"/>
      <c r="F146" s="234"/>
      <c r="G146" s="414" t="s">
        <v>12</v>
      </c>
      <c r="H146" s="414"/>
      <c r="I146" s="239"/>
      <c r="J146" s="227">
        <f>SUM(D8:D143)</f>
        <v>16155585</v>
      </c>
    </row>
    <row r="147" spans="1:10" x14ac:dyDescent="0.25">
      <c r="A147" s="235"/>
      <c r="B147" s="234"/>
      <c r="C147" s="240"/>
      <c r="D147" s="236"/>
      <c r="E147" s="223"/>
      <c r="F147" s="234"/>
      <c r="G147" s="414" t="s">
        <v>13</v>
      </c>
      <c r="H147" s="414"/>
      <c r="I147" s="239"/>
      <c r="J147" s="227">
        <f>SUM(G8:G143)</f>
        <v>553740</v>
      </c>
    </row>
    <row r="148" spans="1:10" x14ac:dyDescent="0.25">
      <c r="A148" s="228"/>
      <c r="B148" s="237"/>
      <c r="C148" s="240"/>
      <c r="D148" s="236"/>
      <c r="E148" s="237"/>
      <c r="F148" s="234"/>
      <c r="G148" s="414" t="s">
        <v>14</v>
      </c>
      <c r="H148" s="414"/>
      <c r="I148" s="41"/>
      <c r="J148" s="229">
        <f>J146-J147</f>
        <v>15601845</v>
      </c>
    </row>
    <row r="149" spans="1:10" x14ac:dyDescent="0.25">
      <c r="A149" s="235"/>
      <c r="B149" s="230"/>
      <c r="C149" s="240"/>
      <c r="D149" s="231"/>
      <c r="E149" s="237"/>
      <c r="F149" s="223"/>
      <c r="G149" s="414" t="s">
        <v>15</v>
      </c>
      <c r="H149" s="414"/>
      <c r="I149" s="239"/>
      <c r="J149" s="227">
        <f>SUM(H8:H145)</f>
        <v>0</v>
      </c>
    </row>
    <row r="150" spans="1:10" x14ac:dyDescent="0.25">
      <c r="A150" s="235"/>
      <c r="B150" s="230"/>
      <c r="C150" s="240"/>
      <c r="D150" s="231"/>
      <c r="E150" s="237"/>
      <c r="F150" s="223"/>
      <c r="G150" s="414" t="s">
        <v>16</v>
      </c>
      <c r="H150" s="414"/>
      <c r="I150" s="239"/>
      <c r="J150" s="227">
        <f>J148+J149</f>
        <v>15601845</v>
      </c>
    </row>
    <row r="151" spans="1:10" x14ac:dyDescent="0.25">
      <c r="A151" s="235"/>
      <c r="B151" s="230"/>
      <c r="C151" s="240"/>
      <c r="D151" s="231"/>
      <c r="E151" s="237"/>
      <c r="F151" s="234"/>
      <c r="G151" s="414" t="s">
        <v>5</v>
      </c>
      <c r="H151" s="414"/>
      <c r="I151" s="239"/>
      <c r="J151" s="227">
        <f>SUM(I8:I145)</f>
        <v>14851485</v>
      </c>
    </row>
    <row r="152" spans="1:10" x14ac:dyDescent="0.25">
      <c r="A152" s="235"/>
      <c r="B152" s="230"/>
      <c r="C152" s="240"/>
      <c r="D152" s="231"/>
      <c r="E152" s="237"/>
      <c r="F152" s="234"/>
      <c r="G152" s="414" t="s">
        <v>31</v>
      </c>
      <c r="H152" s="414"/>
      <c r="I152" s="240" t="str">
        <f>IF(J152&gt;0,"SALDO",IF(J152&lt;0,"PIUTANG",IF(J152=0,"LUNAS")))</f>
        <v>PIUTANG</v>
      </c>
      <c r="J152" s="227">
        <f>J151-J150</f>
        <v>-750360</v>
      </c>
    </row>
    <row r="153" spans="1:10" x14ac:dyDescent="0.25">
      <c r="F153" s="219"/>
      <c r="G153" s="219"/>
      <c r="J153" s="219"/>
    </row>
    <row r="154" spans="1:10" x14ac:dyDescent="0.25">
      <c r="C154" s="219"/>
      <c r="D154" s="219"/>
      <c r="F154" s="219"/>
      <c r="G154" s="219"/>
      <c r="J154" s="219"/>
    </row>
    <row r="155" spans="1:10" x14ac:dyDescent="0.25">
      <c r="C155" s="219"/>
      <c r="D155" s="219"/>
      <c r="F155" s="219"/>
      <c r="G155" s="219"/>
      <c r="J155" s="219"/>
    </row>
    <row r="156" spans="1:10" x14ac:dyDescent="0.25">
      <c r="C156" s="219"/>
      <c r="D156" s="219"/>
      <c r="F156" s="219"/>
      <c r="G156" s="219"/>
      <c r="J156" s="219"/>
    </row>
    <row r="157" spans="1:10" x14ac:dyDescent="0.25">
      <c r="C157" s="219"/>
      <c r="D157" s="219"/>
      <c r="F157" s="219"/>
      <c r="G157" s="219"/>
      <c r="J157" s="219"/>
    </row>
    <row r="158" spans="1:10" x14ac:dyDescent="0.25">
      <c r="C158" s="219"/>
      <c r="D158" s="219"/>
    </row>
  </sheetData>
  <mergeCells count="15">
    <mergeCell ref="G152:H152"/>
    <mergeCell ref="G146:H146"/>
    <mergeCell ref="G147:H147"/>
    <mergeCell ref="G148:H148"/>
    <mergeCell ref="G149:H149"/>
    <mergeCell ref="G150:H150"/>
    <mergeCell ref="G151:H1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3"/>
  <sheetViews>
    <sheetView workbookViewId="0">
      <pane ySplit="7" topLeftCell="A44" activePane="bottomLeft" state="frozen"/>
      <selection pane="bottomLeft" activeCell="K49" sqref="K4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J63*-1</f>
        <v>1662570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98">
        <v>43536</v>
      </c>
      <c r="B51" s="99">
        <v>19002516</v>
      </c>
      <c r="C51" s="253">
        <v>6</v>
      </c>
      <c r="D51" s="34">
        <v>717455</v>
      </c>
      <c r="E51" s="101"/>
      <c r="F51" s="99"/>
      <c r="G51" s="34"/>
      <c r="H51" s="101"/>
      <c r="I51" s="102"/>
      <c r="J51" s="34"/>
      <c r="L51" s="238"/>
    </row>
    <row r="52" spans="1:12" x14ac:dyDescent="0.25">
      <c r="A52" s="98">
        <v>43537</v>
      </c>
      <c r="B52" s="99">
        <v>19002581</v>
      </c>
      <c r="C52" s="253">
        <v>6</v>
      </c>
      <c r="D52" s="34">
        <v>572390</v>
      </c>
      <c r="E52" s="101"/>
      <c r="F52" s="99"/>
      <c r="G52" s="34"/>
      <c r="H52" s="101"/>
      <c r="I52" s="102"/>
      <c r="J52" s="34"/>
      <c r="L52" s="238"/>
    </row>
    <row r="53" spans="1:12" x14ac:dyDescent="0.25">
      <c r="A53" s="98">
        <v>43538</v>
      </c>
      <c r="B53" s="99">
        <v>19002647</v>
      </c>
      <c r="C53" s="253">
        <v>4</v>
      </c>
      <c r="D53" s="34">
        <v>372725</v>
      </c>
      <c r="E53" s="101"/>
      <c r="F53" s="99"/>
      <c r="G53" s="34"/>
      <c r="H53" s="101"/>
      <c r="I53" s="102"/>
      <c r="J53" s="34"/>
      <c r="L53" s="238"/>
    </row>
    <row r="54" spans="1:12" x14ac:dyDescent="0.25">
      <c r="A54" s="235"/>
      <c r="B54" s="234"/>
      <c r="C54" s="26"/>
      <c r="D54" s="236"/>
      <c r="E54" s="237"/>
      <c r="F54" s="234"/>
      <c r="G54" s="236"/>
      <c r="H54" s="237"/>
      <c r="I54" s="239"/>
      <c r="J54" s="236"/>
    </row>
    <row r="55" spans="1:12" x14ac:dyDescent="0.25">
      <c r="A55" s="235"/>
      <c r="B55" s="223" t="s">
        <v>11</v>
      </c>
      <c r="C55" s="27">
        <f>SUM(C8:C54)</f>
        <v>236</v>
      </c>
      <c r="D55" s="224"/>
      <c r="E55" s="223" t="s">
        <v>11</v>
      </c>
      <c r="F55" s="223">
        <f>SUM(F8:F54)</f>
        <v>8</v>
      </c>
      <c r="G55" s="5"/>
      <c r="H55" s="234"/>
      <c r="I55" s="240"/>
      <c r="J55" s="5"/>
    </row>
    <row r="56" spans="1:12" x14ac:dyDescent="0.25">
      <c r="A56" s="235"/>
      <c r="B56" s="223"/>
      <c r="C56" s="27"/>
      <c r="D56" s="224"/>
      <c r="E56" s="223"/>
      <c r="F56" s="223"/>
      <c r="G56" s="32"/>
      <c r="H56" s="33"/>
      <c r="I56" s="240"/>
      <c r="J56" s="5"/>
    </row>
    <row r="57" spans="1:12" x14ac:dyDescent="0.25">
      <c r="A57" s="225"/>
      <c r="B57" s="226"/>
      <c r="C57" s="26"/>
      <c r="D57" s="236"/>
      <c r="E57" s="223"/>
      <c r="F57" s="234"/>
      <c r="G57" s="414" t="s">
        <v>12</v>
      </c>
      <c r="H57" s="414"/>
      <c r="I57" s="239"/>
      <c r="J57" s="227">
        <f>SUM(D8:D54)</f>
        <v>25967965</v>
      </c>
    </row>
    <row r="58" spans="1:12" x14ac:dyDescent="0.25">
      <c r="A58" s="235"/>
      <c r="B58" s="234"/>
      <c r="C58" s="26"/>
      <c r="D58" s="236"/>
      <c r="E58" s="237"/>
      <c r="F58" s="234"/>
      <c r="G58" s="414" t="s">
        <v>13</v>
      </c>
      <c r="H58" s="414"/>
      <c r="I58" s="239"/>
      <c r="J58" s="227">
        <f>SUM(G8:G54)</f>
        <v>537950</v>
      </c>
    </row>
    <row r="59" spans="1:12" x14ac:dyDescent="0.25">
      <c r="A59" s="228"/>
      <c r="B59" s="237"/>
      <c r="C59" s="26"/>
      <c r="D59" s="236"/>
      <c r="E59" s="237"/>
      <c r="F59" s="234"/>
      <c r="G59" s="414" t="s">
        <v>14</v>
      </c>
      <c r="H59" s="414"/>
      <c r="I59" s="41"/>
      <c r="J59" s="229">
        <f>J57-J58</f>
        <v>25430015</v>
      </c>
    </row>
    <row r="60" spans="1:12" x14ac:dyDescent="0.25">
      <c r="A60" s="235"/>
      <c r="B60" s="230"/>
      <c r="C60" s="26"/>
      <c r="D60" s="231"/>
      <c r="E60" s="237"/>
      <c r="F60" s="234"/>
      <c r="G60" s="414" t="s">
        <v>15</v>
      </c>
      <c r="H60" s="414"/>
      <c r="I60" s="239"/>
      <c r="J60" s="227">
        <f>SUM(H8:H55)</f>
        <v>0</v>
      </c>
    </row>
    <row r="61" spans="1:12" x14ac:dyDescent="0.25">
      <c r="A61" s="235"/>
      <c r="B61" s="230"/>
      <c r="C61" s="26"/>
      <c r="D61" s="231"/>
      <c r="E61" s="237"/>
      <c r="F61" s="234"/>
      <c r="G61" s="414" t="s">
        <v>16</v>
      </c>
      <c r="H61" s="414"/>
      <c r="I61" s="239"/>
      <c r="J61" s="227">
        <f>J59+J60</f>
        <v>25430015</v>
      </c>
    </row>
    <row r="62" spans="1:12" x14ac:dyDescent="0.25">
      <c r="A62" s="235"/>
      <c r="B62" s="230"/>
      <c r="C62" s="26"/>
      <c r="D62" s="231"/>
      <c r="E62" s="237"/>
      <c r="F62" s="234"/>
      <c r="G62" s="414" t="s">
        <v>5</v>
      </c>
      <c r="H62" s="414"/>
      <c r="I62" s="239"/>
      <c r="J62" s="227">
        <f>SUM(I8:I55)</f>
        <v>23767445</v>
      </c>
    </row>
    <row r="63" spans="1:12" x14ac:dyDescent="0.25">
      <c r="A63" s="235"/>
      <c r="B63" s="230"/>
      <c r="C63" s="26"/>
      <c r="D63" s="231"/>
      <c r="E63" s="237"/>
      <c r="F63" s="234"/>
      <c r="G63" s="414" t="s">
        <v>31</v>
      </c>
      <c r="H63" s="414"/>
      <c r="I63" s="240" t="str">
        <f>IF(J63&gt;0,"SALDO",IF(J63&lt;0,"PIUTANG",IF(J63=0,"LUNAS")))</f>
        <v>PIUTANG</v>
      </c>
      <c r="J63" s="227">
        <f>J62-J61</f>
        <v>-1662570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1"/>
  <sheetViews>
    <sheetView workbookViewId="0">
      <pane ySplit="7" topLeftCell="A83" activePane="bottomLeft" state="frozen"/>
      <selection pane="bottomLeft" activeCell="B90" sqref="B9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J101*-1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98">
        <v>43531</v>
      </c>
      <c r="B89" s="99">
        <v>19002194</v>
      </c>
      <c r="C89" s="100">
        <v>1</v>
      </c>
      <c r="D89" s="34">
        <v>106335</v>
      </c>
      <c r="E89" s="101" t="s">
        <v>293</v>
      </c>
      <c r="F89" s="99">
        <v>2</v>
      </c>
      <c r="G89" s="34">
        <v>204425</v>
      </c>
      <c r="H89" s="102"/>
      <c r="I89" s="102"/>
      <c r="J89" s="34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98">
        <v>43534</v>
      </c>
      <c r="B90" s="99">
        <v>19002333</v>
      </c>
      <c r="C90" s="100">
        <v>5</v>
      </c>
      <c r="D90" s="34">
        <v>609110</v>
      </c>
      <c r="E90" s="101"/>
      <c r="F90" s="99"/>
      <c r="G90" s="34"/>
      <c r="H90" s="102"/>
      <c r="I90" s="102">
        <v>1195015</v>
      </c>
      <c r="J90" s="34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x14ac:dyDescent="0.25">
      <c r="A92" s="4"/>
      <c r="B92" s="3"/>
      <c r="C92" s="40"/>
      <c r="D92" s="6"/>
      <c r="E92" s="7"/>
      <c r="F92" s="3"/>
      <c r="G92" s="6"/>
      <c r="H92" s="39"/>
      <c r="I92" s="39"/>
      <c r="J92" s="6"/>
      <c r="M92" s="37"/>
    </row>
    <row r="93" spans="1:17" x14ac:dyDescent="0.25">
      <c r="A93" s="4"/>
      <c r="B93" s="8" t="s">
        <v>11</v>
      </c>
      <c r="C93" s="77">
        <f>SUM(C8:C92)</f>
        <v>434</v>
      </c>
      <c r="D93" s="9"/>
      <c r="E93" s="8" t="s">
        <v>11</v>
      </c>
      <c r="F93" s="8">
        <f>SUM(F8:F92)</f>
        <v>125</v>
      </c>
      <c r="G93" s="5"/>
      <c r="H93" s="40"/>
      <c r="I93" s="40"/>
      <c r="J93" s="5"/>
      <c r="M93" s="37"/>
    </row>
    <row r="94" spans="1:17" x14ac:dyDescent="0.25">
      <c r="A94" s="4"/>
      <c r="B94" s="8"/>
      <c r="C94" s="77"/>
      <c r="D94" s="9"/>
      <c r="E94" s="8"/>
      <c r="F94" s="8"/>
      <c r="G94" s="32"/>
      <c r="H94" s="52"/>
      <c r="I94" s="40"/>
      <c r="J94" s="5"/>
      <c r="M94" s="37"/>
    </row>
    <row r="95" spans="1:17" x14ac:dyDescent="0.25">
      <c r="A95" s="10"/>
      <c r="B95" s="11"/>
      <c r="C95" s="40"/>
      <c r="D95" s="6"/>
      <c r="E95" s="8"/>
      <c r="F95" s="3"/>
      <c r="G95" s="414" t="s">
        <v>12</v>
      </c>
      <c r="H95" s="414"/>
      <c r="I95" s="39"/>
      <c r="J95" s="13">
        <f>SUM(D8:D92)</f>
        <v>48570136</v>
      </c>
      <c r="M95" s="37"/>
    </row>
    <row r="96" spans="1:17" x14ac:dyDescent="0.25">
      <c r="A96" s="4"/>
      <c r="B96" s="3"/>
      <c r="C96" s="40"/>
      <c r="D96" s="6"/>
      <c r="E96" s="7"/>
      <c r="F96" s="3"/>
      <c r="G96" s="414" t="s">
        <v>13</v>
      </c>
      <c r="H96" s="414"/>
      <c r="I96" s="39"/>
      <c r="J96" s="13">
        <f>SUM(G8:G92)</f>
        <v>14618998</v>
      </c>
      <c r="M96" s="37"/>
    </row>
    <row r="97" spans="1:13" x14ac:dyDescent="0.25">
      <c r="A97" s="14"/>
      <c r="B97" s="7"/>
      <c r="C97" s="40"/>
      <c r="D97" s="6"/>
      <c r="E97" s="7"/>
      <c r="F97" s="3"/>
      <c r="G97" s="414" t="s">
        <v>14</v>
      </c>
      <c r="H97" s="414"/>
      <c r="I97" s="41"/>
      <c r="J97" s="15">
        <f>J95-J96</f>
        <v>33951138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4" t="s">
        <v>15</v>
      </c>
      <c r="H98" s="414"/>
      <c r="I98" s="39"/>
      <c r="J98" s="13">
        <f>SUM(H8:H93)</f>
        <v>0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14" t="s">
        <v>16</v>
      </c>
      <c r="H99" s="414"/>
      <c r="I99" s="39"/>
      <c r="J99" s="13">
        <f>J97+J98</f>
        <v>33951138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14" t="s">
        <v>5</v>
      </c>
      <c r="H100" s="414"/>
      <c r="I100" s="39"/>
      <c r="J100" s="13">
        <f>SUM(I8:I93)</f>
        <v>33951138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14" t="s">
        <v>31</v>
      </c>
      <c r="H101" s="414"/>
      <c r="I101" s="40" t="str">
        <f>IF(J101&gt;0,"SALDO",IF(J101&lt;0,"PIUTANG",IF(J101=0,"LUNAS")))</f>
        <v>LUNAS</v>
      </c>
      <c r="J101" s="13">
        <f>J100-J99</f>
        <v>0</v>
      </c>
      <c r="M10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1:H101"/>
    <mergeCell ref="G95:H95"/>
    <mergeCell ref="G96:H96"/>
    <mergeCell ref="G97:H97"/>
    <mergeCell ref="G98:H98"/>
    <mergeCell ref="G99:H99"/>
    <mergeCell ref="G100:H10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30" activePane="bottomLeft" state="frozen"/>
      <selection pane="bottomLeft" activeCell="L236" sqref="L23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J245*-1</f>
        <v>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991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14" t="s">
        <v>12</v>
      </c>
      <c r="H239" s="414"/>
      <c r="I239" s="39"/>
      <c r="J239" s="13">
        <f>SUM(D8:D236)</f>
        <v>92692287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14" t="s">
        <v>13</v>
      </c>
      <c r="H240" s="414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14" t="s">
        <v>14</v>
      </c>
      <c r="H241" s="414"/>
      <c r="I241" s="41"/>
      <c r="J241" s="15">
        <f>J239-J240</f>
        <v>92593762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14" t="s">
        <v>15</v>
      </c>
      <c r="H242" s="414"/>
      <c r="I242" s="39"/>
      <c r="J242" s="13">
        <f>SUM(H8:H238)</f>
        <v>5354500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14" t="s">
        <v>16</v>
      </c>
      <c r="H243" s="414"/>
      <c r="I243" s="39"/>
      <c r="J243" s="13">
        <f>J241+J242</f>
        <v>97948262</v>
      </c>
    </row>
    <row r="244" spans="1:16" x14ac:dyDescent="0.25">
      <c r="A244" s="4"/>
      <c r="B244" s="16"/>
      <c r="C244" s="40"/>
      <c r="D244" s="17"/>
      <c r="E244" s="7"/>
      <c r="F244" s="3"/>
      <c r="G244" s="414" t="s">
        <v>5</v>
      </c>
      <c r="H244" s="414"/>
      <c r="I244" s="39"/>
      <c r="J244" s="13">
        <f>SUM(I8:I238)</f>
        <v>97948262</v>
      </c>
    </row>
    <row r="245" spans="1:16" x14ac:dyDescent="0.25">
      <c r="A245" s="4"/>
      <c r="B245" s="16"/>
      <c r="C245" s="40"/>
      <c r="D245" s="17"/>
      <c r="E245" s="7"/>
      <c r="F245" s="3"/>
      <c r="G245" s="414" t="s">
        <v>31</v>
      </c>
      <c r="H245" s="414"/>
      <c r="I245" s="40" t="str">
        <f>IF(J245&gt;0,"SALDO",IF(J245&lt;0,"PIUTANG",IF(J245=0,"LUNAS")))</f>
        <v>LUNAS</v>
      </c>
      <c r="J245" s="13">
        <f>J244-J243</f>
        <v>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I45" sqref="I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2"/>
  <sheetViews>
    <sheetView workbookViewId="0">
      <pane ySplit="7" topLeftCell="A92" activePane="bottomLeft" state="frozen"/>
      <selection pane="bottomLeft" activeCell="J96" sqref="J9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J106*-1</f>
        <v>7698556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>
        <v>43535</v>
      </c>
      <c r="B95" s="99">
        <v>19002429</v>
      </c>
      <c r="C95" s="100">
        <v>1</v>
      </c>
      <c r="D95" s="34">
        <v>83895</v>
      </c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>
        <v>3000000</v>
      </c>
      <c r="J96" s="34" t="s">
        <v>17</v>
      </c>
    </row>
    <row r="97" spans="1:16" x14ac:dyDescent="0.25">
      <c r="A97" s="235"/>
      <c r="B97" s="234"/>
      <c r="C97" s="240"/>
      <c r="D97" s="236"/>
      <c r="E97" s="237"/>
      <c r="F97" s="234"/>
      <c r="G97" s="236"/>
      <c r="H97" s="239"/>
      <c r="I97" s="239"/>
      <c r="J97" s="236"/>
    </row>
    <row r="98" spans="1:16" x14ac:dyDescent="0.25">
      <c r="A98" s="235"/>
      <c r="B98" s="223" t="s">
        <v>11</v>
      </c>
      <c r="C98" s="232">
        <f>SUM(C8:C97)</f>
        <v>1877</v>
      </c>
      <c r="D98" s="224"/>
      <c r="E98" s="223" t="s">
        <v>11</v>
      </c>
      <c r="F98" s="223">
        <f>SUM(F8:F97)</f>
        <v>289</v>
      </c>
      <c r="G98" s="224">
        <f>SUM(G8:G97)</f>
        <v>30504541</v>
      </c>
      <c r="H98" s="239"/>
      <c r="I98" s="239"/>
      <c r="J98" s="236"/>
    </row>
    <row r="99" spans="1:16" x14ac:dyDescent="0.25">
      <c r="A99" s="235"/>
      <c r="B99" s="223"/>
      <c r="C99" s="232"/>
      <c r="D99" s="224"/>
      <c r="E99" s="237"/>
      <c r="F99" s="234"/>
      <c r="G99" s="236"/>
      <c r="H99" s="239"/>
      <c r="I99" s="239"/>
      <c r="J99" s="236"/>
    </row>
    <row r="100" spans="1:16" x14ac:dyDescent="0.25">
      <c r="A100" s="225"/>
      <c r="B100" s="226"/>
      <c r="C100" s="240"/>
      <c r="D100" s="236"/>
      <c r="E100" s="223"/>
      <c r="F100" s="234"/>
      <c r="G100" s="414" t="s">
        <v>12</v>
      </c>
      <c r="H100" s="414"/>
      <c r="I100" s="239"/>
      <c r="J100" s="227">
        <f>SUM(D8:D97)</f>
        <v>196060273</v>
      </c>
    </row>
    <row r="101" spans="1:16" x14ac:dyDescent="0.25">
      <c r="A101" s="235"/>
      <c r="B101" s="234"/>
      <c r="C101" s="240"/>
      <c r="D101" s="236"/>
      <c r="E101" s="223"/>
      <c r="F101" s="234"/>
      <c r="G101" s="414" t="s">
        <v>13</v>
      </c>
      <c r="H101" s="414"/>
      <c r="I101" s="239"/>
      <c r="J101" s="227">
        <f>SUM(G8:G97)</f>
        <v>30504541</v>
      </c>
    </row>
    <row r="102" spans="1:16" x14ac:dyDescent="0.25">
      <c r="A102" s="228"/>
      <c r="B102" s="237"/>
      <c r="C102" s="240"/>
      <c r="D102" s="236"/>
      <c r="E102" s="237"/>
      <c r="F102" s="234"/>
      <c r="G102" s="414" t="s">
        <v>14</v>
      </c>
      <c r="H102" s="414"/>
      <c r="I102" s="41"/>
      <c r="J102" s="229">
        <f>J100-J101</f>
        <v>165555732</v>
      </c>
    </row>
    <row r="103" spans="1:16" x14ac:dyDescent="0.25">
      <c r="A103" s="235"/>
      <c r="B103" s="230"/>
      <c r="C103" s="240"/>
      <c r="D103" s="231"/>
      <c r="E103" s="237"/>
      <c r="F103" s="223"/>
      <c r="G103" s="414" t="s">
        <v>15</v>
      </c>
      <c r="H103" s="414"/>
      <c r="I103" s="239"/>
      <c r="J103" s="227">
        <f>SUM(H8:H99)</f>
        <v>0</v>
      </c>
    </row>
    <row r="104" spans="1:16" x14ac:dyDescent="0.25">
      <c r="A104" s="235"/>
      <c r="B104" s="230"/>
      <c r="C104" s="240"/>
      <c r="D104" s="231"/>
      <c r="E104" s="237"/>
      <c r="F104" s="223"/>
      <c r="G104" s="414" t="s">
        <v>16</v>
      </c>
      <c r="H104" s="414"/>
      <c r="I104" s="239"/>
      <c r="J104" s="227">
        <f>J102+J103</f>
        <v>165555732</v>
      </c>
    </row>
    <row r="105" spans="1:16" x14ac:dyDescent="0.25">
      <c r="A105" s="235"/>
      <c r="B105" s="230"/>
      <c r="C105" s="240"/>
      <c r="D105" s="231"/>
      <c r="E105" s="237"/>
      <c r="F105" s="234"/>
      <c r="G105" s="414" t="s">
        <v>5</v>
      </c>
      <c r="H105" s="414"/>
      <c r="I105" s="239"/>
      <c r="J105" s="227">
        <f>SUM(I8:I99)</f>
        <v>157857176</v>
      </c>
    </row>
    <row r="106" spans="1:16" x14ac:dyDescent="0.25">
      <c r="A106" s="235"/>
      <c r="B106" s="230"/>
      <c r="C106" s="240"/>
      <c r="D106" s="231"/>
      <c r="E106" s="237"/>
      <c r="F106" s="234"/>
      <c r="G106" s="414" t="s">
        <v>31</v>
      </c>
      <c r="H106" s="414"/>
      <c r="I106" s="240" t="str">
        <f>IF(J106&gt;0,"SALDO",IF(J106&lt;0,"PIUTANG",IF(J106=0,"LUNAS")))</f>
        <v>PIUTANG</v>
      </c>
      <c r="J106" s="227">
        <f>J105-J104</f>
        <v>-7698556</v>
      </c>
    </row>
    <row r="107" spans="1:16" x14ac:dyDescent="0.25">
      <c r="F107" s="219"/>
      <c r="G107" s="219"/>
      <c r="J107" s="219"/>
    </row>
    <row r="108" spans="1:16" x14ac:dyDescent="0.25">
      <c r="C108" s="219"/>
      <c r="D108" s="219"/>
      <c r="F108" s="219"/>
      <c r="G108" s="219"/>
      <c r="J108" s="219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8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8"/>
      <c r="M110" s="233"/>
      <c r="N110" s="233"/>
      <c r="O110" s="233"/>
      <c r="P110" s="233"/>
    </row>
    <row r="111" spans="1:16" x14ac:dyDescent="0.25">
      <c r="C111" s="219"/>
      <c r="D111" s="219"/>
      <c r="F111" s="219"/>
      <c r="G111" s="219"/>
      <c r="J111" s="219"/>
      <c r="L111" s="233"/>
      <c r="M111" s="233"/>
      <c r="N111" s="233"/>
      <c r="O111" s="233"/>
      <c r="P111" s="233"/>
    </row>
    <row r="112" spans="1:16" x14ac:dyDescent="0.25">
      <c r="C112" s="219"/>
      <c r="D112" s="219"/>
      <c r="L112" s="233"/>
      <c r="M112" s="233"/>
      <c r="N112" s="233"/>
      <c r="O112" s="233"/>
      <c r="P11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B36" sqref="B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1970223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75000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>
        <v>65000</v>
      </c>
      <c r="I36" s="239">
        <v>700000</v>
      </c>
      <c r="J36" s="23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/>
      <c r="I37" s="239">
        <v>1100000</v>
      </c>
      <c r="J37" s="236" t="s">
        <v>17</v>
      </c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187</v>
      </c>
      <c r="D40" s="9">
        <f>SUM(D7:D39)</f>
        <v>19106176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1357000</v>
      </c>
      <c r="I40" s="77">
        <f>SUM(I7:I39)</f>
        <v>14494000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14" t="s">
        <v>12</v>
      </c>
      <c r="H42" s="414"/>
      <c r="I42" s="6"/>
      <c r="J42" s="13">
        <f>SUM(D7:D39)</f>
        <v>19106176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14" t="s">
        <v>13</v>
      </c>
      <c r="H43" s="414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14" t="s">
        <v>14</v>
      </c>
      <c r="H44" s="414"/>
      <c r="I44" s="15"/>
      <c r="J44" s="15">
        <f>J42-J43</f>
        <v>15107223</v>
      </c>
    </row>
    <row r="45" spans="1:17" x14ac:dyDescent="0.25">
      <c r="A45" s="4"/>
      <c r="B45" s="16"/>
      <c r="C45" s="40"/>
      <c r="D45" s="17"/>
      <c r="E45" s="7"/>
      <c r="F45" s="40"/>
      <c r="G45" s="414" t="s">
        <v>15</v>
      </c>
      <c r="H45" s="414"/>
      <c r="I45" s="7"/>
      <c r="J45" s="13">
        <f>SUM(H7:H39)</f>
        <v>1357000</v>
      </c>
    </row>
    <row r="46" spans="1:17" x14ac:dyDescent="0.25">
      <c r="A46" s="4"/>
      <c r="B46" s="16"/>
      <c r="C46" s="40"/>
      <c r="D46" s="17"/>
      <c r="E46" s="7"/>
      <c r="F46" s="40"/>
      <c r="G46" s="414" t="s">
        <v>16</v>
      </c>
      <c r="H46" s="414"/>
      <c r="I46" s="7"/>
      <c r="J46" s="13">
        <f>J44+J45</f>
        <v>16464223</v>
      </c>
    </row>
    <row r="47" spans="1:17" x14ac:dyDescent="0.25">
      <c r="A47" s="4"/>
      <c r="B47" s="16"/>
      <c r="C47" s="40"/>
      <c r="D47" s="17"/>
      <c r="E47" s="7"/>
      <c r="F47" s="40"/>
      <c r="G47" s="414" t="s">
        <v>5</v>
      </c>
      <c r="H47" s="414"/>
      <c r="I47" s="7"/>
      <c r="J47" s="13">
        <f>SUM(I7:I39)</f>
        <v>14494000</v>
      </c>
    </row>
    <row r="48" spans="1:17" x14ac:dyDescent="0.25">
      <c r="A48" s="4"/>
      <c r="B48" s="16"/>
      <c r="C48" s="40"/>
      <c r="D48" s="17"/>
      <c r="E48" s="7"/>
      <c r="F48" s="40"/>
      <c r="G48" s="414" t="s">
        <v>31</v>
      </c>
      <c r="H48" s="414"/>
      <c r="I48" s="3" t="str">
        <f>IF(J48&gt;0,"SALDO",IF(J48&lt;0,"PIUTANG",IF(J48=0,"LUNAS")))</f>
        <v>PIUTANG</v>
      </c>
      <c r="J48" s="13">
        <f>J47-J46</f>
        <v>-1970223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8"/>
  <sheetViews>
    <sheetView workbookViewId="0">
      <pane ySplit="7" topLeftCell="A59" activePane="bottomLeft" state="frozen"/>
      <selection pane="bottomLeft" activeCell="M66" sqref="M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J78*-1</f>
        <v>2365213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>
        <f>D65+H65</f>
        <v>1945550</v>
      </c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>
        <v>43531</v>
      </c>
      <c r="B65" s="234">
        <v>19002187</v>
      </c>
      <c r="C65" s="26">
        <v>19</v>
      </c>
      <c r="D65" s="236">
        <v>1855550</v>
      </c>
      <c r="E65" s="237"/>
      <c r="F65" s="234"/>
      <c r="G65" s="236"/>
      <c r="H65" s="239">
        <v>90000</v>
      </c>
      <c r="I65" s="239"/>
      <c r="J65" s="236"/>
      <c r="K65" s="219"/>
      <c r="L65" s="219"/>
      <c r="M65" s="219"/>
      <c r="N65" s="219"/>
      <c r="O65" s="219"/>
      <c r="P65" s="219"/>
    </row>
    <row r="66" spans="1:16" s="233" customFormat="1" x14ac:dyDescent="0.25">
      <c r="A66" s="235"/>
      <c r="B66" s="234"/>
      <c r="C66" s="26"/>
      <c r="D66" s="236"/>
      <c r="E66" s="237"/>
      <c r="F66" s="234"/>
      <c r="G66" s="236"/>
      <c r="H66" s="239"/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/>
      <c r="B67" s="234"/>
      <c r="C67" s="26"/>
      <c r="D67" s="236"/>
      <c r="E67" s="237"/>
      <c r="F67" s="234"/>
      <c r="G67" s="236"/>
      <c r="H67" s="239"/>
      <c r="I67" s="239"/>
      <c r="J67" s="236"/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x14ac:dyDescent="0.25">
      <c r="A69" s="4"/>
      <c r="B69" s="3"/>
      <c r="C69" s="26"/>
      <c r="D69" s="6"/>
      <c r="E69" s="7"/>
      <c r="F69" s="3"/>
      <c r="G69" s="6"/>
      <c r="H69" s="39"/>
      <c r="I69" s="39"/>
      <c r="J69" s="6"/>
    </row>
    <row r="70" spans="1:16" x14ac:dyDescent="0.25">
      <c r="A70" s="4"/>
      <c r="B70" s="8" t="s">
        <v>11</v>
      </c>
      <c r="C70" s="27">
        <f>SUM(C8:C69)</f>
        <v>3539</v>
      </c>
      <c r="D70" s="9"/>
      <c r="E70" s="8" t="s">
        <v>11</v>
      </c>
      <c r="F70" s="8">
        <f>SUM(F8:F69)</f>
        <v>892</v>
      </c>
      <c r="G70" s="5"/>
      <c r="H70" s="40"/>
      <c r="I70" s="40"/>
      <c r="J70" s="5"/>
    </row>
    <row r="71" spans="1:16" x14ac:dyDescent="0.25">
      <c r="A71" s="4"/>
      <c r="B71" s="8"/>
      <c r="C71" s="27"/>
      <c r="D71" s="9"/>
      <c r="E71" s="8"/>
      <c r="F71" s="8"/>
      <c r="G71" s="32"/>
      <c r="H71" s="52"/>
      <c r="I71" s="40"/>
      <c r="J71" s="5"/>
    </row>
    <row r="72" spans="1:16" x14ac:dyDescent="0.25">
      <c r="A72" s="10"/>
      <c r="B72" s="11"/>
      <c r="C72" s="26"/>
      <c r="D72" s="6"/>
      <c r="E72" s="8"/>
      <c r="F72" s="3"/>
      <c r="G72" s="414" t="s">
        <v>12</v>
      </c>
      <c r="H72" s="414"/>
      <c r="I72" s="39"/>
      <c r="J72" s="13">
        <f>SUM(D8:D69)</f>
        <v>351550619</v>
      </c>
    </row>
    <row r="73" spans="1:16" x14ac:dyDescent="0.25">
      <c r="A73" s="4"/>
      <c r="B73" s="3"/>
      <c r="C73" s="26"/>
      <c r="D73" s="6"/>
      <c r="E73" s="7"/>
      <c r="F73" s="3"/>
      <c r="G73" s="414" t="s">
        <v>13</v>
      </c>
      <c r="H73" s="414"/>
      <c r="I73" s="39"/>
      <c r="J73" s="13">
        <f>SUM(G8:G69)</f>
        <v>89161427</v>
      </c>
    </row>
    <row r="74" spans="1:16" x14ac:dyDescent="0.25">
      <c r="A74" s="14"/>
      <c r="B74" s="7"/>
      <c r="C74" s="26"/>
      <c r="D74" s="6"/>
      <c r="E74" s="7"/>
      <c r="F74" s="3"/>
      <c r="G74" s="414" t="s">
        <v>14</v>
      </c>
      <c r="H74" s="414"/>
      <c r="I74" s="41"/>
      <c r="J74" s="15">
        <f>J72-J73</f>
        <v>262389192</v>
      </c>
    </row>
    <row r="75" spans="1:16" x14ac:dyDescent="0.25">
      <c r="A75" s="4"/>
      <c r="B75" s="16"/>
      <c r="C75" s="26"/>
      <c r="D75" s="17"/>
      <c r="E75" s="7"/>
      <c r="F75" s="3"/>
      <c r="G75" s="414" t="s">
        <v>15</v>
      </c>
      <c r="H75" s="414"/>
      <c r="I75" s="39"/>
      <c r="J75" s="13">
        <f>SUM(H8:H70)</f>
        <v>3391000</v>
      </c>
    </row>
    <row r="76" spans="1:16" x14ac:dyDescent="0.25">
      <c r="A76" s="4"/>
      <c r="B76" s="16"/>
      <c r="C76" s="26"/>
      <c r="D76" s="17"/>
      <c r="E76" s="7"/>
      <c r="F76" s="3"/>
      <c r="G76" s="414" t="s">
        <v>16</v>
      </c>
      <c r="H76" s="414"/>
      <c r="I76" s="39"/>
      <c r="J76" s="13">
        <f>J74+J75</f>
        <v>265780192</v>
      </c>
    </row>
    <row r="77" spans="1:16" x14ac:dyDescent="0.25">
      <c r="A77" s="4"/>
      <c r="B77" s="16"/>
      <c r="C77" s="26"/>
      <c r="D77" s="17"/>
      <c r="E77" s="7"/>
      <c r="F77" s="3"/>
      <c r="G77" s="414" t="s">
        <v>5</v>
      </c>
      <c r="H77" s="414"/>
      <c r="I77" s="39"/>
      <c r="J77" s="13">
        <f>SUM(I8:I70)</f>
        <v>263414979</v>
      </c>
    </row>
    <row r="78" spans="1:16" x14ac:dyDescent="0.25">
      <c r="A78" s="4"/>
      <c r="B78" s="16"/>
      <c r="C78" s="26"/>
      <c r="D78" s="17"/>
      <c r="E78" s="7"/>
      <c r="F78" s="3"/>
      <c r="G78" s="414" t="s">
        <v>31</v>
      </c>
      <c r="H78" s="414"/>
      <c r="I78" s="40" t="str">
        <f>IF(J78&gt;0,"SALDO",IF(J78&lt;0,"PIUTANG",IF(J78=0,"LUNAS")))</f>
        <v>PIUTANG</v>
      </c>
      <c r="J78" s="13">
        <f>J77-J76</f>
        <v>-2365213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8:H78"/>
    <mergeCell ref="G72:H72"/>
    <mergeCell ref="G73:H73"/>
    <mergeCell ref="G74:H74"/>
    <mergeCell ref="G75:H75"/>
    <mergeCell ref="G76:H76"/>
    <mergeCell ref="G77:H7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43535</v>
      </c>
      <c r="C5" s="281">
        <f>'Taufik ST'!I2</f>
        <v>5428440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43535</v>
      </c>
      <c r="C6" s="281">
        <f>'Indra Fashion'!I2</f>
        <v>1125035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43538</v>
      </c>
      <c r="C8" s="281">
        <f>Bandros!I2</f>
        <v>2367165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Bentang!$A$93</f>
        <v>43529</v>
      </c>
      <c r="C9" s="281">
        <f>Bentang!I2</f>
        <v>7698556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43533</v>
      </c>
      <c r="C11" s="281">
        <f>ESP!I2</f>
        <v>25547582</v>
      </c>
      <c r="E11" s="289"/>
    </row>
    <row r="12" spans="1:5" s="267" customFormat="1" ht="18.75" customHeight="1" x14ac:dyDescent="0.25">
      <c r="A12" s="185" t="s">
        <v>200</v>
      </c>
      <c r="B12" s="184">
        <f>Yuan!A44</f>
        <v>43529</v>
      </c>
      <c r="C12" s="281">
        <f>Yuan!I2</f>
        <v>1662570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2365213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1970223</v>
      </c>
      <c r="E20" s="288"/>
    </row>
    <row r="21" spans="1:5" s="267" customFormat="1" ht="18.75" customHeight="1" x14ac:dyDescent="0.25">
      <c r="A21" s="185" t="s">
        <v>211</v>
      </c>
      <c r="B21" s="184">
        <v>43533</v>
      </c>
      <c r="C21" s="281">
        <f>'Sale ESP'!I2</f>
        <v>750360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48495633.5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11819702.5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2019-03-14T10:29:39Z</dcterms:modified>
</cp:coreProperties>
</file>