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Bentang!$A$1:$J$120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ST'!$A$5:$J$159</definedName>
    <definedName name="_xlnm.Print_Area" localSheetId="28">Widya!$A$1:$J$25</definedName>
    <definedName name="_xlnm.Print_Area" localSheetId="7">Yuan!$N$8:$N$60</definedName>
  </definedNames>
  <calcPr calcId="144525"/>
</workbook>
</file>

<file path=xl/calcChain.xml><?xml version="1.0" encoding="utf-8"?>
<calcChain xmlns="http://schemas.openxmlformats.org/spreadsheetml/2006/main">
  <c r="B12" i="15" l="1"/>
  <c r="B11" i="15"/>
  <c r="B9" i="15"/>
  <c r="B8" i="15"/>
  <c r="B6" i="15"/>
  <c r="B5" i="15"/>
  <c r="L2" i="54" l="1"/>
  <c r="L1" i="54"/>
  <c r="L2" i="64" l="1"/>
  <c r="L1" i="64"/>
  <c r="L2" i="58" l="1"/>
  <c r="L1" i="58"/>
  <c r="M2" i="57"/>
  <c r="M1" i="57"/>
  <c r="L2" i="2" l="1"/>
  <c r="L1" i="2"/>
  <c r="N2" i="64" l="1"/>
  <c r="B20" i="15" l="1"/>
  <c r="L2" i="35" l="1"/>
  <c r="L1" i="35"/>
  <c r="L1" i="61" l="1"/>
  <c r="N1" i="64" l="1"/>
  <c r="N3" i="64" s="1"/>
  <c r="L63" i="16" l="1"/>
  <c r="L29" i="5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L2" i="12" l="1"/>
  <c r="L1" i="12"/>
  <c r="I44" i="5" l="1"/>
  <c r="L3" i="64" l="1"/>
  <c r="J163" i="64"/>
  <c r="J162" i="64"/>
  <c r="N2" i="16" l="1"/>
  <c r="L23" i="56" l="1"/>
  <c r="M2" i="2" l="1"/>
  <c r="M1" i="2"/>
  <c r="N1" i="54" l="1"/>
  <c r="N2" i="54"/>
  <c r="L66" i="62" l="1"/>
  <c r="L678" i="63" l="1"/>
  <c r="L677" i="63"/>
  <c r="J167" i="64"/>
  <c r="J165" i="64"/>
  <c r="G160" i="64"/>
  <c r="F160" i="64"/>
  <c r="C160" i="64"/>
  <c r="J164" i="64" l="1"/>
  <c r="J166" i="64" s="1"/>
  <c r="J168" i="64" s="1"/>
  <c r="I2" i="64" s="1"/>
  <c r="C21" i="15" s="1"/>
  <c r="L679" i="63"/>
  <c r="I168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66" i="61" l="1"/>
  <c r="J64" i="61"/>
  <c r="J62" i="61"/>
  <c r="J61" i="61"/>
  <c r="F59" i="61"/>
  <c r="C59" i="61"/>
  <c r="J63" i="61" l="1"/>
  <c r="J65" i="61" s="1"/>
  <c r="J67" i="61" s="1"/>
  <c r="I6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42" i="58" l="1"/>
  <c r="J340" i="58"/>
  <c r="J338" i="58"/>
  <c r="J337" i="58"/>
  <c r="I335" i="58"/>
  <c r="H335" i="58"/>
  <c r="G335" i="58"/>
  <c r="F335" i="58"/>
  <c r="D335" i="58"/>
  <c r="C335" i="58"/>
  <c r="M3" i="58"/>
  <c r="N3" i="58" l="1"/>
  <c r="J339" i="58"/>
  <c r="J341" i="58" s="1"/>
  <c r="J343" i="58" s="1"/>
  <c r="I343" i="58" l="1"/>
  <c r="I2" i="58"/>
  <c r="C8" i="15" s="1"/>
  <c r="J216" i="57" l="1"/>
  <c r="J214" i="57"/>
  <c r="J212" i="57"/>
  <c r="J211" i="57"/>
  <c r="G209" i="57"/>
  <c r="F209" i="57"/>
  <c r="C209" i="57"/>
  <c r="J213" i="57" l="1"/>
  <c r="J215" i="57" s="1"/>
  <c r="J217" i="57" s="1"/>
  <c r="I217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19" i="55"/>
  <c r="J117" i="55"/>
  <c r="J115" i="55"/>
  <c r="J114" i="55"/>
  <c r="G112" i="55"/>
  <c r="F112" i="55"/>
  <c r="C112" i="55"/>
  <c r="M1" i="56" l="1"/>
  <c r="J116" i="55"/>
  <c r="J118" i="55" s="1"/>
  <c r="J120" i="55" s="1"/>
  <c r="I120" i="55" s="1"/>
  <c r="I2" i="55" l="1"/>
  <c r="C9" i="15" s="1"/>
  <c r="I42" i="30" l="1"/>
  <c r="I44" i="30"/>
  <c r="I37" i="18" l="1"/>
  <c r="I39" i="18"/>
  <c r="L3" i="12" l="1"/>
  <c r="B17" i="15" l="1"/>
  <c r="B14" i="15"/>
  <c r="J158" i="54" l="1"/>
  <c r="J156" i="54"/>
  <c r="J154" i="54"/>
  <c r="J153" i="54"/>
  <c r="I151" i="54"/>
  <c r="H151" i="54"/>
  <c r="G151" i="54"/>
  <c r="F151" i="54"/>
  <c r="D151" i="54"/>
  <c r="C151" i="54"/>
  <c r="J155" i="54" l="1"/>
  <c r="J157" i="54" s="1"/>
  <c r="J159" i="54" s="1"/>
  <c r="I2" i="54" s="1"/>
  <c r="C5" i="15" s="1"/>
  <c r="L3" i="54"/>
  <c r="N3" i="54" s="1"/>
  <c r="I159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7" i="2" l="1"/>
  <c r="I32" i="2"/>
  <c r="H32" i="2"/>
  <c r="G32" i="2"/>
  <c r="F3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1" i="5" l="1"/>
  <c r="J49" i="5"/>
  <c r="J47" i="5"/>
  <c r="J46" i="5"/>
  <c r="H44" i="5"/>
  <c r="G44" i="5"/>
  <c r="F44" i="5"/>
  <c r="D44" i="5"/>
  <c r="C44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6" i="16"/>
  <c r="J74" i="16"/>
  <c r="J73" i="16"/>
  <c r="F71" i="16"/>
  <c r="C71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1" i="12"/>
  <c r="J99" i="12"/>
  <c r="J97" i="12"/>
  <c r="J96" i="12"/>
  <c r="F94" i="12"/>
  <c r="C94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39" i="2"/>
  <c r="J35" i="2"/>
  <c r="C32" i="2"/>
  <c r="J36" i="14" l="1"/>
  <c r="J38" i="14" s="1"/>
  <c r="J40" i="14" s="1"/>
  <c r="J36" i="6"/>
  <c r="L36" i="13"/>
  <c r="M4" i="5"/>
  <c r="J48" i="5"/>
  <c r="J50" i="5" s="1"/>
  <c r="J52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5" i="16"/>
  <c r="J77" i="16" s="1"/>
  <c r="J79" i="16" s="1"/>
  <c r="I79" i="16" s="1"/>
  <c r="J55" i="11"/>
  <c r="J57" i="11" s="1"/>
  <c r="J59" i="11" s="1"/>
  <c r="J59" i="34"/>
  <c r="I2" i="21"/>
  <c r="I59" i="21"/>
  <c r="J122" i="20"/>
  <c r="J124" i="20" s="1"/>
  <c r="J126" i="20" s="1"/>
  <c r="I2" i="20" s="1"/>
  <c r="J98" i="12"/>
  <c r="J100" i="12" s="1"/>
  <c r="J102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C13" i="15" s="1"/>
  <c r="I2" i="9"/>
  <c r="I71" i="9"/>
  <c r="I52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2" i="12"/>
  <c r="I126" i="20"/>
  <c r="I52" i="18"/>
  <c r="I95" i="4"/>
  <c r="I48" i="32"/>
  <c r="I2" i="32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2" i="2"/>
  <c r="J34" i="2"/>
  <c r="J36" i="2" s="1"/>
  <c r="J38" i="2" s="1"/>
  <c r="J40" i="2" s="1"/>
  <c r="I40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<sst xmlns="http://schemas.openxmlformats.org/spreadsheetml/2006/main" count="2340" uniqueCount="340">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</sst>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6" fontId="0" fillId="0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59"/>
  <sheetViews>
    <sheetView zoomScaleNormal="100" workbookViewId="0">
      <pane ySplit="7" topLeftCell="A133" activePane="bottomLeft" state="frozen"/>
      <selection pane="bottomLeft" activeCell="E143" sqref="E14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6" t="s">
        <v>22</v>
      </c>
      <c r="G1" s="416"/>
      <c r="H1" s="416"/>
      <c r="I1" s="220" t="s">
        <v>20</v>
      </c>
      <c r="J1" s="218"/>
      <c r="L1" s="275">
        <f>SUM(D135:D146)</f>
        <v>6916835</v>
      </c>
      <c r="M1" s="238">
        <v>7088948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6" t="s">
        <v>21</v>
      </c>
      <c r="G2" s="416"/>
      <c r="H2" s="416"/>
      <c r="I2" s="220">
        <f>J159*-1</f>
        <v>6629705</v>
      </c>
      <c r="J2" s="218"/>
      <c r="L2" s="276">
        <f>SUM(G135:G146)</f>
        <v>287130</v>
      </c>
      <c r="M2" s="238">
        <v>287130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6629705</v>
      </c>
      <c r="M3" s="238">
        <f>M1-M2</f>
        <v>6801818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7" t="s">
        <v>59</v>
      </c>
      <c r="B5" s="417"/>
      <c r="C5" s="417"/>
      <c r="D5" s="417"/>
      <c r="E5" s="417"/>
      <c r="F5" s="417"/>
      <c r="G5" s="417"/>
      <c r="H5" s="417"/>
      <c r="I5" s="417"/>
      <c r="J5" s="417"/>
      <c r="L5" s="274"/>
      <c r="M5" s="238"/>
      <c r="N5" s="238"/>
      <c r="O5" s="238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5" x14ac:dyDescent="0.25">
      <c r="A7" s="418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9"/>
      <c r="I7" s="420"/>
      <c r="J7" s="421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98">
        <v>43542</v>
      </c>
      <c r="B135" s="99">
        <v>19002898</v>
      </c>
      <c r="C135" s="412">
        <v>15</v>
      </c>
      <c r="D135" s="34">
        <v>1404285</v>
      </c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>
        <v>43542</v>
      </c>
      <c r="B136" s="99">
        <v>19002913</v>
      </c>
      <c r="C136" s="412">
        <v>2</v>
      </c>
      <c r="D136" s="34">
        <v>303620</v>
      </c>
      <c r="E136" s="101"/>
      <c r="F136" s="100"/>
      <c r="G136" s="34"/>
      <c r="H136" s="101"/>
      <c r="I136" s="102"/>
      <c r="J136" s="34"/>
    </row>
    <row r="137" spans="1:10" ht="15.75" customHeight="1" x14ac:dyDescent="0.25">
      <c r="A137" s="98">
        <v>43543</v>
      </c>
      <c r="B137" s="99">
        <v>19002959</v>
      </c>
      <c r="C137" s="412">
        <v>12</v>
      </c>
      <c r="D137" s="34">
        <v>1252155</v>
      </c>
      <c r="E137" s="101" t="s">
        <v>326</v>
      </c>
      <c r="F137" s="100">
        <v>1</v>
      </c>
      <c r="G137" s="34">
        <v>88060</v>
      </c>
      <c r="H137" s="101"/>
      <c r="I137" s="102"/>
      <c r="J137" s="34"/>
    </row>
    <row r="138" spans="1:10" ht="15.75" customHeight="1" x14ac:dyDescent="0.25">
      <c r="A138" s="98">
        <v>43543</v>
      </c>
      <c r="B138" s="99">
        <v>19002977</v>
      </c>
      <c r="C138" s="412">
        <v>2</v>
      </c>
      <c r="D138" s="34">
        <v>169660</v>
      </c>
      <c r="E138" s="101"/>
      <c r="F138" s="100"/>
      <c r="G138" s="34"/>
      <c r="H138" s="101"/>
      <c r="I138" s="102"/>
      <c r="J138" s="34"/>
    </row>
    <row r="139" spans="1:10" ht="15.75" customHeight="1" x14ac:dyDescent="0.25">
      <c r="A139" s="98">
        <v>43544</v>
      </c>
      <c r="B139" s="99">
        <v>19003029</v>
      </c>
      <c r="C139" s="412">
        <v>3</v>
      </c>
      <c r="D139" s="34">
        <v>284180</v>
      </c>
      <c r="E139" s="101"/>
      <c r="F139" s="100"/>
      <c r="G139" s="34"/>
      <c r="H139" s="101"/>
      <c r="I139" s="102"/>
      <c r="J139" s="34"/>
    </row>
    <row r="140" spans="1:10" ht="15.75" customHeight="1" x14ac:dyDescent="0.25">
      <c r="A140" s="98">
        <v>43544</v>
      </c>
      <c r="B140" s="99">
        <v>19003041</v>
      </c>
      <c r="C140" s="412">
        <v>9</v>
      </c>
      <c r="D140" s="102">
        <v>891480</v>
      </c>
      <c r="E140" s="101"/>
      <c r="F140" s="100"/>
      <c r="G140" s="34"/>
      <c r="H140" s="101"/>
      <c r="I140" s="102"/>
      <c r="J140" s="34"/>
    </row>
    <row r="141" spans="1:10" ht="15.75" customHeight="1" x14ac:dyDescent="0.25">
      <c r="A141" s="98">
        <v>43545</v>
      </c>
      <c r="B141" s="99">
        <v>19003085</v>
      </c>
      <c r="C141" s="412">
        <v>10</v>
      </c>
      <c r="D141" s="102">
        <v>955315</v>
      </c>
      <c r="E141" s="101" t="s">
        <v>335</v>
      </c>
      <c r="F141" s="100">
        <v>1</v>
      </c>
      <c r="G141" s="34">
        <v>95030</v>
      </c>
      <c r="H141" s="101"/>
      <c r="I141" s="102"/>
      <c r="J141" s="34"/>
    </row>
    <row r="142" spans="1:10" ht="15.75" customHeight="1" x14ac:dyDescent="0.25">
      <c r="A142" s="98">
        <v>43545</v>
      </c>
      <c r="B142" s="99">
        <v>19003099</v>
      </c>
      <c r="C142" s="412">
        <v>6</v>
      </c>
      <c r="D142" s="102">
        <v>555900</v>
      </c>
      <c r="E142" s="101"/>
      <c r="F142" s="100"/>
      <c r="G142" s="34"/>
      <c r="H142" s="101"/>
      <c r="I142" s="102"/>
      <c r="J142" s="34"/>
    </row>
    <row r="143" spans="1:10" ht="15.75" customHeight="1" x14ac:dyDescent="0.25">
      <c r="A143" s="98">
        <v>43546</v>
      </c>
      <c r="B143" s="99">
        <v>19003143</v>
      </c>
      <c r="C143" s="412">
        <v>1</v>
      </c>
      <c r="D143" s="102">
        <v>88060</v>
      </c>
      <c r="E143" s="101" t="s">
        <v>338</v>
      </c>
      <c r="F143" s="100">
        <v>1</v>
      </c>
      <c r="G143" s="34">
        <v>104040</v>
      </c>
      <c r="H143" s="101"/>
      <c r="I143" s="102"/>
      <c r="J143" s="34"/>
    </row>
    <row r="144" spans="1:10" ht="15.75" customHeight="1" x14ac:dyDescent="0.25">
      <c r="A144" s="98">
        <v>43546</v>
      </c>
      <c r="B144" s="99">
        <v>19003156</v>
      </c>
      <c r="C144" s="412">
        <v>1</v>
      </c>
      <c r="D144" s="102">
        <v>95030</v>
      </c>
      <c r="E144" s="101"/>
      <c r="F144" s="100"/>
      <c r="G144" s="34"/>
      <c r="H144" s="101"/>
      <c r="I144" s="102"/>
      <c r="J144" s="34"/>
    </row>
    <row r="145" spans="1:10" ht="15.75" customHeight="1" x14ac:dyDescent="0.25">
      <c r="A145" s="98">
        <v>43547</v>
      </c>
      <c r="B145" s="99">
        <v>19003200</v>
      </c>
      <c r="C145" s="412">
        <v>5</v>
      </c>
      <c r="D145" s="102">
        <v>491725</v>
      </c>
      <c r="E145" s="101"/>
      <c r="F145" s="100"/>
      <c r="G145" s="34"/>
      <c r="H145" s="101"/>
      <c r="I145" s="102"/>
      <c r="J145" s="34"/>
    </row>
    <row r="146" spans="1:10" ht="15.75" customHeight="1" x14ac:dyDescent="0.25">
      <c r="A146" s="98">
        <v>43547</v>
      </c>
      <c r="B146" s="99">
        <v>19003214</v>
      </c>
      <c r="C146" s="412">
        <v>4</v>
      </c>
      <c r="D146" s="102">
        <v>425425</v>
      </c>
      <c r="E146" s="101"/>
      <c r="F146" s="100"/>
      <c r="G146" s="34"/>
      <c r="H146" s="101"/>
      <c r="I146" s="102"/>
      <c r="J146" s="34"/>
    </row>
    <row r="147" spans="1:10" ht="15.75" customHeight="1" x14ac:dyDescent="0.25">
      <c r="A147" s="98"/>
      <c r="B147" s="99"/>
      <c r="C147" s="412"/>
      <c r="D147" s="414"/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/>
      <c r="B148" s="99"/>
      <c r="C148" s="412"/>
      <c r="D148" s="414"/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/>
      <c r="B149" s="99"/>
      <c r="C149" s="412"/>
      <c r="D149" s="34"/>
      <c r="E149" s="101"/>
      <c r="F149" s="100"/>
      <c r="G149" s="34"/>
      <c r="H149" s="101"/>
      <c r="I149" s="102"/>
      <c r="J149" s="34"/>
    </row>
    <row r="150" spans="1:10" x14ac:dyDescent="0.25">
      <c r="A150" s="235"/>
      <c r="B150" s="234"/>
      <c r="C150" s="12"/>
      <c r="D150" s="236"/>
      <c r="E150" s="237"/>
      <c r="F150" s="240"/>
      <c r="G150" s="236"/>
      <c r="H150" s="237"/>
      <c r="I150" s="239"/>
      <c r="J150" s="236"/>
    </row>
    <row r="151" spans="1:10" x14ac:dyDescent="0.25">
      <c r="A151" s="235"/>
      <c r="B151" s="223" t="s">
        <v>11</v>
      </c>
      <c r="C151" s="229">
        <f>SUM(C8:C150)</f>
        <v>846</v>
      </c>
      <c r="D151" s="224">
        <f>SUM(D8:D150)</f>
        <v>78979718</v>
      </c>
      <c r="E151" s="223" t="s">
        <v>11</v>
      </c>
      <c r="F151" s="232">
        <f>SUM(F8:F150)</f>
        <v>73</v>
      </c>
      <c r="G151" s="224">
        <f>SUM(G8:G150)</f>
        <v>7210735</v>
      </c>
      <c r="H151" s="232">
        <f>SUM(H8:H150)</f>
        <v>0</v>
      </c>
      <c r="I151" s="232">
        <f>SUM(I8:I150)</f>
        <v>65139278</v>
      </c>
      <c r="J151" s="5"/>
    </row>
    <row r="152" spans="1:10" x14ac:dyDescent="0.25">
      <c r="A152" s="235"/>
      <c r="B152" s="223"/>
      <c r="C152" s="229"/>
      <c r="D152" s="224"/>
      <c r="E152" s="223"/>
      <c r="F152" s="232"/>
      <c r="G152" s="224"/>
      <c r="H152" s="232"/>
      <c r="I152" s="232"/>
      <c r="J152" s="5"/>
    </row>
    <row r="153" spans="1:10" x14ac:dyDescent="0.25">
      <c r="A153" s="225"/>
      <c r="B153" s="226"/>
      <c r="C153" s="12"/>
      <c r="D153" s="236"/>
      <c r="E153" s="223"/>
      <c r="F153" s="240"/>
      <c r="G153" s="415" t="s">
        <v>12</v>
      </c>
      <c r="H153" s="415"/>
      <c r="I153" s="239"/>
      <c r="J153" s="227">
        <f>SUM(D8:D150)</f>
        <v>78979718</v>
      </c>
    </row>
    <row r="154" spans="1:10" x14ac:dyDescent="0.25">
      <c r="A154" s="235"/>
      <c r="B154" s="234"/>
      <c r="C154" s="12"/>
      <c r="D154" s="236"/>
      <c r="E154" s="237"/>
      <c r="F154" s="240"/>
      <c r="G154" s="415" t="s">
        <v>13</v>
      </c>
      <c r="H154" s="415"/>
      <c r="I154" s="239"/>
      <c r="J154" s="227">
        <f>SUM(G8:G150)</f>
        <v>7210735</v>
      </c>
    </row>
    <row r="155" spans="1:10" x14ac:dyDescent="0.25">
      <c r="A155" s="228"/>
      <c r="B155" s="237"/>
      <c r="C155" s="12"/>
      <c r="D155" s="236"/>
      <c r="E155" s="237"/>
      <c r="F155" s="240"/>
      <c r="G155" s="415" t="s">
        <v>14</v>
      </c>
      <c r="H155" s="415"/>
      <c r="I155" s="41"/>
      <c r="J155" s="229">
        <f>J153-J154</f>
        <v>71768983</v>
      </c>
    </row>
    <row r="156" spans="1:10" x14ac:dyDescent="0.25">
      <c r="A156" s="235"/>
      <c r="B156" s="230"/>
      <c r="C156" s="12"/>
      <c r="D156" s="231"/>
      <c r="E156" s="237"/>
      <c r="F156" s="240"/>
      <c r="G156" s="415" t="s">
        <v>15</v>
      </c>
      <c r="H156" s="415"/>
      <c r="I156" s="239"/>
      <c r="J156" s="227">
        <f>SUM(H8:H150)</f>
        <v>0</v>
      </c>
    </row>
    <row r="157" spans="1:10" x14ac:dyDescent="0.25">
      <c r="A157" s="235"/>
      <c r="B157" s="230"/>
      <c r="C157" s="12"/>
      <c r="D157" s="231"/>
      <c r="E157" s="237"/>
      <c r="F157" s="240"/>
      <c r="G157" s="415" t="s">
        <v>16</v>
      </c>
      <c r="H157" s="415"/>
      <c r="I157" s="239"/>
      <c r="J157" s="227">
        <f>J155+J156</f>
        <v>71768983</v>
      </c>
    </row>
    <row r="158" spans="1:10" x14ac:dyDescent="0.25">
      <c r="A158" s="235"/>
      <c r="B158" s="230"/>
      <c r="C158" s="12"/>
      <c r="D158" s="231"/>
      <c r="E158" s="237"/>
      <c r="F158" s="240"/>
      <c r="G158" s="415" t="s">
        <v>5</v>
      </c>
      <c r="H158" s="415"/>
      <c r="I158" s="239"/>
      <c r="J158" s="227">
        <f>SUM(I8:I150)</f>
        <v>65139278</v>
      </c>
    </row>
    <row r="159" spans="1:10" x14ac:dyDescent="0.25">
      <c r="A159" s="235"/>
      <c r="B159" s="230"/>
      <c r="C159" s="12"/>
      <c r="D159" s="231"/>
      <c r="E159" s="237"/>
      <c r="F159" s="240"/>
      <c r="G159" s="415" t="s">
        <v>31</v>
      </c>
      <c r="H159" s="415"/>
      <c r="I159" s="240" t="str">
        <f>IF(J159&gt;0,"SALDO",IF(J159&lt;0,"PIUTANG",IF(J159=0,"LUNAS")))</f>
        <v>PIUTANG</v>
      </c>
      <c r="J159" s="227">
        <f>J158-J157</f>
        <v>-6629705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9:H159"/>
    <mergeCell ref="G153:H153"/>
    <mergeCell ref="G154:H154"/>
    <mergeCell ref="G155:H155"/>
    <mergeCell ref="G156:H156"/>
    <mergeCell ref="G157:H157"/>
    <mergeCell ref="G158:H158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0"/>
  <sheetViews>
    <sheetView workbookViewId="0">
      <pane ySplit="7" topLeftCell="A20" activePane="bottomLeft" state="frozen"/>
      <selection pane="bottomLeft" activeCell="B29" sqref="B2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6" t="s">
        <v>22</v>
      </c>
      <c r="G1" s="416"/>
      <c r="H1" s="416"/>
      <c r="I1" s="42" t="s">
        <v>20</v>
      </c>
      <c r="J1" s="20"/>
      <c r="L1" s="277">
        <f>SUM(D23:D26)</f>
        <v>1392700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J40*-1</f>
        <v>1760528</v>
      </c>
      <c r="J2" s="20"/>
      <c r="L2" s="277">
        <f>SUM(G23:G26)</f>
        <v>104040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1288660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23" t="s">
        <v>4</v>
      </c>
      <c r="I6" s="420" t="s">
        <v>5</v>
      </c>
      <c r="J6" s="421" t="s">
        <v>6</v>
      </c>
    </row>
    <row r="7" spans="1:18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20"/>
      <c r="J7" s="421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2">
        <v>43537</v>
      </c>
      <c r="B24" s="234">
        <v>19002575</v>
      </c>
      <c r="C24" s="240">
        <v>6</v>
      </c>
      <c r="D24" s="236">
        <v>589305</v>
      </c>
      <c r="E24" s="237"/>
      <c r="F24" s="240"/>
      <c r="G24" s="236"/>
      <c r="H24" s="239"/>
      <c r="I24" s="239"/>
      <c r="J24" s="23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2">
        <v>43538</v>
      </c>
      <c r="B25" s="234">
        <v>19002636</v>
      </c>
      <c r="C25" s="240">
        <v>2</v>
      </c>
      <c r="D25" s="236">
        <v>203915</v>
      </c>
      <c r="E25" s="237" t="s">
        <v>309</v>
      </c>
      <c r="F25" s="240">
        <v>1</v>
      </c>
      <c r="G25" s="236">
        <v>104040</v>
      </c>
      <c r="H25" s="239"/>
      <c r="I25" s="239"/>
      <c r="J25" s="23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2">
        <v>43539</v>
      </c>
      <c r="B26" s="234">
        <v>19002699</v>
      </c>
      <c r="C26" s="240">
        <v>1</v>
      </c>
      <c r="D26" s="236">
        <v>163625</v>
      </c>
      <c r="E26" s="237"/>
      <c r="F26" s="240"/>
      <c r="G26" s="236"/>
      <c r="H26" s="239"/>
      <c r="I26" s="239"/>
      <c r="J26" s="23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2">
        <v>43544</v>
      </c>
      <c r="B27" s="234">
        <v>19003044</v>
      </c>
      <c r="C27" s="240">
        <v>1</v>
      </c>
      <c r="D27" s="236">
        <v>148070</v>
      </c>
      <c r="E27" s="237"/>
      <c r="F27" s="240"/>
      <c r="G27" s="236"/>
      <c r="H27" s="239"/>
      <c r="I27" s="239"/>
      <c r="J27" s="23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2">
        <v>43545</v>
      </c>
      <c r="B28" s="234">
        <v>19003097</v>
      </c>
      <c r="C28" s="240">
        <v>4</v>
      </c>
      <c r="D28" s="236">
        <v>454528</v>
      </c>
      <c r="E28" s="237" t="s">
        <v>336</v>
      </c>
      <c r="F28" s="240">
        <v>3</v>
      </c>
      <c r="G28" s="236">
        <v>234005</v>
      </c>
      <c r="H28" s="239"/>
      <c r="I28" s="239"/>
      <c r="J28" s="23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2">
        <v>43547</v>
      </c>
      <c r="B29" s="234">
        <v>19003220</v>
      </c>
      <c r="C29" s="240">
        <v>1</v>
      </c>
      <c r="D29" s="236">
        <v>103275</v>
      </c>
      <c r="E29" s="237"/>
      <c r="F29" s="240"/>
      <c r="G29" s="236"/>
      <c r="H29" s="239"/>
      <c r="I29" s="239"/>
      <c r="J29" s="23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/>
      <c r="B30" s="234"/>
      <c r="C30" s="240"/>
      <c r="D30" s="236"/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x14ac:dyDescent="0.25">
      <c r="A31" s="162"/>
      <c r="B31" s="3"/>
      <c r="C31" s="40"/>
      <c r="D31" s="6"/>
      <c r="E31" s="7"/>
      <c r="F31" s="40"/>
      <c r="G31" s="6"/>
      <c r="H31" s="39"/>
      <c r="I31" s="39"/>
      <c r="J31" s="6"/>
    </row>
    <row r="32" spans="1:18" x14ac:dyDescent="0.25">
      <c r="A32" s="162"/>
      <c r="B32" s="8" t="s">
        <v>11</v>
      </c>
      <c r="C32" s="77">
        <f>SUM(C8:C31)</f>
        <v>43</v>
      </c>
      <c r="D32" s="9">
        <f>SUM(D8:D31)</f>
        <v>4775172</v>
      </c>
      <c r="E32" s="8" t="s">
        <v>11</v>
      </c>
      <c r="F32" s="77">
        <f>SUM(F8:F31)</f>
        <v>9</v>
      </c>
      <c r="G32" s="5">
        <f>SUM(G8:G31)</f>
        <v>927043</v>
      </c>
      <c r="H32" s="40">
        <f>SUM(H8:H31)</f>
        <v>0</v>
      </c>
      <c r="I32" s="40">
        <f>SUM(I8:I31)</f>
        <v>2087601</v>
      </c>
      <c r="J32" s="5"/>
    </row>
    <row r="33" spans="1:18" x14ac:dyDescent="0.25">
      <c r="A33" s="162"/>
      <c r="B33" s="8"/>
      <c r="C33" s="77"/>
      <c r="D33" s="9"/>
      <c r="E33" s="8"/>
      <c r="F33" s="77"/>
      <c r="G33" s="5"/>
      <c r="H33" s="40"/>
      <c r="I33" s="40"/>
      <c r="J33" s="5"/>
    </row>
    <row r="34" spans="1:18" x14ac:dyDescent="0.25">
      <c r="A34" s="163"/>
      <c r="B34" s="11"/>
      <c r="C34" s="40"/>
      <c r="D34" s="6"/>
      <c r="E34" s="8"/>
      <c r="F34" s="40"/>
      <c r="G34" s="415" t="s">
        <v>12</v>
      </c>
      <c r="H34" s="415"/>
      <c r="I34" s="39"/>
      <c r="J34" s="13">
        <f>SUM(D8:D31)</f>
        <v>4775172</v>
      </c>
    </row>
    <row r="35" spans="1:18" x14ac:dyDescent="0.25">
      <c r="A35" s="162"/>
      <c r="B35" s="3"/>
      <c r="C35" s="40"/>
      <c r="D35" s="6"/>
      <c r="E35" s="7"/>
      <c r="F35" s="40"/>
      <c r="G35" s="415" t="s">
        <v>13</v>
      </c>
      <c r="H35" s="415"/>
      <c r="I35" s="39"/>
      <c r="J35" s="13">
        <f>SUM(G8:G31)</f>
        <v>927043</v>
      </c>
    </row>
    <row r="36" spans="1:18" x14ac:dyDescent="0.25">
      <c r="A36" s="164"/>
      <c r="B36" s="7"/>
      <c r="C36" s="40"/>
      <c r="D36" s="6"/>
      <c r="E36" s="7"/>
      <c r="F36" s="40"/>
      <c r="G36" s="415" t="s">
        <v>14</v>
      </c>
      <c r="H36" s="415"/>
      <c r="I36" s="41"/>
      <c r="J36" s="15">
        <f>J34-J35</f>
        <v>3848129</v>
      </c>
    </row>
    <row r="37" spans="1:18" x14ac:dyDescent="0.25">
      <c r="A37" s="162"/>
      <c r="B37" s="16"/>
      <c r="C37" s="40"/>
      <c r="D37" s="17"/>
      <c r="E37" s="7"/>
      <c r="F37" s="40"/>
      <c r="G37" s="415" t="s">
        <v>15</v>
      </c>
      <c r="H37" s="415"/>
      <c r="I37" s="39"/>
      <c r="J37" s="13">
        <f>SUM(H8:H31)</f>
        <v>0</v>
      </c>
      <c r="K37"/>
      <c r="L37"/>
      <c r="M37"/>
      <c r="N37"/>
      <c r="O37"/>
      <c r="P37"/>
      <c r="Q37"/>
      <c r="R37"/>
    </row>
    <row r="38" spans="1:18" x14ac:dyDescent="0.25">
      <c r="A38" s="162"/>
      <c r="B38" s="16"/>
      <c r="C38" s="40"/>
      <c r="D38" s="17"/>
      <c r="E38" s="7"/>
      <c r="F38" s="40"/>
      <c r="G38" s="415" t="s">
        <v>16</v>
      </c>
      <c r="H38" s="415"/>
      <c r="I38" s="39"/>
      <c r="J38" s="13">
        <f>J36+J37</f>
        <v>3848129</v>
      </c>
      <c r="K38"/>
      <c r="L38"/>
      <c r="M38"/>
      <c r="N38"/>
      <c r="O38"/>
      <c r="P38"/>
      <c r="Q38"/>
      <c r="R38"/>
    </row>
    <row r="39" spans="1:18" x14ac:dyDescent="0.25">
      <c r="A39" s="162"/>
      <c r="B39" s="16"/>
      <c r="C39" s="40"/>
      <c r="D39" s="17"/>
      <c r="E39" s="7"/>
      <c r="F39" s="40"/>
      <c r="G39" s="415" t="s">
        <v>5</v>
      </c>
      <c r="H39" s="415"/>
      <c r="I39" s="39"/>
      <c r="J39" s="13">
        <f>SUM(I8:I31)</f>
        <v>2087601</v>
      </c>
      <c r="K39"/>
      <c r="L39"/>
      <c r="M39"/>
      <c r="N39"/>
      <c r="O39"/>
      <c r="P39"/>
      <c r="Q39"/>
      <c r="R39"/>
    </row>
    <row r="40" spans="1:18" x14ac:dyDescent="0.25">
      <c r="A40" s="162"/>
      <c r="B40" s="16"/>
      <c r="C40" s="40"/>
      <c r="D40" s="17"/>
      <c r="E40" s="7"/>
      <c r="F40" s="40"/>
      <c r="G40" s="415" t="s">
        <v>31</v>
      </c>
      <c r="H40" s="415"/>
      <c r="I40" s="40" t="str">
        <f>IF(J40&gt;0,"SALDO",IF(J40&lt;0,"PIUTANG",IF(J40=0,"LUNAS")))</f>
        <v>PIUTANG</v>
      </c>
      <c r="J40" s="13">
        <f>J39-J38</f>
        <v>-1760528</v>
      </c>
      <c r="K40"/>
      <c r="L40"/>
      <c r="M40"/>
      <c r="N40"/>
      <c r="O40"/>
      <c r="P40"/>
      <c r="Q40"/>
      <c r="R40"/>
    </row>
  </sheetData>
  <mergeCells count="15">
    <mergeCell ref="G39:H39"/>
    <mergeCell ref="G40:H40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43"/>
  <sheetViews>
    <sheetView workbookViewId="0">
      <pane ySplit="7" topLeftCell="A318" activePane="bottomLeft" state="frozen"/>
      <selection pane="bottomLeft" activeCell="B328" sqref="B32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SUM(D321:D325)</f>
        <v>3646500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J343*-1</f>
        <v>2070515</v>
      </c>
      <c r="J2" s="218"/>
      <c r="L2" s="219">
        <f>SUM(G321:G325)</f>
        <v>227460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3419040</v>
      </c>
      <c r="M3" s="219">
        <f>M1-M2</f>
        <v>1369830</v>
      </c>
      <c r="N3" s="219">
        <f>L3+M3</f>
        <v>4788870</v>
      </c>
    </row>
    <row r="4" spans="1:18" x14ac:dyDescent="0.25">
      <c r="L4" s="233"/>
    </row>
    <row r="5" spans="1:18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</row>
    <row r="6" spans="1:18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24" t="s">
        <v>4</v>
      </c>
      <c r="I6" s="426" t="s">
        <v>5</v>
      </c>
      <c r="J6" s="428" t="s">
        <v>6</v>
      </c>
    </row>
    <row r="7" spans="1:18" x14ac:dyDescent="0.25">
      <c r="A7" s="418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98">
        <v>43547</v>
      </c>
      <c r="B326" s="99">
        <v>19003172</v>
      </c>
      <c r="C326" s="412">
        <v>16</v>
      </c>
      <c r="D326" s="34">
        <v>1348100</v>
      </c>
      <c r="E326" s="99" t="s">
        <v>339</v>
      </c>
      <c r="F326" s="100">
        <v>2</v>
      </c>
      <c r="G326" s="34">
        <v>261715</v>
      </c>
      <c r="H326" s="102"/>
      <c r="I326" s="102"/>
      <c r="J326" s="34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98">
        <v>43547</v>
      </c>
      <c r="B327" s="99">
        <v>19003185</v>
      </c>
      <c r="C327" s="412">
        <v>3</v>
      </c>
      <c r="D327" s="34">
        <v>318495</v>
      </c>
      <c r="E327" s="99"/>
      <c r="F327" s="100"/>
      <c r="G327" s="34"/>
      <c r="H327" s="102"/>
      <c r="I327" s="102"/>
      <c r="J327" s="34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98">
        <v>43547</v>
      </c>
      <c r="B328" s="99">
        <v>19003206</v>
      </c>
      <c r="C328" s="412">
        <v>6</v>
      </c>
      <c r="D328" s="34">
        <v>665635</v>
      </c>
      <c r="E328" s="99"/>
      <c r="F328" s="100"/>
      <c r="G328" s="34"/>
      <c r="H328" s="102"/>
      <c r="I328" s="102"/>
      <c r="J328" s="34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98"/>
      <c r="B329" s="99"/>
      <c r="C329" s="412"/>
      <c r="D329" s="34"/>
      <c r="E329" s="99"/>
      <c r="F329" s="100"/>
      <c r="G329" s="34"/>
      <c r="H329" s="102"/>
      <c r="I329" s="102"/>
      <c r="J329" s="34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98"/>
      <c r="B330" s="99"/>
      <c r="C330" s="412"/>
      <c r="D330" s="34"/>
      <c r="E330" s="99"/>
      <c r="F330" s="100"/>
      <c r="G330" s="34"/>
      <c r="H330" s="102"/>
      <c r="I330" s="102"/>
      <c r="J330" s="34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98"/>
      <c r="B331" s="99"/>
      <c r="C331" s="412"/>
      <c r="D331" s="34"/>
      <c r="E331" s="99"/>
      <c r="F331" s="100"/>
      <c r="G331" s="34"/>
      <c r="H331" s="102"/>
      <c r="I331" s="102"/>
      <c r="J331" s="34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98"/>
      <c r="B332" s="99"/>
      <c r="C332" s="412"/>
      <c r="D332" s="34"/>
      <c r="E332" s="99"/>
      <c r="F332" s="100"/>
      <c r="G332" s="34"/>
      <c r="H332" s="102"/>
      <c r="I332" s="102"/>
      <c r="J332" s="34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98"/>
      <c r="B333" s="99"/>
      <c r="C333" s="412"/>
      <c r="D333" s="34"/>
      <c r="E333" s="99"/>
      <c r="F333" s="100"/>
      <c r="G333" s="34"/>
      <c r="H333" s="102"/>
      <c r="I333" s="102"/>
      <c r="J333" s="34"/>
      <c r="K333" s="138"/>
      <c r="L333" s="138"/>
      <c r="M333" s="138"/>
      <c r="N333" s="138"/>
      <c r="O333" s="138"/>
      <c r="P333" s="138"/>
      <c r="Q333" s="138"/>
      <c r="R333" s="138"/>
    </row>
    <row r="334" spans="1:18" x14ac:dyDescent="0.25">
      <c r="A334" s="235"/>
      <c r="B334" s="234"/>
      <c r="C334" s="240"/>
      <c r="D334" s="236"/>
      <c r="E334" s="234"/>
      <c r="F334" s="240"/>
      <c r="G334" s="236"/>
      <c r="H334" s="239"/>
      <c r="I334" s="239"/>
      <c r="J334" s="236"/>
    </row>
    <row r="335" spans="1:18" s="218" customFormat="1" x14ac:dyDescent="0.25">
      <c r="A335" s="226"/>
      <c r="B335" s="223" t="s">
        <v>11</v>
      </c>
      <c r="C335" s="232">
        <f>SUM(C8:C334)</f>
        <v>3234</v>
      </c>
      <c r="D335" s="224">
        <f>SUM(D8:D334)</f>
        <v>347656761</v>
      </c>
      <c r="E335" s="223" t="s">
        <v>11</v>
      </c>
      <c r="F335" s="232">
        <f>SUM(F8:F334)</f>
        <v>319</v>
      </c>
      <c r="G335" s="224">
        <f>SUM(G8:G334)</f>
        <v>35180543</v>
      </c>
      <c r="H335" s="232">
        <f>SUM(H8:H334)</f>
        <v>0</v>
      </c>
      <c r="I335" s="232">
        <f>SUM(I8:I334)</f>
        <v>310405703</v>
      </c>
      <c r="J335" s="224"/>
      <c r="K335" s="220"/>
      <c r="L335" s="220"/>
      <c r="M335" s="220"/>
      <c r="N335" s="220"/>
      <c r="O335" s="220"/>
      <c r="P335" s="220"/>
      <c r="Q335" s="220"/>
      <c r="R335" s="220"/>
    </row>
    <row r="336" spans="1:18" s="218" customFormat="1" x14ac:dyDescent="0.25">
      <c r="A336" s="226"/>
      <c r="B336" s="223"/>
      <c r="C336" s="232"/>
      <c r="D336" s="224"/>
      <c r="E336" s="223"/>
      <c r="F336" s="232"/>
      <c r="G336" s="224"/>
      <c r="H336" s="232"/>
      <c r="I336" s="232"/>
      <c r="J336" s="224"/>
      <c r="K336" s="220"/>
      <c r="M336" s="220"/>
      <c r="N336" s="220"/>
      <c r="O336" s="220"/>
      <c r="P336" s="220"/>
      <c r="Q336" s="220"/>
      <c r="R336" s="220"/>
    </row>
    <row r="337" spans="1:18" x14ac:dyDescent="0.25">
      <c r="A337" s="225"/>
      <c r="B337" s="226"/>
      <c r="C337" s="240"/>
      <c r="D337" s="236"/>
      <c r="E337" s="223"/>
      <c r="F337" s="240"/>
      <c r="G337" s="430" t="s">
        <v>12</v>
      </c>
      <c r="H337" s="431"/>
      <c r="I337" s="236"/>
      <c r="J337" s="227">
        <f>SUM(D8:D334)</f>
        <v>347656761</v>
      </c>
      <c r="P337" s="220"/>
      <c r="Q337" s="220"/>
      <c r="R337" s="233"/>
    </row>
    <row r="338" spans="1:18" x14ac:dyDescent="0.25">
      <c r="A338" s="235"/>
      <c r="B338" s="234"/>
      <c r="C338" s="240"/>
      <c r="D338" s="236"/>
      <c r="E338" s="234"/>
      <c r="F338" s="240"/>
      <c r="G338" s="430" t="s">
        <v>13</v>
      </c>
      <c r="H338" s="431"/>
      <c r="I338" s="237"/>
      <c r="J338" s="227">
        <f>SUM(G8:G334)</f>
        <v>35180543</v>
      </c>
      <c r="R338" s="233"/>
    </row>
    <row r="339" spans="1:18" x14ac:dyDescent="0.25">
      <c r="A339" s="228"/>
      <c r="B339" s="237"/>
      <c r="C339" s="240"/>
      <c r="D339" s="236"/>
      <c r="E339" s="234"/>
      <c r="F339" s="240"/>
      <c r="G339" s="430" t="s">
        <v>14</v>
      </c>
      <c r="H339" s="431"/>
      <c r="I339" s="229"/>
      <c r="J339" s="229">
        <f>J337-J338</f>
        <v>312476218</v>
      </c>
      <c r="L339" s="220"/>
      <c r="R339" s="233"/>
    </row>
    <row r="340" spans="1:18" x14ac:dyDescent="0.25">
      <c r="A340" s="235"/>
      <c r="B340" s="230"/>
      <c r="C340" s="240"/>
      <c r="D340" s="231"/>
      <c r="E340" s="234"/>
      <c r="F340" s="240"/>
      <c r="G340" s="430" t="s">
        <v>15</v>
      </c>
      <c r="H340" s="431"/>
      <c r="I340" s="237"/>
      <c r="J340" s="227">
        <f>SUM(H8:H334)</f>
        <v>0</v>
      </c>
      <c r="R340" s="233"/>
    </row>
    <row r="341" spans="1:18" x14ac:dyDescent="0.25">
      <c r="A341" s="235"/>
      <c r="B341" s="230"/>
      <c r="C341" s="240"/>
      <c r="D341" s="231"/>
      <c r="E341" s="234"/>
      <c r="F341" s="240"/>
      <c r="G341" s="430" t="s">
        <v>16</v>
      </c>
      <c r="H341" s="431"/>
      <c r="I341" s="237"/>
      <c r="J341" s="227">
        <f>J339+J340</f>
        <v>312476218</v>
      </c>
      <c r="R341" s="233"/>
    </row>
    <row r="342" spans="1:18" x14ac:dyDescent="0.25">
      <c r="A342" s="235"/>
      <c r="B342" s="230"/>
      <c r="C342" s="240"/>
      <c r="D342" s="231"/>
      <c r="E342" s="234"/>
      <c r="F342" s="240"/>
      <c r="G342" s="430" t="s">
        <v>5</v>
      </c>
      <c r="H342" s="431"/>
      <c r="I342" s="237"/>
      <c r="J342" s="227">
        <f>SUM(I8:I334)</f>
        <v>310405703</v>
      </c>
      <c r="R342" s="233"/>
    </row>
    <row r="343" spans="1:18" x14ac:dyDescent="0.25">
      <c r="A343" s="235"/>
      <c r="B343" s="230"/>
      <c r="C343" s="240"/>
      <c r="D343" s="231"/>
      <c r="E343" s="234"/>
      <c r="F343" s="240"/>
      <c r="G343" s="430" t="s">
        <v>31</v>
      </c>
      <c r="H343" s="431"/>
      <c r="I343" s="234" t="str">
        <f>IF(J343&gt;0,"SALDO",IF(J343&lt;0,"PIUTANG",IF(J343=0,"LUNAS")))</f>
        <v>PIUTANG</v>
      </c>
      <c r="J343" s="227">
        <f>J342-J341</f>
        <v>-2070515</v>
      </c>
      <c r="R343" s="233"/>
    </row>
  </sheetData>
  <mergeCells count="13">
    <mergeCell ref="G343:H343"/>
    <mergeCell ref="G337:H337"/>
    <mergeCell ref="G338:H338"/>
    <mergeCell ref="G339:H339"/>
    <mergeCell ref="G340:H340"/>
    <mergeCell ref="G341:H341"/>
    <mergeCell ref="G342:H34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3" t="s">
        <v>22</v>
      </c>
      <c r="G1" s="433"/>
      <c r="H1" s="433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3" t="s">
        <v>21</v>
      </c>
      <c r="G2" s="433"/>
      <c r="H2" s="433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  <c r="O4" s="219">
        <v>1924738</v>
      </c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3"/>
      <c r="I6" s="445"/>
      <c r="J6" s="447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2" t="s">
        <v>12</v>
      </c>
      <c r="H745" s="432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2" t="s">
        <v>13</v>
      </c>
      <c r="H746" s="432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2" t="s">
        <v>14</v>
      </c>
      <c r="H747" s="432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2" t="s">
        <v>15</v>
      </c>
      <c r="H748" s="432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2" t="s">
        <v>16</v>
      </c>
      <c r="H749" s="432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2" t="s">
        <v>5</v>
      </c>
      <c r="H750" s="432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2" t="s">
        <v>31</v>
      </c>
      <c r="H751" s="432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3" t="s">
        <v>22</v>
      </c>
      <c r="G1" s="433"/>
      <c r="H1" s="433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3" t="s">
        <v>21</v>
      </c>
      <c r="G2" s="433"/>
      <c r="H2" s="433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3"/>
      <c r="I6" s="445"/>
      <c r="J6" s="447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8" t="s">
        <v>12</v>
      </c>
      <c r="H650" s="448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2" t="s">
        <v>13</v>
      </c>
      <c r="H651" s="432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2" t="s">
        <v>14</v>
      </c>
      <c r="H652" s="432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2" t="s">
        <v>15</v>
      </c>
      <c r="H653" s="432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2" t="s">
        <v>16</v>
      </c>
      <c r="H654" s="432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2" t="s">
        <v>5</v>
      </c>
      <c r="H655" s="432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2" t="s">
        <v>31</v>
      </c>
      <c r="H656" s="432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3"/>
  <sheetViews>
    <sheetView zoomScale="85" zoomScaleNormal="85" workbookViewId="0">
      <pane ySplit="7" topLeftCell="A186" activePane="bottomLeft" state="frozen"/>
      <selection pane="bottomLeft" activeCell="B199" sqref="B19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6" t="s">
        <v>22</v>
      </c>
      <c r="G1" s="416"/>
      <c r="H1" s="416"/>
      <c r="I1" s="220"/>
      <c r="J1" s="218"/>
      <c r="M1" s="219">
        <f>SUM(D188:D197)</f>
        <v>28708843</v>
      </c>
      <c r="N1" s="219">
        <v>13820101</v>
      </c>
      <c r="O1" s="219">
        <f>N1-M1</f>
        <v>-14888742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J217*-1</f>
        <v>4216567</v>
      </c>
      <c r="J2" s="218"/>
      <c r="M2" s="219">
        <f>SUM(G188:G197)</f>
        <v>1969110</v>
      </c>
      <c r="N2" s="219">
        <v>242901</v>
      </c>
      <c r="O2" s="219">
        <f>N2-M2</f>
        <v>-1726209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26739733</v>
      </c>
      <c r="N3" s="219">
        <f>N1-N2</f>
        <v>13577200</v>
      </c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7"/>
      <c r="I7" s="459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98">
        <v>43547</v>
      </c>
      <c r="B198" s="99">
        <v>19003190</v>
      </c>
      <c r="C198" s="100">
        <v>13</v>
      </c>
      <c r="D198" s="34">
        <v>1649045</v>
      </c>
      <c r="E198" s="101"/>
      <c r="F198" s="99"/>
      <c r="G198" s="34"/>
      <c r="H198" s="102"/>
      <c r="I198" s="102"/>
      <c r="J198" s="34"/>
      <c r="K198" s="233"/>
      <c r="L198" s="233"/>
      <c r="M198" s="233"/>
      <c r="N198" s="233"/>
      <c r="O198" s="233"/>
      <c r="P198" s="233"/>
    </row>
    <row r="199" spans="1:16" x14ac:dyDescent="0.25">
      <c r="A199" s="98">
        <v>43547</v>
      </c>
      <c r="B199" s="99">
        <v>19003222</v>
      </c>
      <c r="C199" s="100">
        <v>25</v>
      </c>
      <c r="D199" s="34">
        <v>2567935</v>
      </c>
      <c r="E199" s="101"/>
      <c r="F199" s="99"/>
      <c r="G199" s="34"/>
      <c r="H199" s="102"/>
      <c r="I199" s="102"/>
      <c r="J199" s="34"/>
      <c r="K199" s="233"/>
      <c r="L199" s="233"/>
      <c r="M199" s="233"/>
      <c r="N199" s="233"/>
      <c r="O199" s="233"/>
      <c r="P199" s="233"/>
    </row>
    <row r="200" spans="1:16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  <c r="K200" s="233"/>
      <c r="L200" s="233"/>
      <c r="M200" s="233"/>
      <c r="N200" s="233"/>
      <c r="O200" s="233"/>
      <c r="P200" s="233"/>
    </row>
    <row r="201" spans="1:16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  <c r="K201" s="233"/>
      <c r="L201" s="233"/>
      <c r="M201" s="233"/>
      <c r="N201" s="233"/>
      <c r="O201" s="233"/>
      <c r="P201" s="233"/>
    </row>
    <row r="202" spans="1:16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  <c r="K202" s="233"/>
      <c r="L202" s="233"/>
      <c r="M202" s="233"/>
      <c r="N202" s="233"/>
      <c r="O202" s="233"/>
      <c r="P202" s="233"/>
    </row>
    <row r="203" spans="1:16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  <c r="K203" s="233"/>
      <c r="L203" s="233"/>
      <c r="M203" s="233"/>
      <c r="N203" s="233"/>
      <c r="O203" s="233"/>
      <c r="P203" s="233"/>
    </row>
    <row r="204" spans="1:16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  <c r="K204" s="233"/>
      <c r="L204" s="233"/>
      <c r="M204" s="233"/>
      <c r="N204" s="233"/>
      <c r="O204" s="233"/>
      <c r="P204" s="233"/>
    </row>
    <row r="205" spans="1:16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  <c r="K205" s="233"/>
      <c r="L205" s="233"/>
      <c r="M205" s="233"/>
      <c r="N205" s="233"/>
      <c r="O205" s="233"/>
      <c r="P205" s="233"/>
    </row>
    <row r="206" spans="1:16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  <c r="K206" s="233"/>
      <c r="L206" s="233"/>
      <c r="M206" s="233"/>
      <c r="N206" s="233"/>
      <c r="O206" s="233"/>
      <c r="P206" s="233"/>
    </row>
    <row r="207" spans="1:16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  <c r="K207" s="233"/>
      <c r="L207" s="233"/>
      <c r="M207" s="233"/>
      <c r="N207" s="233"/>
      <c r="O207" s="233"/>
      <c r="P207" s="233"/>
    </row>
    <row r="208" spans="1:16" x14ac:dyDescent="0.25">
      <c r="A208" s="235"/>
      <c r="B208" s="234"/>
      <c r="C208" s="240"/>
      <c r="D208" s="236"/>
      <c r="E208" s="237"/>
      <c r="F208" s="234"/>
      <c r="G208" s="236"/>
      <c r="H208" s="239"/>
      <c r="I208" s="239"/>
      <c r="J208" s="236"/>
      <c r="K208" s="233"/>
      <c r="L208" s="233"/>
      <c r="M208" s="233"/>
      <c r="N208" s="233"/>
      <c r="O208" s="233"/>
      <c r="P208" s="233"/>
    </row>
    <row r="209" spans="1:16" x14ac:dyDescent="0.25">
      <c r="A209" s="235"/>
      <c r="B209" s="223" t="s">
        <v>11</v>
      </c>
      <c r="C209" s="232">
        <f>SUM(C8:C208)</f>
        <v>2321</v>
      </c>
      <c r="D209" s="224"/>
      <c r="E209" s="223" t="s">
        <v>11</v>
      </c>
      <c r="F209" s="223">
        <f>SUM(F8:F208)</f>
        <v>78</v>
      </c>
      <c r="G209" s="224">
        <f>SUM(G8:G208)</f>
        <v>8796769</v>
      </c>
      <c r="H209" s="239"/>
      <c r="I209" s="239"/>
      <c r="J209" s="236"/>
      <c r="K209" s="233"/>
      <c r="L209" s="233"/>
      <c r="M209" s="233"/>
      <c r="N209" s="233"/>
      <c r="O209" s="233"/>
      <c r="P209" s="233"/>
    </row>
    <row r="210" spans="1:16" x14ac:dyDescent="0.25">
      <c r="A210" s="235"/>
      <c r="B210" s="223"/>
      <c r="C210" s="232"/>
      <c r="D210" s="224"/>
      <c r="E210" s="237"/>
      <c r="F210" s="234"/>
      <c r="G210" s="236"/>
      <c r="H210" s="239"/>
      <c r="I210" s="239"/>
      <c r="J210" s="236"/>
      <c r="K210" s="233"/>
      <c r="L210" s="233"/>
      <c r="M210" s="233"/>
      <c r="N210" s="233"/>
      <c r="O210" s="233"/>
      <c r="P210" s="233"/>
    </row>
    <row r="211" spans="1:16" x14ac:dyDescent="0.25">
      <c r="A211" s="225"/>
      <c r="B211" s="226"/>
      <c r="C211" s="240"/>
      <c r="D211" s="236"/>
      <c r="E211" s="223"/>
      <c r="F211" s="234"/>
      <c r="G211" s="415" t="s">
        <v>12</v>
      </c>
      <c r="H211" s="415"/>
      <c r="I211" s="239"/>
      <c r="J211" s="227">
        <f>SUM(D8:D208)</f>
        <v>237934630</v>
      </c>
      <c r="K211" s="233"/>
      <c r="L211" s="233"/>
      <c r="M211" s="233"/>
      <c r="N211" s="233"/>
      <c r="O211" s="233"/>
      <c r="P211" s="233"/>
    </row>
    <row r="212" spans="1:16" x14ac:dyDescent="0.25">
      <c r="A212" s="235"/>
      <c r="B212" s="234"/>
      <c r="C212" s="240"/>
      <c r="D212" s="236"/>
      <c r="E212" s="223"/>
      <c r="F212" s="234"/>
      <c r="G212" s="415" t="s">
        <v>13</v>
      </c>
      <c r="H212" s="415"/>
      <c r="I212" s="239"/>
      <c r="J212" s="227">
        <f>SUM(G8:G208)</f>
        <v>8796769</v>
      </c>
    </row>
    <row r="213" spans="1:16" x14ac:dyDescent="0.25">
      <c r="A213" s="228"/>
      <c r="B213" s="237"/>
      <c r="C213" s="240"/>
      <c r="D213" s="236"/>
      <c r="E213" s="237"/>
      <c r="F213" s="234"/>
      <c r="G213" s="415" t="s">
        <v>14</v>
      </c>
      <c r="H213" s="415"/>
      <c r="I213" s="41"/>
      <c r="J213" s="229">
        <f>J211-J212</f>
        <v>229137861</v>
      </c>
    </row>
    <row r="214" spans="1:16" x14ac:dyDescent="0.25">
      <c r="A214" s="235"/>
      <c r="B214" s="230"/>
      <c r="C214" s="240"/>
      <c r="D214" s="231"/>
      <c r="E214" s="237"/>
      <c r="F214" s="223"/>
      <c r="G214" s="415" t="s">
        <v>15</v>
      </c>
      <c r="H214" s="415"/>
      <c r="I214" s="239"/>
      <c r="J214" s="227">
        <f>SUM(H8:H210)</f>
        <v>0</v>
      </c>
    </row>
    <row r="215" spans="1:16" x14ac:dyDescent="0.25">
      <c r="A215" s="235"/>
      <c r="B215" s="230"/>
      <c r="C215" s="240"/>
      <c r="D215" s="231"/>
      <c r="E215" s="237"/>
      <c r="F215" s="223"/>
      <c r="G215" s="415" t="s">
        <v>16</v>
      </c>
      <c r="H215" s="415"/>
      <c r="I215" s="239"/>
      <c r="J215" s="227">
        <f>J213+J214</f>
        <v>229137861</v>
      </c>
    </row>
    <row r="216" spans="1:16" x14ac:dyDescent="0.25">
      <c r="A216" s="235"/>
      <c r="B216" s="230"/>
      <c r="C216" s="240"/>
      <c r="D216" s="231"/>
      <c r="E216" s="237"/>
      <c r="F216" s="234"/>
      <c r="G216" s="415" t="s">
        <v>5</v>
      </c>
      <c r="H216" s="415"/>
      <c r="I216" s="239"/>
      <c r="J216" s="227">
        <f>SUM(I8:I210)</f>
        <v>224921294</v>
      </c>
    </row>
    <row r="217" spans="1:16" x14ac:dyDescent="0.25">
      <c r="A217" s="235"/>
      <c r="B217" s="230"/>
      <c r="C217" s="240"/>
      <c r="D217" s="231"/>
      <c r="E217" s="237"/>
      <c r="F217" s="234"/>
      <c r="G217" s="415" t="s">
        <v>31</v>
      </c>
      <c r="H217" s="415"/>
      <c r="I217" s="240" t="str">
        <f>IF(J217&gt;0,"SALDO",IF(J217&lt;0,"PIUTANG",IF(J217=0,"LUNAS")))</f>
        <v>PIUTANG</v>
      </c>
      <c r="J217" s="227">
        <f>J216-J215</f>
        <v>-4216567</v>
      </c>
    </row>
    <row r="218" spans="1:16" x14ac:dyDescent="0.25">
      <c r="F218" s="219"/>
      <c r="G218" s="219"/>
      <c r="J218" s="219"/>
    </row>
    <row r="219" spans="1:16" x14ac:dyDescent="0.25">
      <c r="C219" s="219"/>
      <c r="D219" s="219"/>
      <c r="F219" s="219"/>
      <c r="G219" s="219"/>
      <c r="J219" s="219"/>
      <c r="L219" s="233"/>
      <c r="M219" s="233"/>
      <c r="N219" s="233"/>
      <c r="O219" s="233"/>
      <c r="P219" s="233"/>
    </row>
    <row r="220" spans="1:16" x14ac:dyDescent="0.25">
      <c r="C220" s="219"/>
      <c r="D220" s="219"/>
      <c r="F220" s="219"/>
      <c r="G220" s="219"/>
      <c r="J220" s="219"/>
      <c r="L220" s="233"/>
      <c r="M220" s="233"/>
      <c r="N220" s="233"/>
      <c r="O220" s="233"/>
      <c r="P220" s="233"/>
    </row>
    <row r="221" spans="1:16" x14ac:dyDescent="0.25">
      <c r="C221" s="219"/>
      <c r="D221" s="219"/>
      <c r="F221" s="219"/>
      <c r="G221" s="219"/>
      <c r="J221" s="219"/>
      <c r="L221" s="233"/>
      <c r="M221" s="233"/>
      <c r="N221" s="233"/>
      <c r="O221" s="233"/>
      <c r="P221" s="233"/>
    </row>
    <row r="222" spans="1:16" x14ac:dyDescent="0.25">
      <c r="C222" s="219"/>
      <c r="D222" s="219"/>
      <c r="F222" s="219"/>
      <c r="G222" s="219"/>
      <c r="J222" s="219"/>
      <c r="L222" s="233"/>
      <c r="M222" s="233"/>
      <c r="N222" s="233"/>
      <c r="O222" s="233"/>
      <c r="P222" s="233"/>
    </row>
    <row r="223" spans="1:16" x14ac:dyDescent="0.25">
      <c r="C223" s="219"/>
      <c r="D223" s="219"/>
      <c r="L223" s="233"/>
      <c r="M223" s="233"/>
      <c r="N223" s="233"/>
      <c r="O223" s="233"/>
      <c r="P223" s="233"/>
    </row>
  </sheetData>
  <mergeCells count="15">
    <mergeCell ref="G217:H217"/>
    <mergeCell ref="G211:H211"/>
    <mergeCell ref="G212:H212"/>
    <mergeCell ref="G213:H213"/>
    <mergeCell ref="G214:H214"/>
    <mergeCell ref="G215:H215"/>
    <mergeCell ref="G216:H21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74"/>
  <sheetViews>
    <sheetView workbookViewId="0">
      <pane ySplit="7" topLeftCell="A151" activePane="bottomLeft" state="frozen"/>
      <selection pane="bottomLeft" activeCell="G159" sqref="G15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6" t="s">
        <v>22</v>
      </c>
      <c r="G1" s="416"/>
      <c r="H1" s="416"/>
      <c r="I1" s="220"/>
      <c r="J1" s="218"/>
      <c r="L1" s="219">
        <f>SUM(D143:D153)</f>
        <v>1294530</v>
      </c>
      <c r="M1" s="219">
        <v>53505</v>
      </c>
      <c r="N1" s="238">
        <f>L1+M1</f>
        <v>1348035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6" t="s">
        <v>21</v>
      </c>
      <c r="G2" s="416"/>
      <c r="H2" s="416"/>
      <c r="I2" s="220">
        <f>J168*-1</f>
        <v>-540</v>
      </c>
      <c r="J2" s="218"/>
      <c r="L2" s="219">
        <f>SUM(G143:G153)</f>
        <v>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1294530</v>
      </c>
      <c r="N3" s="238">
        <f>N1-N2</f>
        <v>1223415</v>
      </c>
    </row>
    <row r="4" spans="1:16" x14ac:dyDescent="0.25">
      <c r="P4" s="238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P5" s="238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7"/>
      <c r="I7" s="459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235"/>
      <c r="B159" s="234"/>
      <c r="C159" s="240"/>
      <c r="D159" s="236"/>
      <c r="E159" s="237"/>
      <c r="F159" s="234"/>
      <c r="G159" s="236"/>
      <c r="H159" s="239"/>
      <c r="I159" s="239"/>
      <c r="J159" s="236"/>
    </row>
    <row r="160" spans="1:10" x14ac:dyDescent="0.25">
      <c r="A160" s="235"/>
      <c r="B160" s="223" t="s">
        <v>11</v>
      </c>
      <c r="C160" s="232">
        <f>SUM(C8:C159)</f>
        <v>371</v>
      </c>
      <c r="D160" s="224"/>
      <c r="E160" s="223" t="s">
        <v>11</v>
      </c>
      <c r="F160" s="223">
        <f>SUM(F8:F159)</f>
        <v>11</v>
      </c>
      <c r="G160" s="224">
        <f>SUM(G8:G159)</f>
        <v>553740</v>
      </c>
      <c r="H160" s="239"/>
      <c r="I160" s="239"/>
      <c r="J160" s="236"/>
    </row>
    <row r="161" spans="1:10" x14ac:dyDescent="0.25">
      <c r="A161" s="235"/>
      <c r="B161" s="223"/>
      <c r="C161" s="232"/>
      <c r="D161" s="224"/>
      <c r="E161" s="237"/>
      <c r="F161" s="234"/>
      <c r="G161" s="236"/>
      <c r="H161" s="239"/>
      <c r="I161" s="239"/>
      <c r="J161" s="236"/>
    </row>
    <row r="162" spans="1:10" x14ac:dyDescent="0.25">
      <c r="A162" s="225"/>
      <c r="B162" s="226"/>
      <c r="C162" s="240"/>
      <c r="D162" s="236"/>
      <c r="E162" s="223"/>
      <c r="F162" s="234"/>
      <c r="G162" s="415" t="s">
        <v>12</v>
      </c>
      <c r="H162" s="415"/>
      <c r="I162" s="239"/>
      <c r="J162" s="227">
        <f>SUM(D8:D159)</f>
        <v>17596905</v>
      </c>
    </row>
    <row r="163" spans="1:10" x14ac:dyDescent="0.25">
      <c r="A163" s="235"/>
      <c r="B163" s="234"/>
      <c r="C163" s="240"/>
      <c r="D163" s="236"/>
      <c r="E163" s="223"/>
      <c r="F163" s="234"/>
      <c r="G163" s="415" t="s">
        <v>13</v>
      </c>
      <c r="H163" s="415"/>
      <c r="I163" s="239"/>
      <c r="J163" s="227">
        <f>SUM(G8:G159)</f>
        <v>553740</v>
      </c>
    </row>
    <row r="164" spans="1:10" x14ac:dyDescent="0.25">
      <c r="A164" s="228"/>
      <c r="B164" s="237"/>
      <c r="C164" s="240"/>
      <c r="D164" s="236"/>
      <c r="E164" s="237"/>
      <c r="F164" s="234"/>
      <c r="G164" s="415" t="s">
        <v>14</v>
      </c>
      <c r="H164" s="415"/>
      <c r="I164" s="41"/>
      <c r="J164" s="229">
        <f>J162-J163</f>
        <v>17043165</v>
      </c>
    </row>
    <row r="165" spans="1:10" x14ac:dyDescent="0.25">
      <c r="A165" s="235"/>
      <c r="B165" s="230"/>
      <c r="C165" s="240"/>
      <c r="D165" s="231"/>
      <c r="E165" s="237"/>
      <c r="F165" s="223"/>
      <c r="G165" s="415" t="s">
        <v>15</v>
      </c>
      <c r="H165" s="415"/>
      <c r="I165" s="239"/>
      <c r="J165" s="227">
        <f>SUM(H8:H161)</f>
        <v>0</v>
      </c>
    </row>
    <row r="166" spans="1:10" x14ac:dyDescent="0.25">
      <c r="A166" s="235"/>
      <c r="B166" s="230"/>
      <c r="C166" s="240"/>
      <c r="D166" s="231"/>
      <c r="E166" s="237"/>
      <c r="F166" s="223"/>
      <c r="G166" s="415" t="s">
        <v>16</v>
      </c>
      <c r="H166" s="415"/>
      <c r="I166" s="239"/>
      <c r="J166" s="227">
        <f>J164+J165</f>
        <v>17043165</v>
      </c>
    </row>
    <row r="167" spans="1:10" x14ac:dyDescent="0.25">
      <c r="A167" s="235"/>
      <c r="B167" s="230"/>
      <c r="C167" s="240"/>
      <c r="D167" s="231"/>
      <c r="E167" s="237"/>
      <c r="F167" s="234"/>
      <c r="G167" s="415" t="s">
        <v>5</v>
      </c>
      <c r="H167" s="415"/>
      <c r="I167" s="239"/>
      <c r="J167" s="227">
        <f>SUM(I8:I161)</f>
        <v>17043705</v>
      </c>
    </row>
    <row r="168" spans="1:10" x14ac:dyDescent="0.25">
      <c r="A168" s="235"/>
      <c r="B168" s="230"/>
      <c r="C168" s="240"/>
      <c r="D168" s="231"/>
      <c r="E168" s="237"/>
      <c r="F168" s="234"/>
      <c r="G168" s="415" t="s">
        <v>31</v>
      </c>
      <c r="H168" s="415"/>
      <c r="I168" s="240" t="str">
        <f>IF(J168&gt;0,"SALDO",IF(J168&lt;0,"PIUTANG",IF(J168=0,"LUNAS")))</f>
        <v>SALDO</v>
      </c>
      <c r="J168" s="227">
        <f>J167-J166</f>
        <v>540</v>
      </c>
    </row>
    <row r="169" spans="1:10" x14ac:dyDescent="0.25">
      <c r="F169" s="219"/>
      <c r="G169" s="219"/>
      <c r="J169" s="219"/>
    </row>
    <row r="170" spans="1:10" x14ac:dyDescent="0.25">
      <c r="C170" s="219"/>
      <c r="D170" s="219"/>
      <c r="F170" s="219"/>
      <c r="G170" s="219"/>
      <c r="J170" s="219"/>
    </row>
    <row r="171" spans="1:10" x14ac:dyDescent="0.25">
      <c r="C171" s="219"/>
      <c r="D171" s="219"/>
      <c r="F171" s="219"/>
      <c r="G171" s="219"/>
      <c r="J171" s="219"/>
    </row>
    <row r="172" spans="1:10" x14ac:dyDescent="0.25">
      <c r="C172" s="219"/>
      <c r="D172" s="219"/>
      <c r="F172" s="219"/>
      <c r="G172" s="219"/>
      <c r="J172" s="219"/>
    </row>
    <row r="173" spans="1:10" x14ac:dyDescent="0.25">
      <c r="C173" s="219"/>
      <c r="D173" s="219"/>
      <c r="F173" s="219"/>
      <c r="G173" s="219"/>
      <c r="J173" s="219"/>
    </row>
    <row r="174" spans="1:10" x14ac:dyDescent="0.25">
      <c r="C174" s="219"/>
      <c r="D174" s="219"/>
    </row>
  </sheetData>
  <mergeCells count="15">
    <mergeCell ref="G168:H168"/>
    <mergeCell ref="G162:H162"/>
    <mergeCell ref="G163:H163"/>
    <mergeCell ref="G164:H164"/>
    <mergeCell ref="G165:H165"/>
    <mergeCell ref="G166:H166"/>
    <mergeCell ref="G167:H16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7"/>
  <sheetViews>
    <sheetView workbookViewId="0">
      <pane ySplit="7" topLeftCell="A47" activePane="bottomLeft" state="frozen"/>
      <selection pane="bottomLeft" activeCell="I56" sqref="I5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6" t="s">
        <v>22</v>
      </c>
      <c r="G1" s="416"/>
      <c r="H1" s="416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6" t="s">
        <v>21</v>
      </c>
      <c r="G2" s="416"/>
      <c r="H2" s="416"/>
      <c r="I2" s="220">
        <f>J67*-1</f>
        <v>1581595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9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98">
        <v>43540</v>
      </c>
      <c r="B54" s="99">
        <v>19002759</v>
      </c>
      <c r="C54" s="253">
        <v>3</v>
      </c>
      <c r="D54" s="34">
        <v>295375</v>
      </c>
      <c r="E54" s="101"/>
      <c r="F54" s="99"/>
      <c r="G54" s="34"/>
      <c r="H54" s="101"/>
      <c r="I54" s="102"/>
      <c r="J54" s="34"/>
      <c r="L54" s="238"/>
    </row>
    <row r="55" spans="1:12" x14ac:dyDescent="0.25">
      <c r="A55" s="98">
        <v>43543</v>
      </c>
      <c r="B55" s="99">
        <v>19002982</v>
      </c>
      <c r="C55" s="253">
        <v>4</v>
      </c>
      <c r="D55" s="34">
        <v>416160</v>
      </c>
      <c r="E55" s="101"/>
      <c r="F55" s="99"/>
      <c r="G55" s="34"/>
      <c r="H55" s="101"/>
      <c r="I55" s="102"/>
      <c r="J55" s="34"/>
      <c r="L55" s="238"/>
    </row>
    <row r="56" spans="1:12" x14ac:dyDescent="0.25">
      <c r="A56" s="98">
        <v>43543</v>
      </c>
      <c r="B56" s="99">
        <v>19002984</v>
      </c>
      <c r="C56" s="253">
        <v>8</v>
      </c>
      <c r="D56" s="34">
        <v>774520</v>
      </c>
      <c r="E56" s="101"/>
      <c r="F56" s="99"/>
      <c r="G56" s="34"/>
      <c r="H56" s="101"/>
      <c r="I56" s="102"/>
      <c r="J56" s="34"/>
      <c r="L56" s="238"/>
    </row>
    <row r="57" spans="1:12" x14ac:dyDescent="0.25">
      <c r="A57" s="98">
        <v>43544</v>
      </c>
      <c r="B57" s="99">
        <v>19003046</v>
      </c>
      <c r="C57" s="253">
        <v>1</v>
      </c>
      <c r="D57" s="34">
        <v>95540</v>
      </c>
      <c r="E57" s="101"/>
      <c r="F57" s="99"/>
      <c r="G57" s="34"/>
      <c r="H57" s="101"/>
      <c r="I57" s="102"/>
      <c r="J57" s="34"/>
      <c r="L57" s="238"/>
    </row>
    <row r="58" spans="1:12" x14ac:dyDescent="0.25">
      <c r="A58" s="235"/>
      <c r="B58" s="234"/>
      <c r="C58" s="26"/>
      <c r="D58" s="236"/>
      <c r="E58" s="237"/>
      <c r="F58" s="234"/>
      <c r="G58" s="236"/>
      <c r="H58" s="237"/>
      <c r="I58" s="239"/>
      <c r="J58" s="236"/>
    </row>
    <row r="59" spans="1:12" x14ac:dyDescent="0.25">
      <c r="A59" s="235"/>
      <c r="B59" s="223" t="s">
        <v>11</v>
      </c>
      <c r="C59" s="27">
        <f>SUM(C8:C58)</f>
        <v>252</v>
      </c>
      <c r="D59" s="224"/>
      <c r="E59" s="223" t="s">
        <v>11</v>
      </c>
      <c r="F59" s="223">
        <f>SUM(F8:F58)</f>
        <v>8</v>
      </c>
      <c r="G59" s="5"/>
      <c r="H59" s="234"/>
      <c r="I59" s="240"/>
      <c r="J59" s="5"/>
    </row>
    <row r="60" spans="1:12" x14ac:dyDescent="0.25">
      <c r="A60" s="235"/>
      <c r="B60" s="223"/>
      <c r="C60" s="27"/>
      <c r="D60" s="224"/>
      <c r="E60" s="223"/>
      <c r="F60" s="223"/>
      <c r="G60" s="32"/>
      <c r="H60" s="33"/>
      <c r="I60" s="240"/>
      <c r="J60" s="5"/>
    </row>
    <row r="61" spans="1:12" x14ac:dyDescent="0.25">
      <c r="A61" s="225"/>
      <c r="B61" s="226"/>
      <c r="C61" s="26"/>
      <c r="D61" s="236"/>
      <c r="E61" s="223"/>
      <c r="F61" s="234"/>
      <c r="G61" s="415" t="s">
        <v>12</v>
      </c>
      <c r="H61" s="415"/>
      <c r="I61" s="239"/>
      <c r="J61" s="227">
        <f>SUM(D8:D58)</f>
        <v>27549560</v>
      </c>
    </row>
    <row r="62" spans="1:12" x14ac:dyDescent="0.25">
      <c r="A62" s="235"/>
      <c r="B62" s="234"/>
      <c r="C62" s="26"/>
      <c r="D62" s="236"/>
      <c r="E62" s="237"/>
      <c r="F62" s="234"/>
      <c r="G62" s="415" t="s">
        <v>13</v>
      </c>
      <c r="H62" s="415"/>
      <c r="I62" s="239"/>
      <c r="J62" s="227">
        <f>SUM(G8:G58)</f>
        <v>537950</v>
      </c>
    </row>
    <row r="63" spans="1:12" x14ac:dyDescent="0.25">
      <c r="A63" s="228"/>
      <c r="B63" s="237"/>
      <c r="C63" s="26"/>
      <c r="D63" s="236"/>
      <c r="E63" s="237"/>
      <c r="F63" s="234"/>
      <c r="G63" s="415" t="s">
        <v>14</v>
      </c>
      <c r="H63" s="415"/>
      <c r="I63" s="41"/>
      <c r="J63" s="229">
        <f>J61-J62</f>
        <v>27011610</v>
      </c>
    </row>
    <row r="64" spans="1:12" x14ac:dyDescent="0.25">
      <c r="A64" s="235"/>
      <c r="B64" s="230"/>
      <c r="C64" s="26"/>
      <c r="D64" s="231"/>
      <c r="E64" s="237"/>
      <c r="F64" s="234"/>
      <c r="G64" s="415" t="s">
        <v>15</v>
      </c>
      <c r="H64" s="415"/>
      <c r="I64" s="239"/>
      <c r="J64" s="227">
        <f>SUM(H8:H59)</f>
        <v>0</v>
      </c>
    </row>
    <row r="65" spans="1:10" x14ac:dyDescent="0.25">
      <c r="A65" s="235"/>
      <c r="B65" s="230"/>
      <c r="C65" s="26"/>
      <c r="D65" s="231"/>
      <c r="E65" s="237"/>
      <c r="F65" s="234"/>
      <c r="G65" s="415" t="s">
        <v>16</v>
      </c>
      <c r="H65" s="415"/>
      <c r="I65" s="239"/>
      <c r="J65" s="227">
        <f>J63+J64</f>
        <v>27011610</v>
      </c>
    </row>
    <row r="66" spans="1:10" x14ac:dyDescent="0.25">
      <c r="A66" s="235"/>
      <c r="B66" s="230"/>
      <c r="C66" s="26"/>
      <c r="D66" s="231"/>
      <c r="E66" s="237"/>
      <c r="F66" s="234"/>
      <c r="G66" s="415" t="s">
        <v>5</v>
      </c>
      <c r="H66" s="415"/>
      <c r="I66" s="239"/>
      <c r="J66" s="227">
        <f>SUM(I8:I59)</f>
        <v>25430015</v>
      </c>
    </row>
    <row r="67" spans="1:10" x14ac:dyDescent="0.25">
      <c r="A67" s="235"/>
      <c r="B67" s="230"/>
      <c r="C67" s="26"/>
      <c r="D67" s="231"/>
      <c r="E67" s="237"/>
      <c r="F67" s="234"/>
      <c r="G67" s="415" t="s">
        <v>31</v>
      </c>
      <c r="H67" s="415"/>
      <c r="I67" s="240" t="str">
        <f>IF(J67&gt;0,"SALDO",IF(J67&lt;0,"PIUTANG",IF(J67=0,"LUNAS")))</f>
        <v>PIUTANG</v>
      </c>
      <c r="J67" s="227">
        <f>J66-J65</f>
        <v>-1581595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7:H67"/>
    <mergeCell ref="G61:H61"/>
    <mergeCell ref="G62:H62"/>
    <mergeCell ref="G63:H63"/>
    <mergeCell ref="G64:H64"/>
    <mergeCell ref="G65:H65"/>
    <mergeCell ref="G66:H6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2"/>
  <sheetViews>
    <sheetView workbookViewId="0">
      <pane ySplit="7" topLeftCell="A86" activePane="bottomLeft" state="frozen"/>
      <selection pane="bottomLeft" activeCell="B92" sqref="B9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6" t="s">
        <v>22</v>
      </c>
      <c r="G1" s="416"/>
      <c r="H1" s="416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J102*-1</f>
        <v>554710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M5" s="37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M6" s="37"/>
    </row>
    <row r="7" spans="1:17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>
        <v>43543</v>
      </c>
      <c r="B91" s="99"/>
      <c r="C91" s="100"/>
      <c r="D91" s="34"/>
      <c r="E91" s="101" t="s">
        <v>332</v>
      </c>
      <c r="F91" s="99">
        <v>3</v>
      </c>
      <c r="G91" s="34">
        <v>300815</v>
      </c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98">
        <v>43545</v>
      </c>
      <c r="B92" s="99">
        <v>19003062</v>
      </c>
      <c r="C92" s="100">
        <v>6</v>
      </c>
      <c r="D92" s="34">
        <v>855525</v>
      </c>
      <c r="E92" s="101"/>
      <c r="F92" s="99"/>
      <c r="G92" s="34"/>
      <c r="H92" s="102"/>
      <c r="I92" s="102"/>
      <c r="J92" s="34"/>
      <c r="K92" s="138"/>
      <c r="L92" s="138"/>
      <c r="M92" s="138"/>
      <c r="N92" s="138"/>
      <c r="O92" s="138"/>
      <c r="P92" s="138"/>
      <c r="Q92" s="138"/>
    </row>
    <row r="93" spans="1:17" x14ac:dyDescent="0.25">
      <c r="A93" s="4"/>
      <c r="B93" s="3"/>
      <c r="C93" s="40"/>
      <c r="D93" s="6"/>
      <c r="E93" s="7"/>
      <c r="F93" s="3"/>
      <c r="G93" s="6"/>
      <c r="H93" s="39"/>
      <c r="I93" s="39"/>
      <c r="J93" s="6"/>
      <c r="M93" s="37"/>
    </row>
    <row r="94" spans="1:17" x14ac:dyDescent="0.25">
      <c r="A94" s="4"/>
      <c r="B94" s="8" t="s">
        <v>11</v>
      </c>
      <c r="C94" s="77">
        <f>SUM(C8:C93)</f>
        <v>440</v>
      </c>
      <c r="D94" s="9"/>
      <c r="E94" s="8" t="s">
        <v>11</v>
      </c>
      <c r="F94" s="8">
        <f>SUM(F8:F93)</f>
        <v>128</v>
      </c>
      <c r="G94" s="5"/>
      <c r="H94" s="40"/>
      <c r="I94" s="40"/>
      <c r="J94" s="5"/>
      <c r="M94" s="37"/>
    </row>
    <row r="95" spans="1:17" x14ac:dyDescent="0.25">
      <c r="A95" s="4"/>
      <c r="B95" s="8"/>
      <c r="C95" s="77"/>
      <c r="D95" s="9"/>
      <c r="E95" s="8"/>
      <c r="F95" s="8"/>
      <c r="G95" s="32"/>
      <c r="H95" s="52"/>
      <c r="I95" s="40"/>
      <c r="J95" s="5"/>
      <c r="M95" s="37"/>
    </row>
    <row r="96" spans="1:17" x14ac:dyDescent="0.25">
      <c r="A96" s="10"/>
      <c r="B96" s="11"/>
      <c r="C96" s="40"/>
      <c r="D96" s="6"/>
      <c r="E96" s="8"/>
      <c r="F96" s="3"/>
      <c r="G96" s="415" t="s">
        <v>12</v>
      </c>
      <c r="H96" s="415"/>
      <c r="I96" s="39"/>
      <c r="J96" s="13">
        <f>SUM(D8:D93)</f>
        <v>49425661</v>
      </c>
      <c r="M96" s="37"/>
    </row>
    <row r="97" spans="1:13" x14ac:dyDescent="0.25">
      <c r="A97" s="4"/>
      <c r="B97" s="3"/>
      <c r="C97" s="40"/>
      <c r="D97" s="6"/>
      <c r="E97" s="7"/>
      <c r="F97" s="3"/>
      <c r="G97" s="415" t="s">
        <v>13</v>
      </c>
      <c r="H97" s="415"/>
      <c r="I97" s="39"/>
      <c r="J97" s="13">
        <f>SUM(G8:G93)</f>
        <v>14919813</v>
      </c>
      <c r="M97" s="37"/>
    </row>
    <row r="98" spans="1:13" x14ac:dyDescent="0.25">
      <c r="A98" s="14"/>
      <c r="B98" s="7"/>
      <c r="C98" s="40"/>
      <c r="D98" s="6"/>
      <c r="E98" s="7"/>
      <c r="F98" s="3"/>
      <c r="G98" s="415" t="s">
        <v>14</v>
      </c>
      <c r="H98" s="415"/>
      <c r="I98" s="41"/>
      <c r="J98" s="15">
        <f>J96-J97</f>
        <v>34505848</v>
      </c>
      <c r="M98" s="37"/>
    </row>
    <row r="99" spans="1:13" x14ac:dyDescent="0.25">
      <c r="A99" s="4"/>
      <c r="B99" s="16"/>
      <c r="C99" s="40"/>
      <c r="D99" s="17"/>
      <c r="E99" s="7"/>
      <c r="F99" s="3"/>
      <c r="G99" s="415" t="s">
        <v>15</v>
      </c>
      <c r="H99" s="415"/>
      <c r="I99" s="39"/>
      <c r="J99" s="13">
        <f>SUM(H8:H94)</f>
        <v>0</v>
      </c>
      <c r="M99" s="37"/>
    </row>
    <row r="100" spans="1:13" x14ac:dyDescent="0.25">
      <c r="A100" s="4"/>
      <c r="B100" s="16"/>
      <c r="C100" s="40"/>
      <c r="D100" s="17"/>
      <c r="E100" s="7"/>
      <c r="F100" s="3"/>
      <c r="G100" s="415" t="s">
        <v>16</v>
      </c>
      <c r="H100" s="415"/>
      <c r="I100" s="39"/>
      <c r="J100" s="13">
        <f>J98+J99</f>
        <v>34505848</v>
      </c>
      <c r="M100" s="37"/>
    </row>
    <row r="101" spans="1:13" x14ac:dyDescent="0.25">
      <c r="A101" s="4"/>
      <c r="B101" s="16"/>
      <c r="C101" s="40"/>
      <c r="D101" s="17"/>
      <c r="E101" s="7"/>
      <c r="F101" s="3"/>
      <c r="G101" s="415" t="s">
        <v>5</v>
      </c>
      <c r="H101" s="415"/>
      <c r="I101" s="39"/>
      <c r="J101" s="13">
        <f>SUM(I8:I94)</f>
        <v>33951138</v>
      </c>
      <c r="M101" s="37"/>
    </row>
    <row r="102" spans="1:13" x14ac:dyDescent="0.25">
      <c r="A102" s="4"/>
      <c r="B102" s="16"/>
      <c r="C102" s="40"/>
      <c r="D102" s="17"/>
      <c r="E102" s="7"/>
      <c r="F102" s="3"/>
      <c r="G102" s="415" t="s">
        <v>31</v>
      </c>
      <c r="H102" s="415"/>
      <c r="I102" s="40" t="str">
        <f>IF(J102&gt;0,"SALDO",IF(J102&lt;0,"PIUTANG",IF(J102=0,"LUNAS")))</f>
        <v>PIUTANG</v>
      </c>
      <c r="J102" s="13">
        <f>J101-J100</f>
        <v>-554710</v>
      </c>
      <c r="M102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2:H102"/>
    <mergeCell ref="G96:H96"/>
    <mergeCell ref="G97:H97"/>
    <mergeCell ref="G98:H98"/>
    <mergeCell ref="G99:H99"/>
    <mergeCell ref="G100:H100"/>
    <mergeCell ref="G101:H10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30" activePane="bottomLeft" state="frozen"/>
      <selection pane="bottomLeft" activeCell="L236" sqref="L236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6" t="s">
        <v>22</v>
      </c>
      <c r="G1" s="416"/>
      <c r="H1" s="416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220">
        <f>J245*-1</f>
        <v>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7"/>
      <c r="I7" s="459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991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15" t="s">
        <v>12</v>
      </c>
      <c r="H239" s="415"/>
      <c r="I239" s="39"/>
      <c r="J239" s="13">
        <f>SUM(D8:D236)</f>
        <v>92692287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15" t="s">
        <v>13</v>
      </c>
      <c r="H240" s="415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15" t="s">
        <v>14</v>
      </c>
      <c r="H241" s="415"/>
      <c r="I241" s="41"/>
      <c r="J241" s="15">
        <f>J239-J240</f>
        <v>92593762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15" t="s">
        <v>15</v>
      </c>
      <c r="H242" s="415"/>
      <c r="I242" s="39"/>
      <c r="J242" s="13">
        <f>SUM(H8:H238)</f>
        <v>5354500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15" t="s">
        <v>16</v>
      </c>
      <c r="H243" s="415"/>
      <c r="I243" s="39"/>
      <c r="J243" s="13">
        <f>J241+J242</f>
        <v>97948262</v>
      </c>
    </row>
    <row r="244" spans="1:16" x14ac:dyDescent="0.25">
      <c r="A244" s="4"/>
      <c r="B244" s="16"/>
      <c r="C244" s="40"/>
      <c r="D244" s="17"/>
      <c r="E244" s="7"/>
      <c r="F244" s="3"/>
      <c r="G244" s="415" t="s">
        <v>5</v>
      </c>
      <c r="H244" s="415"/>
      <c r="I244" s="39"/>
      <c r="J244" s="13">
        <f>SUM(I8:I238)</f>
        <v>97948262</v>
      </c>
    </row>
    <row r="245" spans="1:16" x14ac:dyDescent="0.25">
      <c r="A245" s="4"/>
      <c r="B245" s="16"/>
      <c r="C245" s="40"/>
      <c r="D245" s="17"/>
      <c r="E245" s="7"/>
      <c r="F245" s="3"/>
      <c r="G245" s="415" t="s">
        <v>31</v>
      </c>
      <c r="H245" s="415"/>
      <c r="I245" s="40" t="str">
        <f>IF(J245&gt;0,"SALDO",IF(J245&lt;0,"PIUTANG",IF(J245=0,"LUNAS")))</f>
        <v>LUNAS</v>
      </c>
      <c r="J245" s="13">
        <f>J244-J243</f>
        <v>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G245:H245"/>
    <mergeCell ref="G239:H239"/>
    <mergeCell ref="G240:H240"/>
    <mergeCell ref="G241:H241"/>
    <mergeCell ref="G242:H242"/>
    <mergeCell ref="G243:H243"/>
    <mergeCell ref="G244:H244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8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9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5" t="s">
        <v>12</v>
      </c>
      <c r="H42" s="415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5" t="s">
        <v>13</v>
      </c>
      <c r="H43" s="415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5" t="s">
        <v>14</v>
      </c>
      <c r="H44" s="415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5" t="s">
        <v>15</v>
      </c>
      <c r="H45" s="415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5" t="s">
        <v>16</v>
      </c>
      <c r="H46" s="415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5" t="s">
        <v>5</v>
      </c>
      <c r="H47" s="415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5" t="s">
        <v>31</v>
      </c>
      <c r="H48" s="415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6"/>
  <sheetViews>
    <sheetView workbookViewId="0">
      <pane ySplit="7" topLeftCell="A92" activePane="bottomLeft" state="frozen"/>
      <selection pane="bottomLeft" activeCell="E102" sqref="E101:E10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6" t="s">
        <v>22</v>
      </c>
      <c r="G1" s="416"/>
      <c r="H1" s="41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J120*-1</f>
        <v>30879936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0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98">
        <v>43529</v>
      </c>
      <c r="B93" s="99">
        <v>19002024</v>
      </c>
      <c r="C93" s="100">
        <v>46</v>
      </c>
      <c r="D93" s="34">
        <v>4807430</v>
      </c>
      <c r="E93" s="101"/>
      <c r="F93" s="99"/>
      <c r="G93" s="34"/>
      <c r="H93" s="102"/>
      <c r="I93" s="102"/>
      <c r="J93" s="34"/>
    </row>
    <row r="94" spans="1:10" x14ac:dyDescent="0.25">
      <c r="A94" s="98">
        <v>43531</v>
      </c>
      <c r="B94" s="99">
        <v>19002142</v>
      </c>
      <c r="C94" s="100">
        <v>41</v>
      </c>
      <c r="D94" s="34">
        <v>4490850</v>
      </c>
      <c r="E94" s="101" t="s">
        <v>292</v>
      </c>
      <c r="F94" s="99">
        <v>28</v>
      </c>
      <c r="G94" s="34">
        <v>3123093</v>
      </c>
      <c r="H94" s="102"/>
      <c r="I94" s="102"/>
      <c r="J94" s="34"/>
    </row>
    <row r="95" spans="1:10" x14ac:dyDescent="0.25">
      <c r="A95" s="98">
        <v>43535</v>
      </c>
      <c r="B95" s="99">
        <v>19002429</v>
      </c>
      <c r="C95" s="100">
        <v>1</v>
      </c>
      <c r="D95" s="34">
        <v>83895</v>
      </c>
      <c r="E95" s="101"/>
      <c r="F95" s="99"/>
      <c r="G95" s="34"/>
      <c r="H95" s="102"/>
      <c r="I95" s="102"/>
      <c r="J95" s="34"/>
    </row>
    <row r="96" spans="1:10" x14ac:dyDescent="0.25">
      <c r="A96" s="98">
        <v>43538</v>
      </c>
      <c r="B96" s="99"/>
      <c r="C96" s="100"/>
      <c r="D96" s="34"/>
      <c r="E96" s="101"/>
      <c r="F96" s="99"/>
      <c r="G96" s="34"/>
      <c r="H96" s="102"/>
      <c r="I96" s="102">
        <v>3000000</v>
      </c>
      <c r="J96" s="34" t="s">
        <v>17</v>
      </c>
    </row>
    <row r="97" spans="1:10" x14ac:dyDescent="0.25">
      <c r="A97" s="98">
        <v>43540</v>
      </c>
      <c r="B97" s="99"/>
      <c r="C97" s="100"/>
      <c r="D97" s="34"/>
      <c r="E97" s="101" t="s">
        <v>317</v>
      </c>
      <c r="F97" s="99">
        <v>1</v>
      </c>
      <c r="G97" s="34">
        <v>1395693</v>
      </c>
      <c r="H97" s="102"/>
      <c r="I97" s="102"/>
      <c r="J97" s="34"/>
    </row>
    <row r="98" spans="1:10" x14ac:dyDescent="0.25">
      <c r="A98" s="98">
        <v>43540</v>
      </c>
      <c r="B98" s="99"/>
      <c r="C98" s="100"/>
      <c r="D98" s="34"/>
      <c r="E98" s="101" t="s">
        <v>318</v>
      </c>
      <c r="F98" s="99">
        <v>1</v>
      </c>
      <c r="G98" s="34">
        <v>1225567</v>
      </c>
      <c r="H98" s="102"/>
      <c r="I98" s="102"/>
      <c r="J98" s="34"/>
    </row>
    <row r="99" spans="1:10" x14ac:dyDescent="0.25">
      <c r="A99" s="98">
        <v>43541</v>
      </c>
      <c r="B99" s="99">
        <v>19002807</v>
      </c>
      <c r="C99" s="100">
        <v>205</v>
      </c>
      <c r="D99" s="34">
        <v>20965100</v>
      </c>
      <c r="E99" s="101" t="s">
        <v>320</v>
      </c>
      <c r="F99" s="99">
        <v>18</v>
      </c>
      <c r="G99" s="34">
        <v>1998265</v>
      </c>
      <c r="H99" s="102"/>
      <c r="I99" s="102"/>
      <c r="J99" s="34"/>
    </row>
    <row r="100" spans="1:10" x14ac:dyDescent="0.25">
      <c r="A100" s="98">
        <v>43541</v>
      </c>
      <c r="B100" s="99">
        <v>19002812</v>
      </c>
      <c r="C100" s="100">
        <v>63</v>
      </c>
      <c r="D100" s="34">
        <v>6927500</v>
      </c>
      <c r="E100" s="101" t="s">
        <v>321</v>
      </c>
      <c r="F100" s="99">
        <v>13</v>
      </c>
      <c r="G100" s="34">
        <v>1383930</v>
      </c>
      <c r="H100" s="102"/>
      <c r="I100" s="102"/>
      <c r="J100" s="34"/>
    </row>
    <row r="101" spans="1:10" x14ac:dyDescent="0.25">
      <c r="A101" s="98">
        <v>43541</v>
      </c>
      <c r="B101" s="99">
        <v>19002846</v>
      </c>
      <c r="C101" s="100">
        <v>12</v>
      </c>
      <c r="D101" s="34">
        <v>1187280</v>
      </c>
      <c r="E101" s="101"/>
      <c r="F101" s="99"/>
      <c r="G101" s="34"/>
      <c r="H101" s="102"/>
      <c r="I101" s="102"/>
      <c r="J101" s="34"/>
    </row>
    <row r="102" spans="1:10" x14ac:dyDescent="0.25">
      <c r="A102" s="98">
        <v>43545</v>
      </c>
      <c r="B102" s="99">
        <v>19003056</v>
      </c>
      <c r="C102" s="100">
        <v>4</v>
      </c>
      <c r="D102" s="34">
        <v>372640</v>
      </c>
      <c r="E102" s="101" t="s">
        <v>330</v>
      </c>
      <c r="F102" s="99">
        <v>3</v>
      </c>
      <c r="G102" s="34">
        <v>267685</v>
      </c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235"/>
      <c r="B111" s="234"/>
      <c r="C111" s="240"/>
      <c r="D111" s="236"/>
      <c r="E111" s="237"/>
      <c r="F111" s="234"/>
      <c r="G111" s="236"/>
      <c r="H111" s="239"/>
      <c r="I111" s="239"/>
      <c r="J111" s="236"/>
    </row>
    <row r="112" spans="1:10" x14ac:dyDescent="0.25">
      <c r="A112" s="235"/>
      <c r="B112" s="223" t="s">
        <v>11</v>
      </c>
      <c r="C112" s="232">
        <f>SUM(C8:C111)</f>
        <v>2161</v>
      </c>
      <c r="D112" s="224"/>
      <c r="E112" s="223" t="s">
        <v>11</v>
      </c>
      <c r="F112" s="223">
        <f>SUM(F8:F111)</f>
        <v>325</v>
      </c>
      <c r="G112" s="224">
        <f>SUM(G8:G111)</f>
        <v>36775681</v>
      </c>
      <c r="H112" s="239"/>
      <c r="I112" s="239"/>
      <c r="J112" s="236"/>
    </row>
    <row r="113" spans="1:16" x14ac:dyDescent="0.25">
      <c r="A113" s="235"/>
      <c r="B113" s="223"/>
      <c r="C113" s="232"/>
      <c r="D113" s="224"/>
      <c r="E113" s="237"/>
      <c r="F113" s="234"/>
      <c r="G113" s="236"/>
      <c r="H113" s="239"/>
      <c r="I113" s="239"/>
      <c r="J113" s="236"/>
    </row>
    <row r="114" spans="1:16" x14ac:dyDescent="0.25">
      <c r="A114" s="225"/>
      <c r="B114" s="226"/>
      <c r="C114" s="240"/>
      <c r="D114" s="236"/>
      <c r="E114" s="223"/>
      <c r="F114" s="234"/>
      <c r="G114" s="415" t="s">
        <v>12</v>
      </c>
      <c r="H114" s="415"/>
      <c r="I114" s="239"/>
      <c r="J114" s="227">
        <f>SUM(D8:D111)</f>
        <v>225512793</v>
      </c>
    </row>
    <row r="115" spans="1:16" x14ac:dyDescent="0.25">
      <c r="A115" s="235"/>
      <c r="B115" s="234"/>
      <c r="C115" s="240"/>
      <c r="D115" s="236"/>
      <c r="E115" s="223"/>
      <c r="F115" s="234"/>
      <c r="G115" s="415" t="s">
        <v>13</v>
      </c>
      <c r="H115" s="415"/>
      <c r="I115" s="239"/>
      <c r="J115" s="227">
        <f>SUM(G8:G111)</f>
        <v>36775681</v>
      </c>
    </row>
    <row r="116" spans="1:16" x14ac:dyDescent="0.25">
      <c r="A116" s="228"/>
      <c r="B116" s="237"/>
      <c r="C116" s="240"/>
      <c r="D116" s="236"/>
      <c r="E116" s="237"/>
      <c r="F116" s="234"/>
      <c r="G116" s="415" t="s">
        <v>14</v>
      </c>
      <c r="H116" s="415"/>
      <c r="I116" s="41"/>
      <c r="J116" s="229">
        <f>J114-J115</f>
        <v>188737112</v>
      </c>
    </row>
    <row r="117" spans="1:16" x14ac:dyDescent="0.25">
      <c r="A117" s="235"/>
      <c r="B117" s="230"/>
      <c r="C117" s="240"/>
      <c r="D117" s="231"/>
      <c r="E117" s="237"/>
      <c r="F117" s="223"/>
      <c r="G117" s="415" t="s">
        <v>15</v>
      </c>
      <c r="H117" s="415"/>
      <c r="I117" s="239"/>
      <c r="J117" s="227">
        <f>SUM(H8:H113)</f>
        <v>0</v>
      </c>
    </row>
    <row r="118" spans="1:16" x14ac:dyDescent="0.25">
      <c r="A118" s="235"/>
      <c r="B118" s="230"/>
      <c r="C118" s="240"/>
      <c r="D118" s="231"/>
      <c r="E118" s="237"/>
      <c r="F118" s="223"/>
      <c r="G118" s="415" t="s">
        <v>16</v>
      </c>
      <c r="H118" s="415"/>
      <c r="I118" s="239"/>
      <c r="J118" s="227">
        <f>J116+J117</f>
        <v>188737112</v>
      </c>
    </row>
    <row r="119" spans="1:16" x14ac:dyDescent="0.25">
      <c r="A119" s="235"/>
      <c r="B119" s="230"/>
      <c r="C119" s="240"/>
      <c r="D119" s="231"/>
      <c r="E119" s="237"/>
      <c r="F119" s="234"/>
      <c r="G119" s="415" t="s">
        <v>5</v>
      </c>
      <c r="H119" s="415"/>
      <c r="I119" s="239"/>
      <c r="J119" s="227">
        <f>SUM(I8:I113)</f>
        <v>157857176</v>
      </c>
    </row>
    <row r="120" spans="1:16" x14ac:dyDescent="0.25">
      <c r="A120" s="235"/>
      <c r="B120" s="230"/>
      <c r="C120" s="240"/>
      <c r="D120" s="231"/>
      <c r="E120" s="237"/>
      <c r="F120" s="234"/>
      <c r="G120" s="415" t="s">
        <v>31</v>
      </c>
      <c r="H120" s="415"/>
      <c r="I120" s="240" t="str">
        <f>IF(J120&gt;0,"SALDO",IF(J120&lt;0,"PIUTANG",IF(J120=0,"LUNAS")))</f>
        <v>PIUTANG</v>
      </c>
      <c r="J120" s="227">
        <f>J119-J118</f>
        <v>-30879936</v>
      </c>
    </row>
    <row r="121" spans="1:16" x14ac:dyDescent="0.25">
      <c r="F121" s="219"/>
      <c r="G121" s="219"/>
      <c r="J121" s="219"/>
    </row>
    <row r="122" spans="1:16" x14ac:dyDescent="0.25">
      <c r="C122" s="219"/>
      <c r="D122" s="219"/>
      <c r="F122" s="219"/>
      <c r="G122" s="219"/>
      <c r="J122" s="219"/>
      <c r="M122" s="233"/>
      <c r="N122" s="233"/>
      <c r="O122" s="233"/>
      <c r="P122" s="233"/>
    </row>
    <row r="123" spans="1:16" x14ac:dyDescent="0.25">
      <c r="C123" s="219"/>
      <c r="D123" s="219"/>
      <c r="F123" s="219"/>
      <c r="G123" s="219"/>
      <c r="J123" s="219"/>
      <c r="L123" s="238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3"/>
      <c r="M125" s="233"/>
      <c r="N125" s="233"/>
      <c r="O125" s="233"/>
      <c r="P125" s="233"/>
    </row>
    <row r="126" spans="1:16" x14ac:dyDescent="0.25">
      <c r="C126" s="219"/>
      <c r="D126" s="219"/>
      <c r="L126" s="233"/>
      <c r="M126" s="233"/>
      <c r="N126" s="233"/>
      <c r="O126" s="233"/>
      <c r="P12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2"/>
  <sheetViews>
    <sheetView workbookViewId="0">
      <pane ySplit="6" topLeftCell="A25" activePane="bottomLeft" state="frozen"/>
      <selection pane="bottomLeft" activeCell="L38" sqref="L38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60" t="s">
        <v>21</v>
      </c>
      <c r="G2" s="460"/>
      <c r="H2" s="460"/>
      <c r="I2" s="135">
        <f>J52*-1</f>
        <v>2555451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1"/>
      <c r="B4" s="461"/>
      <c r="C4" s="461"/>
      <c r="D4" s="461"/>
      <c r="E4" s="461"/>
      <c r="F4" s="461"/>
      <c r="G4" s="461"/>
      <c r="H4" s="461"/>
      <c r="I4" s="461"/>
      <c r="J4" s="461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2" t="s">
        <v>2</v>
      </c>
      <c r="B5" s="463" t="s">
        <v>3</v>
      </c>
      <c r="C5" s="463"/>
      <c r="D5" s="463"/>
      <c r="E5" s="463"/>
      <c r="F5" s="463"/>
      <c r="G5" s="463"/>
      <c r="H5" s="463" t="s">
        <v>4</v>
      </c>
      <c r="I5" s="464" t="s">
        <v>5</v>
      </c>
      <c r="J5" s="465" t="s">
        <v>6</v>
      </c>
      <c r="L5" s="37"/>
      <c r="M5" s="37"/>
      <c r="N5" s="37"/>
      <c r="O5" s="37"/>
      <c r="P5" s="37"/>
      <c r="Q5" s="37"/>
    </row>
    <row r="6" spans="1:17" x14ac:dyDescent="0.25">
      <c r="A6" s="462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3"/>
      <c r="I6" s="464"/>
      <c r="J6" s="465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7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7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7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7" s="233" customFormat="1" x14ac:dyDescent="0.25">
      <c r="A36" s="241">
        <v>43530</v>
      </c>
      <c r="B36" s="242">
        <v>19002133</v>
      </c>
      <c r="C36" s="247">
        <v>14</v>
      </c>
      <c r="D36" s="246">
        <v>1568505</v>
      </c>
      <c r="E36" s="244"/>
      <c r="F36" s="247"/>
      <c r="G36" s="246"/>
      <c r="H36" s="245">
        <v>65000</v>
      </c>
      <c r="I36" s="245">
        <v>700000</v>
      </c>
      <c r="J36" s="246" t="s">
        <v>17</v>
      </c>
    </row>
    <row r="37" spans="1:17" s="233" customFormat="1" x14ac:dyDescent="0.25">
      <c r="A37" s="235">
        <v>43537</v>
      </c>
      <c r="B37" s="234">
        <v>19002567</v>
      </c>
      <c r="C37" s="240">
        <v>13</v>
      </c>
      <c r="D37" s="236">
        <v>1398930</v>
      </c>
      <c r="E37" s="237"/>
      <c r="F37" s="240"/>
      <c r="G37" s="236"/>
      <c r="H37" s="239">
        <v>100000</v>
      </c>
      <c r="I37" s="245">
        <v>1100000</v>
      </c>
      <c r="J37" s="246" t="s">
        <v>17</v>
      </c>
    </row>
    <row r="38" spans="1:17" s="233" customFormat="1" x14ac:dyDescent="0.25">
      <c r="A38" s="235">
        <v>43544</v>
      </c>
      <c r="B38" s="234">
        <v>19003031</v>
      </c>
      <c r="C38" s="240">
        <v>13</v>
      </c>
      <c r="D38" s="236">
        <v>1285228</v>
      </c>
      <c r="E38" s="237"/>
      <c r="F38" s="240"/>
      <c r="G38" s="236"/>
      <c r="H38" s="239"/>
      <c r="I38" s="245">
        <v>800000</v>
      </c>
      <c r="J38" s="246" t="s">
        <v>17</v>
      </c>
    </row>
    <row r="39" spans="1:17" s="233" customFormat="1" x14ac:dyDescent="0.25">
      <c r="A39" s="235"/>
      <c r="B39" s="234"/>
      <c r="C39" s="240"/>
      <c r="D39" s="236"/>
      <c r="E39" s="237"/>
      <c r="F39" s="240"/>
      <c r="G39" s="236"/>
      <c r="H39" s="239"/>
      <c r="I39" s="239"/>
      <c r="J39" s="236"/>
    </row>
    <row r="40" spans="1:17" s="233" customFormat="1" x14ac:dyDescent="0.25">
      <c r="A40" s="235"/>
      <c r="B40" s="234"/>
      <c r="C40" s="240"/>
      <c r="D40" s="236"/>
      <c r="E40" s="237"/>
      <c r="F40" s="240"/>
      <c r="G40" s="236"/>
      <c r="H40" s="239"/>
      <c r="I40" s="239"/>
      <c r="J40" s="236"/>
    </row>
    <row r="41" spans="1:17" s="233" customFormat="1" x14ac:dyDescent="0.25">
      <c r="A41" s="235"/>
      <c r="B41" s="234"/>
      <c r="C41" s="240"/>
      <c r="D41" s="236"/>
      <c r="E41" s="237"/>
      <c r="F41" s="240"/>
      <c r="G41" s="236"/>
      <c r="H41" s="239"/>
      <c r="I41" s="239"/>
      <c r="J41" s="236"/>
    </row>
    <row r="42" spans="1:17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7" x14ac:dyDescent="0.25">
      <c r="A43" s="4"/>
      <c r="B43" s="3"/>
      <c r="C43" s="40"/>
      <c r="D43" s="6"/>
      <c r="E43" s="7"/>
      <c r="F43" s="40"/>
      <c r="G43" s="6"/>
      <c r="H43" s="39"/>
      <c r="I43" s="39"/>
      <c r="J43" s="6"/>
    </row>
    <row r="44" spans="1:17" s="20" customFormat="1" x14ac:dyDescent="0.25">
      <c r="A44" s="11"/>
      <c r="B44" s="8" t="s">
        <v>11</v>
      </c>
      <c r="C44" s="77">
        <f>SUM(C7:C43)</f>
        <v>200</v>
      </c>
      <c r="D44" s="9">
        <f>SUM(D7:D43)</f>
        <v>20391404</v>
      </c>
      <c r="E44" s="8" t="s">
        <v>11</v>
      </c>
      <c r="F44" s="77">
        <f>SUM(F7:F43)</f>
        <v>40</v>
      </c>
      <c r="G44" s="9">
        <f>SUM(G7:G43)</f>
        <v>3998953</v>
      </c>
      <c r="H44" s="77">
        <f>SUM(H7:H43)</f>
        <v>1457000</v>
      </c>
      <c r="I44" s="77">
        <f>SUM(I7:I43)</f>
        <v>15294000</v>
      </c>
      <c r="J44" s="9"/>
    </row>
    <row r="45" spans="1:17" s="20" customFormat="1" x14ac:dyDescent="0.25">
      <c r="A45" s="11"/>
      <c r="B45" s="8"/>
      <c r="C45" s="77"/>
      <c r="D45" s="9"/>
      <c r="E45" s="8"/>
      <c r="F45" s="77"/>
      <c r="G45" s="9"/>
      <c r="H45" s="77"/>
      <c r="I45" s="77"/>
      <c r="J45" s="9"/>
    </row>
    <row r="46" spans="1:17" x14ac:dyDescent="0.25">
      <c r="A46" s="10"/>
      <c r="B46" s="11"/>
      <c r="C46" s="40"/>
      <c r="D46" s="6"/>
      <c r="E46" s="8"/>
      <c r="F46" s="40"/>
      <c r="G46" s="415" t="s">
        <v>12</v>
      </c>
      <c r="H46" s="415"/>
      <c r="I46" s="6"/>
      <c r="J46" s="13">
        <f>SUM(D7:D43)</f>
        <v>20391404</v>
      </c>
      <c r="P46" s="20"/>
      <c r="Q46" s="20"/>
    </row>
    <row r="47" spans="1:17" x14ac:dyDescent="0.25">
      <c r="A47" s="4"/>
      <c r="B47" s="3"/>
      <c r="C47" s="40"/>
      <c r="D47" s="6"/>
      <c r="E47" s="7"/>
      <c r="F47" s="40"/>
      <c r="G47" s="415" t="s">
        <v>13</v>
      </c>
      <c r="H47" s="415"/>
      <c r="I47" s="7"/>
      <c r="J47" s="13">
        <f>SUM(G7:G43)</f>
        <v>3998953</v>
      </c>
    </row>
    <row r="48" spans="1:17" x14ac:dyDescent="0.25">
      <c r="A48" s="14"/>
      <c r="B48" s="7"/>
      <c r="C48" s="40"/>
      <c r="D48" s="6"/>
      <c r="E48" s="7"/>
      <c r="F48" s="40"/>
      <c r="G48" s="415" t="s">
        <v>14</v>
      </c>
      <c r="H48" s="415"/>
      <c r="I48" s="15"/>
      <c r="J48" s="15">
        <f>J46-J47</f>
        <v>16392451</v>
      </c>
    </row>
    <row r="49" spans="1:10" x14ac:dyDescent="0.25">
      <c r="A49" s="4"/>
      <c r="B49" s="16"/>
      <c r="C49" s="40"/>
      <c r="D49" s="17"/>
      <c r="E49" s="7"/>
      <c r="F49" s="40"/>
      <c r="G49" s="415" t="s">
        <v>15</v>
      </c>
      <c r="H49" s="415"/>
      <c r="I49" s="7"/>
      <c r="J49" s="13">
        <f>SUM(H7:H43)</f>
        <v>1457000</v>
      </c>
    </row>
    <row r="50" spans="1:10" x14ac:dyDescent="0.25">
      <c r="A50" s="4"/>
      <c r="B50" s="16"/>
      <c r="C50" s="40"/>
      <c r="D50" s="17"/>
      <c r="E50" s="7"/>
      <c r="F50" s="40"/>
      <c r="G50" s="415" t="s">
        <v>16</v>
      </c>
      <c r="H50" s="415"/>
      <c r="I50" s="7"/>
      <c r="J50" s="13">
        <f>J48+J49</f>
        <v>17849451</v>
      </c>
    </row>
    <row r="51" spans="1:10" x14ac:dyDescent="0.25">
      <c r="A51" s="4"/>
      <c r="B51" s="16"/>
      <c r="C51" s="40"/>
      <c r="D51" s="17"/>
      <c r="E51" s="7"/>
      <c r="F51" s="40"/>
      <c r="G51" s="415" t="s">
        <v>5</v>
      </c>
      <c r="H51" s="415"/>
      <c r="I51" s="7"/>
      <c r="J51" s="13">
        <f>SUM(I7:I43)</f>
        <v>15294000</v>
      </c>
    </row>
    <row r="52" spans="1:10" x14ac:dyDescent="0.25">
      <c r="A52" s="4"/>
      <c r="B52" s="16"/>
      <c r="C52" s="40"/>
      <c r="D52" s="17"/>
      <c r="E52" s="7"/>
      <c r="F52" s="40"/>
      <c r="G52" s="415" t="s">
        <v>31</v>
      </c>
      <c r="H52" s="415"/>
      <c r="I52" s="3" t="str">
        <f>IF(J52&gt;0,"SALDO",IF(J52&lt;0,"PIUTANG",IF(J52=0,"LUNAS")))</f>
        <v>PIUTANG</v>
      </c>
      <c r="J52" s="13">
        <f>J51-J50</f>
        <v>-2555451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33" sqref="B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6" t="s">
        <v>22</v>
      </c>
      <c r="G1" s="416"/>
      <c r="H1" s="416"/>
      <c r="I1" s="220"/>
      <c r="J1" s="218"/>
      <c r="L1" s="219">
        <f>SUM(D21:D22)</f>
        <v>929338</v>
      </c>
      <c r="M1" s="219">
        <f>D21-I2</f>
        <v>-980861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6" t="s">
        <v>21</v>
      </c>
      <c r="G2" s="416"/>
      <c r="H2" s="416"/>
      <c r="I2" s="220">
        <f>J43*-1</f>
        <v>1289561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3" x14ac:dyDescent="0.25">
      <c r="A7" s="452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7"/>
      <c r="I7" s="459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6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/>
      <c r="F33" s="99"/>
      <c r="G33" s="34"/>
      <c r="H33" s="102">
        <v>75000</v>
      </c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483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5" t="s">
        <v>12</v>
      </c>
      <c r="H37" s="415"/>
      <c r="I37" s="239"/>
      <c r="J37" s="227">
        <f>SUM(D8:D34)</f>
        <v>48974112</v>
      </c>
    </row>
    <row r="38" spans="1:16" x14ac:dyDescent="0.25">
      <c r="A38" s="235"/>
      <c r="B38" s="234"/>
      <c r="C38" s="240"/>
      <c r="D38" s="236"/>
      <c r="E38" s="223"/>
      <c r="F38" s="234"/>
      <c r="G38" s="415" t="s">
        <v>13</v>
      </c>
      <c r="H38" s="415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5" t="s">
        <v>14</v>
      </c>
      <c r="H39" s="415"/>
      <c r="I39" s="41"/>
      <c r="J39" s="229">
        <f>J37-J38</f>
        <v>39377205</v>
      </c>
    </row>
    <row r="40" spans="1:16" x14ac:dyDescent="0.25">
      <c r="A40" s="235"/>
      <c r="B40" s="230"/>
      <c r="C40" s="240"/>
      <c r="D40" s="231"/>
      <c r="E40" s="237"/>
      <c r="F40" s="223"/>
      <c r="G40" s="415" t="s">
        <v>15</v>
      </c>
      <c r="H40" s="415"/>
      <c r="I40" s="239"/>
      <c r="J40" s="227">
        <f>SUM(H8:H36)</f>
        <v>610000</v>
      </c>
    </row>
    <row r="41" spans="1:16" x14ac:dyDescent="0.25">
      <c r="A41" s="235"/>
      <c r="B41" s="230"/>
      <c r="C41" s="240"/>
      <c r="D41" s="231"/>
      <c r="E41" s="237"/>
      <c r="F41" s="223"/>
      <c r="G41" s="415" t="s">
        <v>16</v>
      </c>
      <c r="H41" s="415"/>
      <c r="I41" s="239"/>
      <c r="J41" s="227">
        <f>J39+J40</f>
        <v>39987205</v>
      </c>
    </row>
    <row r="42" spans="1:16" x14ac:dyDescent="0.25">
      <c r="A42" s="235"/>
      <c r="B42" s="230"/>
      <c r="C42" s="240"/>
      <c r="D42" s="231"/>
      <c r="E42" s="237"/>
      <c r="F42" s="234"/>
      <c r="G42" s="415" t="s">
        <v>5</v>
      </c>
      <c r="H42" s="415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15" t="s">
        <v>31</v>
      </c>
      <c r="H43" s="415"/>
      <c r="I43" s="240" t="str">
        <f>IF(J43&gt;0,"SALDO",IF(J43&lt;0,"PIUTANG",IF(J43=0,"LUNAS")))</f>
        <v>PIUTANG</v>
      </c>
      <c r="J43" s="227">
        <f>J42-J41</f>
        <v>-1289561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6" t="s">
        <v>21</v>
      </c>
      <c r="G2" s="416"/>
      <c r="H2" s="416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7"/>
      <c r="I7" s="459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5" t="s">
        <v>12</v>
      </c>
      <c r="H46" s="41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5" t="s">
        <v>13</v>
      </c>
      <c r="H47" s="41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5" t="s">
        <v>14</v>
      </c>
      <c r="H48" s="41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5" t="s">
        <v>15</v>
      </c>
      <c r="H49" s="41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5" t="s">
        <v>16</v>
      </c>
      <c r="H50" s="41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5" t="s">
        <v>5</v>
      </c>
      <c r="H51" s="41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5" t="s">
        <v>31</v>
      </c>
      <c r="H52" s="41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9"/>
  <sheetViews>
    <sheetView workbookViewId="0">
      <pane ySplit="7" topLeftCell="A61" activePane="bottomLeft" state="frozen"/>
      <selection pane="bottomLeft" activeCell="I65" sqref="I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J79*-1</f>
        <v>3555540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6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/>
      <c r="B68" s="234"/>
      <c r="C68" s="26"/>
      <c r="D68" s="236"/>
      <c r="E68" s="237"/>
      <c r="F68" s="234"/>
      <c r="G68" s="236"/>
      <c r="H68" s="239"/>
      <c r="I68" s="239"/>
      <c r="J68" s="236"/>
      <c r="K68" s="219"/>
      <c r="L68" s="219"/>
      <c r="M68" s="219"/>
      <c r="N68" s="219"/>
      <c r="O68" s="219"/>
      <c r="P68" s="219"/>
    </row>
    <row r="69" spans="1:16" s="233" customFormat="1" x14ac:dyDescent="0.25">
      <c r="A69" s="235"/>
      <c r="B69" s="234"/>
      <c r="C69" s="26"/>
      <c r="D69" s="236"/>
      <c r="E69" s="237"/>
      <c r="F69" s="234"/>
      <c r="G69" s="236"/>
      <c r="H69" s="239"/>
      <c r="I69" s="239"/>
      <c r="J69" s="236"/>
      <c r="K69" s="219"/>
      <c r="L69" s="219"/>
      <c r="M69" s="219"/>
      <c r="N69" s="219"/>
      <c r="O69" s="219"/>
      <c r="P69" s="219"/>
    </row>
    <row r="70" spans="1:16" x14ac:dyDescent="0.25">
      <c r="A70" s="4"/>
      <c r="B70" s="3"/>
      <c r="C70" s="26"/>
      <c r="D70" s="6"/>
      <c r="E70" s="7"/>
      <c r="F70" s="3"/>
      <c r="G70" s="6"/>
      <c r="H70" s="39"/>
      <c r="I70" s="39"/>
      <c r="J70" s="6"/>
    </row>
    <row r="71" spans="1:16" x14ac:dyDescent="0.25">
      <c r="A71" s="4"/>
      <c r="B71" s="8" t="s">
        <v>11</v>
      </c>
      <c r="C71" s="27">
        <f>SUM(C8:C70)</f>
        <v>3572</v>
      </c>
      <c r="D71" s="9"/>
      <c r="E71" s="8" t="s">
        <v>11</v>
      </c>
      <c r="F71" s="8">
        <f>SUM(F8:F70)</f>
        <v>892</v>
      </c>
      <c r="G71" s="5"/>
      <c r="H71" s="40"/>
      <c r="I71" s="40"/>
      <c r="J71" s="5"/>
    </row>
    <row r="72" spans="1:16" x14ac:dyDescent="0.25">
      <c r="A72" s="4"/>
      <c r="B72" s="8"/>
      <c r="C72" s="27"/>
      <c r="D72" s="9"/>
      <c r="E72" s="8"/>
      <c r="F72" s="8"/>
      <c r="G72" s="32"/>
      <c r="H72" s="52"/>
      <c r="I72" s="40"/>
      <c r="J72" s="5"/>
    </row>
    <row r="73" spans="1:16" x14ac:dyDescent="0.25">
      <c r="A73" s="10"/>
      <c r="B73" s="11"/>
      <c r="C73" s="26"/>
      <c r="D73" s="6"/>
      <c r="E73" s="8"/>
      <c r="F73" s="3"/>
      <c r="G73" s="415" t="s">
        <v>12</v>
      </c>
      <c r="H73" s="415"/>
      <c r="I73" s="39"/>
      <c r="J73" s="13">
        <f>SUM(D8:D70)</f>
        <v>355060609</v>
      </c>
    </row>
    <row r="74" spans="1:16" x14ac:dyDescent="0.25">
      <c r="A74" s="4"/>
      <c r="B74" s="3"/>
      <c r="C74" s="26"/>
      <c r="D74" s="6"/>
      <c r="E74" s="7"/>
      <c r="F74" s="3"/>
      <c r="G74" s="415" t="s">
        <v>13</v>
      </c>
      <c r="H74" s="415"/>
      <c r="I74" s="39"/>
      <c r="J74" s="13">
        <f>SUM(G8:G70)</f>
        <v>89161427</v>
      </c>
    </row>
    <row r="75" spans="1:16" x14ac:dyDescent="0.25">
      <c r="A75" s="14"/>
      <c r="B75" s="7"/>
      <c r="C75" s="26"/>
      <c r="D75" s="6"/>
      <c r="E75" s="7"/>
      <c r="F75" s="3"/>
      <c r="G75" s="415" t="s">
        <v>14</v>
      </c>
      <c r="H75" s="415"/>
      <c r="I75" s="41"/>
      <c r="J75" s="15">
        <f>J73-J74</f>
        <v>265899182</v>
      </c>
    </row>
    <row r="76" spans="1:16" x14ac:dyDescent="0.25">
      <c r="A76" s="4"/>
      <c r="B76" s="16"/>
      <c r="C76" s="26"/>
      <c r="D76" s="17"/>
      <c r="E76" s="7"/>
      <c r="F76" s="3"/>
      <c r="G76" s="415" t="s">
        <v>15</v>
      </c>
      <c r="H76" s="415"/>
      <c r="I76" s="39"/>
      <c r="J76" s="13">
        <f>SUM(H8:H71)</f>
        <v>3491000</v>
      </c>
    </row>
    <row r="77" spans="1:16" x14ac:dyDescent="0.25">
      <c r="A77" s="4"/>
      <c r="B77" s="16"/>
      <c r="C77" s="26"/>
      <c r="D77" s="17"/>
      <c r="E77" s="7"/>
      <c r="F77" s="3"/>
      <c r="G77" s="415" t="s">
        <v>16</v>
      </c>
      <c r="H77" s="415"/>
      <c r="I77" s="39"/>
      <c r="J77" s="13">
        <f>J75+J76</f>
        <v>269390182</v>
      </c>
    </row>
    <row r="78" spans="1:16" x14ac:dyDescent="0.25">
      <c r="A78" s="4"/>
      <c r="B78" s="16"/>
      <c r="C78" s="26"/>
      <c r="D78" s="17"/>
      <c r="E78" s="7"/>
      <c r="F78" s="3"/>
      <c r="G78" s="415" t="s">
        <v>5</v>
      </c>
      <c r="H78" s="415"/>
      <c r="I78" s="39"/>
      <c r="J78" s="13">
        <f>SUM(I8:I71)</f>
        <v>265834642</v>
      </c>
    </row>
    <row r="79" spans="1:16" x14ac:dyDescent="0.25">
      <c r="A79" s="4"/>
      <c r="B79" s="16"/>
      <c r="C79" s="26"/>
      <c r="D79" s="17"/>
      <c r="E79" s="7"/>
      <c r="F79" s="3"/>
      <c r="G79" s="415" t="s">
        <v>31</v>
      </c>
      <c r="H79" s="415"/>
      <c r="I79" s="40" t="str">
        <f>IF(J79&gt;0,"SALDO",IF(J79&lt;0,"PIUTANG",IF(J79=0,"LUNAS")))</f>
        <v>PIUTANG</v>
      </c>
      <c r="J79" s="13">
        <f>J78-J77</f>
        <v>-3555540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9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5" t="s">
        <v>12</v>
      </c>
      <c r="H44" s="41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5" t="s">
        <v>13</v>
      </c>
      <c r="H45" s="41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5" t="s">
        <v>14</v>
      </c>
      <c r="H46" s="41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5" t="s">
        <v>15</v>
      </c>
      <c r="H47" s="41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5" t="s">
        <v>16</v>
      </c>
      <c r="H48" s="41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5" t="s">
        <v>5</v>
      </c>
      <c r="H49" s="41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5" t="s">
        <v>31</v>
      </c>
      <c r="H50" s="41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1" sqref="E21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ST'!A135</f>
        <v>43542</v>
      </c>
      <c r="C5" s="281">
        <f>'Taufik ST'!I2</f>
        <v>6629705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</f>
        <v>43536</v>
      </c>
      <c r="C6" s="281">
        <f>'Indra Fashion'!I2</f>
        <v>1760528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Bandros!A326</f>
        <v>43547</v>
      </c>
      <c r="C8" s="281">
        <f>Bandros!I2</f>
        <v>2070515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Bentang!A93</f>
        <v>43529</v>
      </c>
      <c r="C9" s="281">
        <f>Bentang!I2</f>
        <v>30879936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ESP!A198</f>
        <v>43547</v>
      </c>
      <c r="C11" s="281">
        <f>ESP!I2</f>
        <v>4216567</v>
      </c>
      <c r="E11" s="289"/>
    </row>
    <row r="12" spans="1:5" s="267" customFormat="1" ht="18.75" customHeight="1" x14ac:dyDescent="0.25">
      <c r="A12" s="185" t="s">
        <v>200</v>
      </c>
      <c r="B12" s="184">
        <f>Yuan!A54</f>
        <v>43540</v>
      </c>
      <c r="C12" s="281">
        <f>Yuan!I2</f>
        <v>1581595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554710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3555540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2555451</v>
      </c>
      <c r="E20" s="288"/>
    </row>
    <row r="21" spans="1:5" s="267" customFormat="1" ht="18.75" customHeight="1" x14ac:dyDescent="0.25">
      <c r="A21" s="185" t="s">
        <v>211</v>
      </c>
      <c r="B21" s="184" t="s">
        <v>39</v>
      </c>
      <c r="C21" s="281">
        <f>'Sale ESP'!I2</f>
        <v>-540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53384496.5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3">
        <f>C14+C15+C16+C17</f>
        <v>13010029.5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6" t="s">
        <v>21</v>
      </c>
      <c r="G2" s="416"/>
      <c r="H2" s="416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9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5" t="s">
        <v>12</v>
      </c>
      <c r="H49" s="41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5" t="s">
        <v>13</v>
      </c>
      <c r="H50" s="41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5" t="s">
        <v>14</v>
      </c>
      <c r="H51" s="41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5" t="s">
        <v>15</v>
      </c>
      <c r="H52" s="41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5" t="s">
        <v>16</v>
      </c>
      <c r="H53" s="41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5" t="s">
        <v>5</v>
      </c>
      <c r="H54" s="41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5" t="s">
        <v>31</v>
      </c>
      <c r="H55" s="41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3" t="s">
        <v>22</v>
      </c>
      <c r="G1" s="433"/>
      <c r="H1" s="433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3" t="s">
        <v>21</v>
      </c>
      <c r="G2" s="433"/>
      <c r="H2" s="433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4"/>
      <c r="B4" s="435"/>
      <c r="C4" s="435"/>
      <c r="D4" s="435"/>
      <c r="E4" s="435"/>
      <c r="F4" s="435"/>
      <c r="G4" s="435"/>
      <c r="H4" s="435"/>
      <c r="I4" s="435"/>
      <c r="J4" s="436"/>
    </row>
    <row r="5" spans="1:16" x14ac:dyDescent="0.25">
      <c r="A5" s="437" t="s">
        <v>2</v>
      </c>
      <c r="B5" s="439" t="s">
        <v>3</v>
      </c>
      <c r="C5" s="440"/>
      <c r="D5" s="440"/>
      <c r="E5" s="440"/>
      <c r="F5" s="440"/>
      <c r="G5" s="441"/>
      <c r="H5" s="442" t="s">
        <v>4</v>
      </c>
      <c r="I5" s="444" t="s">
        <v>5</v>
      </c>
      <c r="J5" s="446" t="s">
        <v>6</v>
      </c>
    </row>
    <row r="6" spans="1:16" x14ac:dyDescent="0.25">
      <c r="A6" s="438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3"/>
      <c r="I6" s="445"/>
      <c r="J6" s="447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8" t="s">
        <v>12</v>
      </c>
      <c r="H647" s="448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2" t="s">
        <v>13</v>
      </c>
      <c r="H648" s="432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2" t="s">
        <v>14</v>
      </c>
      <c r="H649" s="432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2" t="s">
        <v>15</v>
      </c>
      <c r="H650" s="432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2" t="s">
        <v>16</v>
      </c>
      <c r="H651" s="432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2" t="s">
        <v>5</v>
      </c>
      <c r="H652" s="432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2" t="s">
        <v>31</v>
      </c>
      <c r="H653" s="432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6" t="s">
        <v>22</v>
      </c>
      <c r="G1" s="416"/>
      <c r="H1" s="416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2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9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5" t="s">
        <v>12</v>
      </c>
      <c r="H120" s="41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5" t="s">
        <v>13</v>
      </c>
      <c r="H121" s="41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5" t="s">
        <v>14</v>
      </c>
      <c r="H122" s="41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5" t="s">
        <v>15</v>
      </c>
      <c r="H123" s="41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5" t="s">
        <v>16</v>
      </c>
      <c r="H124" s="41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5" t="s">
        <v>5</v>
      </c>
      <c r="H125" s="41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5" t="s">
        <v>31</v>
      </c>
      <c r="H126" s="41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5" t="s">
        <v>4</v>
      </c>
      <c r="I6" s="477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6"/>
      <c r="I7" s="477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4" t="s">
        <v>12</v>
      </c>
      <c r="H89" s="474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4" t="s">
        <v>13</v>
      </c>
      <c r="H90" s="474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4" t="s">
        <v>14</v>
      </c>
      <c r="H91" s="474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4" t="s">
        <v>15</v>
      </c>
      <c r="H92" s="474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4" t="s">
        <v>16</v>
      </c>
      <c r="H93" s="474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4" t="s">
        <v>5</v>
      </c>
      <c r="H94" s="474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4" t="s">
        <v>31</v>
      </c>
      <c r="H95" s="474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6" t="s">
        <v>22</v>
      </c>
      <c r="G1" s="416"/>
      <c r="H1" s="41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6" t="s">
        <v>21</v>
      </c>
      <c r="G2" s="416"/>
      <c r="H2" s="41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7"/>
      <c r="I6" s="459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5" t="s">
        <v>12</v>
      </c>
      <c r="H121" s="41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5" t="s">
        <v>13</v>
      </c>
      <c r="H122" s="41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5" t="s">
        <v>14</v>
      </c>
      <c r="H123" s="41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5" t="s">
        <v>15</v>
      </c>
      <c r="H124" s="41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5" t="s">
        <v>16</v>
      </c>
      <c r="H125" s="41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5" t="s">
        <v>5</v>
      </c>
      <c r="H126" s="41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5" t="s">
        <v>31</v>
      </c>
      <c r="H127" s="41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-34807202</v>
      </c>
      <c r="J2" s="20"/>
    </row>
    <row r="4" spans="1:10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0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0" x14ac:dyDescent="0.25">
      <c r="A6" s="45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7"/>
      <c r="I6" s="459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8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8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8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8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8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8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8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8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8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8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6" t="s">
        <v>21</v>
      </c>
      <c r="G2" s="416"/>
      <c r="H2" s="416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238"/>
    </row>
    <row r="6" spans="1:12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  <c r="L6" s="238"/>
    </row>
    <row r="7" spans="1:12" x14ac:dyDescent="0.25">
      <c r="A7" s="45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7"/>
      <c r="I7" s="459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5" t="s">
        <v>12</v>
      </c>
      <c r="H53" s="41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5" t="s">
        <v>13</v>
      </c>
      <c r="H54" s="41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5" t="s">
        <v>14</v>
      </c>
      <c r="H55" s="41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5" t="s">
        <v>15</v>
      </c>
      <c r="H56" s="41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5" t="s">
        <v>16</v>
      </c>
      <c r="H57" s="41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5" t="s">
        <v>5</v>
      </c>
      <c r="H58" s="41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5" t="s">
        <v>31</v>
      </c>
      <c r="H59" s="41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9"/>
      <c r="I7" s="480"/>
      <c r="J7" s="42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6" t="s">
        <v>22</v>
      </c>
      <c r="G1" s="416"/>
      <c r="H1" s="416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7" t="s">
        <v>61</v>
      </c>
      <c r="B5" s="417"/>
      <c r="C5" s="417"/>
      <c r="D5" s="417"/>
      <c r="E5" s="417"/>
      <c r="F5" s="417"/>
      <c r="G5" s="417"/>
      <c r="H5" s="417"/>
      <c r="I5" s="417"/>
      <c r="J5" s="417"/>
    </row>
    <row r="6" spans="1:19" x14ac:dyDescent="0.25">
      <c r="A6" s="422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20" t="s">
        <v>5</v>
      </c>
      <c r="J6" s="421" t="s">
        <v>6</v>
      </c>
    </row>
    <row r="7" spans="1:19" x14ac:dyDescent="0.25">
      <c r="A7" s="42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20"/>
      <c r="J7" s="42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5" t="s">
        <v>12</v>
      </c>
      <c r="H32" s="41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5" t="s">
        <v>13</v>
      </c>
      <c r="H33" s="41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5" t="s">
        <v>14</v>
      </c>
      <c r="H34" s="41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5" t="s">
        <v>15</v>
      </c>
      <c r="H35" s="41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5" t="s">
        <v>16</v>
      </c>
      <c r="H36" s="41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5" t="s">
        <v>5</v>
      </c>
      <c r="H37" s="41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5" t="s">
        <v>31</v>
      </c>
      <c r="H38" s="41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6" t="s">
        <v>21</v>
      </c>
      <c r="G2" s="416"/>
      <c r="H2" s="41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3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3" x14ac:dyDescent="0.25">
      <c r="A7" s="45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9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5" t="s">
        <v>12</v>
      </c>
      <c r="H73" s="41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5" t="s">
        <v>13</v>
      </c>
      <c r="H74" s="41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5" t="s">
        <v>14</v>
      </c>
      <c r="H75" s="41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5" t="s">
        <v>15</v>
      </c>
      <c r="H76" s="41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5" t="s">
        <v>16</v>
      </c>
      <c r="H77" s="41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5" t="s">
        <v>5</v>
      </c>
      <c r="H78" s="41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5" t="s">
        <v>31</v>
      </c>
      <c r="H79" s="41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6" t="s">
        <v>118</v>
      </c>
      <c r="G2" s="416"/>
      <c r="H2" s="416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18"/>
      <c r="N5" s="18"/>
      <c r="O5" s="37"/>
    </row>
    <row r="6" spans="1:15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82" t="s">
        <v>4</v>
      </c>
      <c r="I6" s="484" t="s">
        <v>5</v>
      </c>
      <c r="J6" s="485" t="s">
        <v>6</v>
      </c>
      <c r="L6" s="18"/>
      <c r="N6" s="18"/>
      <c r="O6" s="37"/>
    </row>
    <row r="7" spans="1:15" x14ac:dyDescent="0.25">
      <c r="A7" s="41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3"/>
      <c r="I7" s="484"/>
      <c r="J7" s="48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1" t="s">
        <v>12</v>
      </c>
      <c r="H19" s="48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1" t="s">
        <v>13</v>
      </c>
      <c r="H20" s="48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1" t="s">
        <v>14</v>
      </c>
      <c r="H21" s="48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1" t="s">
        <v>15</v>
      </c>
      <c r="H22" s="48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1" t="s">
        <v>16</v>
      </c>
      <c r="H23" s="48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1" t="s">
        <v>5</v>
      </c>
      <c r="H24" s="48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1" t="s">
        <v>31</v>
      </c>
      <c r="H25" s="48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6" t="s">
        <v>22</v>
      </c>
      <c r="G1" s="416"/>
      <c r="H1" s="416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6" t="s">
        <v>21</v>
      </c>
      <c r="G2" s="416"/>
      <c r="H2" s="416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5" x14ac:dyDescent="0.25">
      <c r="A7" s="45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5" t="s">
        <v>12</v>
      </c>
      <c r="H53" s="41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5" t="s">
        <v>13</v>
      </c>
      <c r="H54" s="41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5" t="s">
        <v>14</v>
      </c>
      <c r="H55" s="41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5" t="s">
        <v>15</v>
      </c>
      <c r="H56" s="41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5" t="s">
        <v>16</v>
      </c>
      <c r="H57" s="41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5" t="s">
        <v>5</v>
      </c>
      <c r="H58" s="41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5" t="s">
        <v>31</v>
      </c>
      <c r="H59" s="41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9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6" t="s">
        <v>22</v>
      </c>
      <c r="G1" s="416"/>
      <c r="H1" s="416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6" t="s">
        <v>21</v>
      </c>
      <c r="G2" s="416"/>
      <c r="H2" s="416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9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5" t="s">
        <v>12</v>
      </c>
      <c r="H35" s="41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5" t="s">
        <v>13</v>
      </c>
      <c r="H36" s="41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5" t="s">
        <v>14</v>
      </c>
      <c r="H37" s="41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5" t="s">
        <v>15</v>
      </c>
      <c r="H38" s="41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5" t="s">
        <v>16</v>
      </c>
      <c r="H39" s="41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5" t="s">
        <v>5</v>
      </c>
      <c r="H40" s="41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5" t="s">
        <v>31</v>
      </c>
      <c r="H41" s="41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6" t="s">
        <v>22</v>
      </c>
      <c r="G1" s="416"/>
      <c r="H1" s="416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6" t="s">
        <v>21</v>
      </c>
      <c r="G2" s="416"/>
      <c r="H2" s="416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7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7" x14ac:dyDescent="0.25">
      <c r="A7" s="45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9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6" t="s">
        <v>22</v>
      </c>
      <c r="G1" s="416"/>
      <c r="H1" s="416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6" t="s">
        <v>21</v>
      </c>
      <c r="G2" s="416"/>
      <c r="H2" s="416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9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5" t="s">
        <v>12</v>
      </c>
      <c r="H35" s="41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5" t="s">
        <v>13</v>
      </c>
      <c r="H36" s="41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5" t="s">
        <v>14</v>
      </c>
      <c r="H37" s="41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5" t="s">
        <v>15</v>
      </c>
      <c r="H38" s="41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5" t="s">
        <v>16</v>
      </c>
      <c r="H39" s="41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5" t="s">
        <v>5</v>
      </c>
      <c r="H40" s="41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6" t="s">
        <v>22</v>
      </c>
      <c r="G1" s="416"/>
      <c r="H1" s="416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6" t="s">
        <v>21</v>
      </c>
      <c r="G2" s="416"/>
      <c r="H2" s="416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0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0" x14ac:dyDescent="0.25">
      <c r="A7" s="45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9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5" t="s">
        <v>12</v>
      </c>
      <c r="H35" s="41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5" t="s">
        <v>13</v>
      </c>
      <c r="H36" s="41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5" t="s">
        <v>14</v>
      </c>
      <c r="H37" s="41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5" t="s">
        <v>15</v>
      </c>
      <c r="H38" s="41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5" t="s">
        <v>16</v>
      </c>
      <c r="H39" s="41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5" t="s">
        <v>5</v>
      </c>
      <c r="H40" s="41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5" t="s">
        <v>31</v>
      </c>
      <c r="H41" s="41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6" t="s">
        <v>22</v>
      </c>
      <c r="G1" s="416"/>
      <c r="H1" s="416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6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</row>
    <row r="7" spans="1:16" x14ac:dyDescent="0.25">
      <c r="A7" s="45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9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5" t="s">
        <v>12</v>
      </c>
      <c r="H158" s="41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5" t="s">
        <v>13</v>
      </c>
      <c r="H159" s="41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5" t="s">
        <v>14</v>
      </c>
      <c r="H160" s="41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5" t="s">
        <v>15</v>
      </c>
      <c r="H161" s="41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5" t="s">
        <v>16</v>
      </c>
      <c r="H162" s="41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5" t="s">
        <v>5</v>
      </c>
      <c r="H163" s="41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5" t="s">
        <v>31</v>
      </c>
      <c r="H164" s="41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6" t="s">
        <v>22</v>
      </c>
      <c r="G1" s="416"/>
      <c r="H1" s="416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6" t="s">
        <v>21</v>
      </c>
      <c r="G2" s="416"/>
      <c r="H2" s="41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  <c r="L5" s="174"/>
      <c r="M5" s="18"/>
      <c r="O5" s="18"/>
    </row>
    <row r="6" spans="1:15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24" t="s">
        <v>4</v>
      </c>
      <c r="I6" s="458" t="s">
        <v>5</v>
      </c>
      <c r="J6" s="428" t="s">
        <v>6</v>
      </c>
      <c r="L6" s="174"/>
    </row>
    <row r="7" spans="1:15" x14ac:dyDescent="0.25">
      <c r="A7" s="45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9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5" t="s">
        <v>12</v>
      </c>
      <c r="H57" s="41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5" t="s">
        <v>13</v>
      </c>
      <c r="H58" s="41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5" t="s">
        <v>14</v>
      </c>
      <c r="H59" s="41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5" t="s">
        <v>15</v>
      </c>
      <c r="H60" s="41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5" t="s">
        <v>16</v>
      </c>
      <c r="H61" s="41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5" t="s">
        <v>5</v>
      </c>
      <c r="H62" s="41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5" t="s">
        <v>31</v>
      </c>
      <c r="H63" s="41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6" t="s">
        <v>22</v>
      </c>
      <c r="G1" s="416"/>
      <c r="H1" s="416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6" t="s">
        <v>21</v>
      </c>
      <c r="G2" s="416"/>
      <c r="H2" s="416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9"/>
      <c r="B5" s="449"/>
      <c r="C5" s="449"/>
      <c r="D5" s="449"/>
      <c r="E5" s="449"/>
      <c r="F5" s="449"/>
      <c r="G5" s="449"/>
      <c r="H5" s="449"/>
      <c r="I5" s="449"/>
      <c r="J5" s="450"/>
    </row>
    <row r="6" spans="1:11" x14ac:dyDescent="0.25">
      <c r="A6" s="451" t="s">
        <v>2</v>
      </c>
      <c r="B6" s="453" t="s">
        <v>3</v>
      </c>
      <c r="C6" s="454"/>
      <c r="D6" s="454"/>
      <c r="E6" s="454"/>
      <c r="F6" s="454"/>
      <c r="G6" s="455"/>
      <c r="H6" s="456" t="s">
        <v>4</v>
      </c>
      <c r="I6" s="458" t="s">
        <v>5</v>
      </c>
      <c r="J6" s="428" t="s">
        <v>6</v>
      </c>
    </row>
    <row r="7" spans="1:11" x14ac:dyDescent="0.25">
      <c r="A7" s="45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7"/>
      <c r="I7" s="459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5" t="s">
        <v>12</v>
      </c>
      <c r="H116" s="41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5" t="s">
        <v>13</v>
      </c>
      <c r="H117" s="41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5" t="s">
        <v>14</v>
      </c>
      <c r="H118" s="41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5" t="s">
        <v>15</v>
      </c>
      <c r="H119" s="41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5" t="s">
        <v>16</v>
      </c>
      <c r="H120" s="41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5" t="s">
        <v>5</v>
      </c>
      <c r="H121" s="41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5" t="s">
        <v>31</v>
      </c>
      <c r="H122" s="41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6" t="s">
        <v>22</v>
      </c>
      <c r="G1" s="416"/>
      <c r="H1" s="41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6" t="s">
        <v>21</v>
      </c>
      <c r="G2" s="416"/>
      <c r="H2" s="41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7"/>
      <c r="B5" s="417"/>
      <c r="C5" s="417"/>
      <c r="D5" s="417"/>
      <c r="E5" s="417"/>
      <c r="F5" s="417"/>
      <c r="G5" s="417"/>
      <c r="H5" s="417"/>
      <c r="I5" s="417"/>
      <c r="J5" s="41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8" t="s">
        <v>2</v>
      </c>
      <c r="B6" s="419" t="s">
        <v>3</v>
      </c>
      <c r="C6" s="419"/>
      <c r="D6" s="419"/>
      <c r="E6" s="419"/>
      <c r="F6" s="419"/>
      <c r="G6" s="419"/>
      <c r="H6" s="419" t="s">
        <v>4</v>
      </c>
      <c r="I6" s="480" t="s">
        <v>5</v>
      </c>
      <c r="J6" s="421" t="s">
        <v>6</v>
      </c>
      <c r="L6" s="219"/>
      <c r="M6" s="219"/>
      <c r="N6" s="219"/>
      <c r="O6" s="219"/>
      <c r="P6" s="219"/>
      <c r="Q6" s="219"/>
    </row>
    <row r="7" spans="1:17" x14ac:dyDescent="0.25">
      <c r="A7" s="41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9"/>
      <c r="I7" s="480"/>
      <c r="J7" s="42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5" t="s">
        <v>12</v>
      </c>
      <c r="H32" s="41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5" t="s">
        <v>13</v>
      </c>
      <c r="H33" s="41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5" t="s">
        <v>14</v>
      </c>
      <c r="H34" s="41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5" t="s">
        <v>15</v>
      </c>
      <c r="H35" s="41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5" t="s">
        <v>16</v>
      </c>
      <c r="H36" s="41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5" t="s">
        <v>5</v>
      </c>
      <c r="H37" s="41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5" t="s">
        <v>31</v>
      </c>
      <c r="H38" s="41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J72*-1</f>
        <v>0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1" t="s">
        <v>12</v>
      </c>
      <c r="H66" s="48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13</v>
      </c>
      <c r="H67" s="48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1" t="s">
        <v>14</v>
      </c>
      <c r="H68" s="48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15</v>
      </c>
      <c r="H69" s="48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16</v>
      </c>
      <c r="H70" s="48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5</v>
      </c>
      <c r="H71" s="48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1" t="s">
        <v>31</v>
      </c>
      <c r="H72" s="48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6" t="s">
        <v>22</v>
      </c>
      <c r="G1" s="416"/>
      <c r="H1" s="416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6" t="s">
        <v>21</v>
      </c>
      <c r="G2" s="416"/>
      <c r="H2" s="416"/>
      <c r="I2" s="38">
        <f>J40*-1</f>
        <v>0</v>
      </c>
      <c r="J2" s="20"/>
    </row>
    <row r="4" spans="1:15" ht="19.5" x14ac:dyDescent="0.25">
      <c r="A4" s="449"/>
      <c r="B4" s="449"/>
      <c r="C4" s="449"/>
      <c r="D4" s="449"/>
      <c r="E4" s="449"/>
      <c r="F4" s="449"/>
      <c r="G4" s="449"/>
      <c r="H4" s="449"/>
      <c r="I4" s="449"/>
      <c r="J4" s="450"/>
    </row>
    <row r="5" spans="1:15" x14ac:dyDescent="0.25">
      <c r="A5" s="451" t="s">
        <v>2</v>
      </c>
      <c r="B5" s="453" t="s">
        <v>3</v>
      </c>
      <c r="C5" s="454"/>
      <c r="D5" s="454"/>
      <c r="E5" s="454"/>
      <c r="F5" s="454"/>
      <c r="G5" s="455"/>
      <c r="H5" s="456" t="s">
        <v>4</v>
      </c>
      <c r="I5" s="458" t="s">
        <v>5</v>
      </c>
      <c r="J5" s="428" t="s">
        <v>6</v>
      </c>
    </row>
    <row r="6" spans="1:15" x14ac:dyDescent="0.25">
      <c r="A6" s="45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7"/>
      <c r="I6" s="459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5" t="s">
        <v>12</v>
      </c>
      <c r="H34" s="41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5" t="s">
        <v>13</v>
      </c>
      <c r="H35" s="41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5" t="s">
        <v>14</v>
      </c>
      <c r="H36" s="41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5" t="s">
        <v>15</v>
      </c>
      <c r="H37" s="41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5" t="s">
        <v>16</v>
      </c>
      <c r="H38" s="41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5" t="s">
        <v>5</v>
      </c>
      <c r="H39" s="41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5" t="s">
        <v>31</v>
      </c>
      <c r="H40" s="41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6" t="s">
        <v>22</v>
      </c>
      <c r="G1" s="416"/>
      <c r="H1" s="41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6" t="s">
        <v>21</v>
      </c>
      <c r="G2" s="416"/>
      <c r="H2" s="416"/>
      <c r="I2" s="21">
        <f>J71*-1</f>
        <v>12110891</v>
      </c>
    </row>
    <row r="4" spans="1:10" ht="19.5" x14ac:dyDescent="0.25">
      <c r="A4" s="417"/>
      <c r="B4" s="417"/>
      <c r="C4" s="417"/>
      <c r="D4" s="417"/>
      <c r="E4" s="417"/>
      <c r="F4" s="417"/>
      <c r="G4" s="417"/>
      <c r="H4" s="417"/>
      <c r="I4" s="417"/>
      <c r="J4" s="417"/>
    </row>
    <row r="5" spans="1:10" x14ac:dyDescent="0.25">
      <c r="A5" s="418" t="s">
        <v>2</v>
      </c>
      <c r="B5" s="419" t="s">
        <v>3</v>
      </c>
      <c r="C5" s="419"/>
      <c r="D5" s="419"/>
      <c r="E5" s="419"/>
      <c r="F5" s="419"/>
      <c r="G5" s="419"/>
      <c r="H5" s="486" t="s">
        <v>4</v>
      </c>
      <c r="I5" s="484" t="s">
        <v>5</v>
      </c>
      <c r="J5" s="485" t="s">
        <v>6</v>
      </c>
    </row>
    <row r="6" spans="1:10" x14ac:dyDescent="0.25">
      <c r="A6" s="41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7"/>
      <c r="I6" s="484"/>
      <c r="J6" s="48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1" t="s">
        <v>12</v>
      </c>
      <c r="H65" s="48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1" t="s">
        <v>13</v>
      </c>
      <c r="H66" s="48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1" t="s">
        <v>14</v>
      </c>
      <c r="H67" s="48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1" t="s">
        <v>15</v>
      </c>
      <c r="H68" s="48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1" t="s">
        <v>16</v>
      </c>
      <c r="H69" s="48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1" t="s">
        <v>5</v>
      </c>
      <c r="H70" s="48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1" t="s">
        <v>31</v>
      </c>
      <c r="H71" s="48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2019-03-24T00:48:49Z</dcterms:modified>
</cp:coreProperties>
</file>