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Bandros!$F$343:$I$369</definedName>
    <definedName name="_xlnm.Print_Area" localSheetId="11">Bentang!$A$1:$J$120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ST'!$A$5:$J$172</definedName>
    <definedName name="_xlnm.Print_Area" localSheetId="28">Widya!$A$1:$J$25</definedName>
    <definedName name="_xlnm.Print_Area" localSheetId="7">Yuan!$N$8:$N$69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L1" i="64" l="1"/>
  <c r="M2" i="57"/>
  <c r="M1" i="57"/>
  <c r="L2" i="58"/>
  <c r="L1" i="58"/>
  <c r="B21" i="15" l="1"/>
  <c r="B19" i="15"/>
  <c r="B5" i="15"/>
  <c r="L2" i="2" l="1"/>
  <c r="L1" i="2"/>
  <c r="B11" i="15" l="1"/>
  <c r="B9" i="15"/>
  <c r="B6" i="15"/>
  <c r="L2" i="64" l="1"/>
  <c r="N2" i="64" l="1"/>
  <c r="B20" i="15" l="1"/>
  <c r="L2" i="35" l="1"/>
  <c r="L1" i="35"/>
  <c r="L1" i="61" l="1"/>
  <c r="N1" i="64" l="1"/>
  <c r="N3" i="64" s="1"/>
  <c r="L63" i="16" l="1"/>
  <c r="L29" i="5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L2" i="12" l="1"/>
  <c r="L1" i="12"/>
  <c r="I44" i="5" l="1"/>
  <c r="L3" i="64" l="1"/>
  <c r="J169" i="64"/>
  <c r="J168" i="64"/>
  <c r="N2" i="16" l="1"/>
  <c r="L23" i="56" l="1"/>
  <c r="M2" i="2" l="1"/>
  <c r="M1" i="2"/>
  <c r="N1" i="54" l="1"/>
  <c r="N2" i="54"/>
  <c r="L66" i="62" l="1"/>
  <c r="L678" i="63" l="1"/>
  <c r="L677" i="63"/>
  <c r="J173" i="64"/>
  <c r="J171" i="64"/>
  <c r="G166" i="64"/>
  <c r="F166" i="64"/>
  <c r="C166" i="64"/>
  <c r="J170" i="64" l="1"/>
  <c r="J172" i="64" s="1"/>
  <c r="J174" i="64" s="1"/>
  <c r="I2" i="64" s="1"/>
  <c r="C21" i="15" s="1"/>
  <c r="L679" i="63"/>
  <c r="I174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75" i="61" l="1"/>
  <c r="J73" i="61"/>
  <c r="J71" i="61"/>
  <c r="J70" i="61"/>
  <c r="F68" i="61"/>
  <c r="C68" i="61"/>
  <c r="J72" i="61" l="1"/>
  <c r="J74" i="61" s="1"/>
  <c r="J76" i="61" s="1"/>
  <c r="I7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79" i="58" l="1"/>
  <c r="J377" i="58"/>
  <c r="J375" i="58"/>
  <c r="J374" i="58"/>
  <c r="I372" i="58"/>
  <c r="H372" i="58"/>
  <c r="G372" i="58"/>
  <c r="F372" i="58"/>
  <c r="D372" i="58"/>
  <c r="C372" i="58"/>
  <c r="M3" i="58"/>
  <c r="N3" i="58" l="1"/>
  <c r="J376" i="58"/>
  <c r="J378" i="58" s="1"/>
  <c r="J380" i="58" s="1"/>
  <c r="I380" i="58" l="1"/>
  <c r="I2" i="58"/>
  <c r="C8" i="15" s="1"/>
  <c r="J230" i="57" l="1"/>
  <c r="J228" i="57"/>
  <c r="J226" i="57"/>
  <c r="J225" i="57"/>
  <c r="G223" i="57"/>
  <c r="F223" i="57"/>
  <c r="C223" i="57"/>
  <c r="J227" i="57" l="1"/>
  <c r="J229" i="57" s="1"/>
  <c r="J231" i="57" s="1"/>
  <c r="I231" i="57" s="1"/>
  <c r="I2" i="57" l="1"/>
  <c r="C11" i="15" s="1"/>
  <c r="J47" i="56"/>
  <c r="J45" i="56"/>
  <c r="J43" i="56"/>
  <c r="J42" i="56"/>
  <c r="G40" i="56"/>
  <c r="F40" i="56"/>
  <c r="C40" i="56"/>
  <c r="J44" i="56" l="1"/>
  <c r="J46" i="56" s="1"/>
  <c r="J48" i="56" s="1"/>
  <c r="I48" i="56" s="1"/>
  <c r="I2" i="56" l="1"/>
  <c r="J119" i="55"/>
  <c r="J117" i="55"/>
  <c r="J115" i="55"/>
  <c r="J114" i="55"/>
  <c r="G112" i="55"/>
  <c r="F112" i="55"/>
  <c r="C112" i="55"/>
  <c r="M1" i="56" l="1"/>
  <c r="J116" i="55"/>
  <c r="J118" i="55" s="1"/>
  <c r="J120" i="55" s="1"/>
  <c r="I120" i="55" s="1"/>
  <c r="I2" i="55" l="1"/>
  <c r="C9" i="15" s="1"/>
  <c r="I42" i="30" l="1"/>
  <c r="I44" i="30"/>
  <c r="I37" i="18" l="1"/>
  <c r="I39" i="18"/>
  <c r="L3" i="12" l="1"/>
  <c r="B17" i="15" l="1"/>
  <c r="B14" i="15"/>
  <c r="J171" i="54" l="1"/>
  <c r="J169" i="54"/>
  <c r="J167" i="54"/>
  <c r="J166" i="54"/>
  <c r="I164" i="54"/>
  <c r="H164" i="54"/>
  <c r="G164" i="54"/>
  <c r="F164" i="54"/>
  <c r="D164" i="54"/>
  <c r="C164" i="54"/>
  <c r="J168" i="54" l="1"/>
  <c r="J170" i="54" s="1"/>
  <c r="J172" i="54" s="1"/>
  <c r="I2" i="54" s="1"/>
  <c r="C5" i="15" s="1"/>
  <c r="L3" i="54"/>
  <c r="N3" i="54" s="1"/>
  <c r="I172" i="54" l="1"/>
  <c r="J242" i="35" l="1"/>
  <c r="J246" i="35"/>
  <c r="J244" i="35"/>
  <c r="J241" i="35"/>
  <c r="G239" i="35"/>
  <c r="F239" i="35"/>
  <c r="J243" i="35" l="1"/>
  <c r="J245" i="35" s="1"/>
  <c r="J247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1" i="2" l="1"/>
  <c r="I36" i="2"/>
  <c r="H36" i="2"/>
  <c r="G36" i="2"/>
  <c r="F3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1" i="5" l="1"/>
  <c r="J49" i="5"/>
  <c r="J47" i="5"/>
  <c r="J46" i="5"/>
  <c r="H44" i="5"/>
  <c r="G44" i="5"/>
  <c r="F44" i="5"/>
  <c r="D44" i="5"/>
  <c r="C44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8" i="16"/>
  <c r="J76" i="16"/>
  <c r="J74" i="16"/>
  <c r="J73" i="16"/>
  <c r="F71" i="16"/>
  <c r="C71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05" i="12"/>
  <c r="J103" i="12"/>
  <c r="J101" i="12"/>
  <c r="J100" i="12"/>
  <c r="F98" i="12"/>
  <c r="C98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43" i="2"/>
  <c r="J39" i="2"/>
  <c r="C36" i="2"/>
  <c r="J36" i="14" l="1"/>
  <c r="J38" i="14" s="1"/>
  <c r="J40" i="14" s="1"/>
  <c r="J36" i="6"/>
  <c r="L36" i="13"/>
  <c r="M4" i="5"/>
  <c r="J48" i="5"/>
  <c r="J50" i="5" s="1"/>
  <c r="J52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5" i="16"/>
  <c r="J77" i="16" s="1"/>
  <c r="J79" i="16" s="1"/>
  <c r="I79" i="16" s="1"/>
  <c r="J55" i="11"/>
  <c r="J57" i="11" s="1"/>
  <c r="J59" i="11" s="1"/>
  <c r="J59" i="34"/>
  <c r="I2" i="21"/>
  <c r="I59" i="21"/>
  <c r="J122" i="20"/>
  <c r="J124" i="20" s="1"/>
  <c r="J126" i="20" s="1"/>
  <c r="I2" i="20" s="1"/>
  <c r="J102" i="12"/>
  <c r="J104" i="12" s="1"/>
  <c r="J106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C13" i="15" s="1"/>
  <c r="I2" i="9"/>
  <c r="I71" i="9"/>
  <c r="I52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6" i="12"/>
  <c r="I126" i="20"/>
  <c r="I52" i="18"/>
  <c r="I95" i="4"/>
  <c r="I48" i="32"/>
  <c r="I2" i="32"/>
  <c r="I2" i="6"/>
  <c r="I2" i="17"/>
  <c r="I2" i="16"/>
  <c r="C15" i="15" s="1"/>
  <c r="I25" i="25"/>
  <c r="I247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36" i="2"/>
  <c r="J38" i="2"/>
  <c r="J40" i="2" s="1"/>
  <c r="J42" i="2" s="1"/>
  <c r="J44" i="2" s="1"/>
  <c r="I44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charset val="1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charset val="1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charset val="1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charset val="1"/>
          </rPr>
          <t xml:space="preserve"> PEND
TRSF E-BANKING CR
03/25 95031
PELUNASAN KREDIT I
NFCL N BCLLY
YUAN PERDANA
0000
1,581,595.00
CR
216,556,165.88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charset val="1"/>
          </rPr>
          <t xml:space="preserve">PEND  TRSF E-BANKING CR 574,710.00 CR 214,032,257.88
 03/24 95031   
 TRANPER   
 YAN YAN HERYANA   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charset val="1"/>
          </rPr>
          <t>25/03/19  SETORAN TANPA BUKU BP IMAT
  20.000.000,00  67.871.080,80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charset val="1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charset val="1"/>
          </rPr>
          <t>26/03/19  TRANSFER ATM SOFYA TO ABDUL RAHMAN x FROM112701000095563 TO400301000897500ATM
  3.000.000,00  77.102.788,80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<sst xmlns="http://schemas.openxmlformats.org/spreadsheetml/2006/main" count="2366" uniqueCount="353">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</sst>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72"/>
  <sheetViews>
    <sheetView zoomScaleNormal="100" workbookViewId="0">
      <pane ySplit="7" topLeftCell="A144" activePane="bottomLeft" state="frozen"/>
      <selection pane="bottomLeft" activeCell="C158" sqref="C15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SUM(D147:D158)</f>
        <v>8891195</v>
      </c>
      <c r="M1" s="238">
        <v>9063308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J172*-1</f>
        <v>8616050</v>
      </c>
      <c r="J2" s="218"/>
      <c r="L2" s="276">
        <f>SUM(G147:G158)</f>
        <v>275145</v>
      </c>
      <c r="M2" s="238">
        <v>275145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8616050</v>
      </c>
      <c r="M3" s="238">
        <f>M1-M2</f>
        <v>8788163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98">
        <v>43549</v>
      </c>
      <c r="B147" s="99">
        <v>19003322</v>
      </c>
      <c r="C147" s="412">
        <v>13</v>
      </c>
      <c r="D147" s="102">
        <v>1206830</v>
      </c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>
        <v>43549</v>
      </c>
      <c r="B148" s="99">
        <v>19003337</v>
      </c>
      <c r="C148" s="412">
        <v>7</v>
      </c>
      <c r="D148" s="102">
        <v>520455</v>
      </c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>
        <v>43550</v>
      </c>
      <c r="B149" s="99">
        <v>19003390</v>
      </c>
      <c r="C149" s="412">
        <v>4</v>
      </c>
      <c r="D149" s="102">
        <v>383180</v>
      </c>
      <c r="E149" s="101"/>
      <c r="F149" s="100"/>
      <c r="G149" s="34"/>
      <c r="H149" s="101"/>
      <c r="I149" s="102"/>
      <c r="J149" s="34"/>
    </row>
    <row r="150" spans="1:10" ht="15.75" customHeight="1" x14ac:dyDescent="0.25">
      <c r="A150" s="98">
        <v>43550</v>
      </c>
      <c r="B150" s="99">
        <v>19003410</v>
      </c>
      <c r="C150" s="412">
        <v>3</v>
      </c>
      <c r="D150" s="102">
        <v>371620</v>
      </c>
      <c r="E150" s="101"/>
      <c r="F150" s="100"/>
      <c r="G150" s="34"/>
      <c r="H150" s="101"/>
      <c r="I150" s="102"/>
      <c r="J150" s="34"/>
    </row>
    <row r="151" spans="1:10" ht="15.75" customHeight="1" x14ac:dyDescent="0.25">
      <c r="A151" s="98">
        <v>43551</v>
      </c>
      <c r="B151" s="99">
        <v>19003456</v>
      </c>
      <c r="C151" s="412">
        <v>19</v>
      </c>
      <c r="D151" s="102">
        <v>1734110</v>
      </c>
      <c r="E151" s="101"/>
      <c r="F151" s="100"/>
      <c r="G151" s="34"/>
      <c r="H151" s="101"/>
      <c r="I151" s="102"/>
      <c r="J151" s="34"/>
    </row>
    <row r="152" spans="1:10" ht="15.75" customHeight="1" x14ac:dyDescent="0.25">
      <c r="A152" s="98">
        <v>43551</v>
      </c>
      <c r="B152" s="99">
        <v>19003476</v>
      </c>
      <c r="C152" s="412">
        <v>7</v>
      </c>
      <c r="D152" s="102">
        <v>608600</v>
      </c>
      <c r="E152" s="101"/>
      <c r="F152" s="100"/>
      <c r="G152" s="34"/>
      <c r="H152" s="101"/>
      <c r="I152" s="102"/>
      <c r="J152" s="34"/>
    </row>
    <row r="153" spans="1:10" ht="15.75" customHeight="1" x14ac:dyDescent="0.25">
      <c r="A153" s="98">
        <v>43552</v>
      </c>
      <c r="B153" s="99">
        <v>19003520</v>
      </c>
      <c r="C153" s="412">
        <v>12</v>
      </c>
      <c r="D153" s="102">
        <v>1217795</v>
      </c>
      <c r="E153" s="101" t="s">
        <v>346</v>
      </c>
      <c r="F153" s="100">
        <v>3</v>
      </c>
      <c r="G153" s="34">
        <v>275145</v>
      </c>
      <c r="H153" s="101"/>
      <c r="I153" s="102"/>
      <c r="J153" s="34"/>
    </row>
    <row r="154" spans="1:10" ht="15.75" customHeight="1" x14ac:dyDescent="0.25">
      <c r="A154" s="98">
        <v>43552</v>
      </c>
      <c r="B154" s="99">
        <v>19003539</v>
      </c>
      <c r="C154" s="412">
        <v>10</v>
      </c>
      <c r="D154" s="34">
        <v>949875</v>
      </c>
      <c r="E154" s="101"/>
      <c r="F154" s="100"/>
      <c r="G154" s="34"/>
      <c r="H154" s="101"/>
      <c r="I154" s="102"/>
      <c r="J154" s="34"/>
    </row>
    <row r="155" spans="1:10" ht="15.75" customHeight="1" x14ac:dyDescent="0.25">
      <c r="A155" s="98">
        <v>43553</v>
      </c>
      <c r="B155" s="99">
        <v>19003581</v>
      </c>
      <c r="C155" s="412">
        <v>7</v>
      </c>
      <c r="D155" s="34">
        <v>642175</v>
      </c>
      <c r="E155" s="101"/>
      <c r="F155" s="100"/>
      <c r="G155" s="34"/>
      <c r="H155" s="101"/>
      <c r="I155" s="102"/>
      <c r="J155" s="34"/>
    </row>
    <row r="156" spans="1:10" ht="15.75" customHeight="1" x14ac:dyDescent="0.25">
      <c r="A156" s="98">
        <v>43553</v>
      </c>
      <c r="B156" s="99">
        <v>19003591</v>
      </c>
      <c r="C156" s="412">
        <v>1</v>
      </c>
      <c r="D156" s="34">
        <v>122145</v>
      </c>
      <c r="E156" s="101"/>
      <c r="F156" s="100"/>
      <c r="G156" s="34"/>
      <c r="H156" s="101"/>
      <c r="I156" s="102"/>
      <c r="J156" s="34"/>
    </row>
    <row r="157" spans="1:10" ht="15.75" customHeight="1" x14ac:dyDescent="0.25">
      <c r="A157" s="98">
        <v>43554</v>
      </c>
      <c r="B157" s="99">
        <v>19003648</v>
      </c>
      <c r="C157" s="412">
        <v>9</v>
      </c>
      <c r="D157" s="34">
        <v>846770</v>
      </c>
      <c r="E157" s="101"/>
      <c r="F157" s="100"/>
      <c r="G157" s="34"/>
      <c r="H157" s="101"/>
      <c r="I157" s="102"/>
      <c r="J157" s="34"/>
    </row>
    <row r="158" spans="1:10" ht="15.75" customHeight="1" x14ac:dyDescent="0.25">
      <c r="A158" s="98">
        <v>43554</v>
      </c>
      <c r="B158" s="99">
        <v>19003652</v>
      </c>
      <c r="C158" s="412">
        <v>3</v>
      </c>
      <c r="D158" s="34">
        <v>287640</v>
      </c>
      <c r="E158" s="101"/>
      <c r="F158" s="100"/>
      <c r="G158" s="34"/>
      <c r="H158" s="101"/>
      <c r="I158" s="102"/>
      <c r="J158" s="34"/>
    </row>
    <row r="159" spans="1:10" ht="15.75" customHeight="1" x14ac:dyDescent="0.25">
      <c r="A159" s="98"/>
      <c r="B159" s="99"/>
      <c r="C159" s="412"/>
      <c r="D159" s="34"/>
      <c r="E159" s="101"/>
      <c r="F159" s="100"/>
      <c r="G159" s="34"/>
      <c r="H159" s="101"/>
      <c r="I159" s="102"/>
      <c r="J159" s="34"/>
    </row>
    <row r="160" spans="1:10" ht="15.75" customHeight="1" x14ac:dyDescent="0.25">
      <c r="A160" s="98"/>
      <c r="B160" s="99"/>
      <c r="C160" s="412"/>
      <c r="D160" s="34"/>
      <c r="E160" s="101"/>
      <c r="F160" s="100"/>
      <c r="G160" s="34"/>
      <c r="H160" s="101"/>
      <c r="I160" s="102"/>
      <c r="J160" s="34"/>
    </row>
    <row r="161" spans="1:10" ht="15.75" customHeight="1" x14ac:dyDescent="0.25">
      <c r="A161" s="98"/>
      <c r="B161" s="99"/>
      <c r="C161" s="412"/>
      <c r="D161" s="34"/>
      <c r="E161" s="101"/>
      <c r="F161" s="100"/>
      <c r="G161" s="34"/>
      <c r="H161" s="101"/>
      <c r="I161" s="102"/>
      <c r="J161" s="34"/>
    </row>
    <row r="162" spans="1:10" ht="15.75" customHeight="1" x14ac:dyDescent="0.25">
      <c r="A162" s="98"/>
      <c r="B162" s="99"/>
      <c r="C162" s="412"/>
      <c r="D162" s="34"/>
      <c r="E162" s="101"/>
      <c r="F162" s="100"/>
      <c r="G162" s="34"/>
      <c r="H162" s="101"/>
      <c r="I162" s="102"/>
      <c r="J162" s="34"/>
    </row>
    <row r="163" spans="1:10" x14ac:dyDescent="0.25">
      <c r="A163" s="235"/>
      <c r="B163" s="234"/>
      <c r="C163" s="12"/>
      <c r="D163" s="236"/>
      <c r="E163" s="237"/>
      <c r="F163" s="240"/>
      <c r="G163" s="236"/>
      <c r="H163" s="237"/>
      <c r="I163" s="239"/>
      <c r="J163" s="236"/>
    </row>
    <row r="164" spans="1:10" x14ac:dyDescent="0.25">
      <c r="A164" s="235"/>
      <c r="B164" s="223" t="s">
        <v>11</v>
      </c>
      <c r="C164" s="229">
        <f>SUM(C8:C163)</f>
        <v>941</v>
      </c>
      <c r="D164" s="224">
        <f>SUM(D8:D163)</f>
        <v>87870913</v>
      </c>
      <c r="E164" s="223" t="s">
        <v>11</v>
      </c>
      <c r="F164" s="232">
        <f>SUM(F8:F163)</f>
        <v>76</v>
      </c>
      <c r="G164" s="224">
        <f>SUM(G8:G163)</f>
        <v>7485880</v>
      </c>
      <c r="H164" s="232">
        <f>SUM(H8:H163)</f>
        <v>0</v>
      </c>
      <c r="I164" s="232">
        <f>SUM(I8:I163)</f>
        <v>71768983</v>
      </c>
      <c r="J164" s="5"/>
    </row>
    <row r="165" spans="1:10" x14ac:dyDescent="0.25">
      <c r="A165" s="235"/>
      <c r="B165" s="223"/>
      <c r="C165" s="229"/>
      <c r="D165" s="224"/>
      <c r="E165" s="223"/>
      <c r="F165" s="232"/>
      <c r="G165" s="224"/>
      <c r="H165" s="232"/>
      <c r="I165" s="232"/>
      <c r="J165" s="5"/>
    </row>
    <row r="166" spans="1:10" x14ac:dyDescent="0.25">
      <c r="A166" s="225"/>
      <c r="B166" s="226"/>
      <c r="C166" s="12"/>
      <c r="D166" s="236"/>
      <c r="E166" s="223"/>
      <c r="F166" s="240"/>
      <c r="G166" s="414" t="s">
        <v>12</v>
      </c>
      <c r="H166" s="414"/>
      <c r="I166" s="239"/>
      <c r="J166" s="227">
        <f>SUM(D8:D163)</f>
        <v>87870913</v>
      </c>
    </row>
    <row r="167" spans="1:10" x14ac:dyDescent="0.25">
      <c r="A167" s="235"/>
      <c r="B167" s="234"/>
      <c r="C167" s="12"/>
      <c r="D167" s="236"/>
      <c r="E167" s="237"/>
      <c r="F167" s="240"/>
      <c r="G167" s="414" t="s">
        <v>13</v>
      </c>
      <c r="H167" s="414"/>
      <c r="I167" s="239"/>
      <c r="J167" s="227">
        <f>SUM(G8:G163)</f>
        <v>7485880</v>
      </c>
    </row>
    <row r="168" spans="1:10" x14ac:dyDescent="0.25">
      <c r="A168" s="228"/>
      <c r="B168" s="237"/>
      <c r="C168" s="12"/>
      <c r="D168" s="236"/>
      <c r="E168" s="237"/>
      <c r="F168" s="240"/>
      <c r="G168" s="414" t="s">
        <v>14</v>
      </c>
      <c r="H168" s="414"/>
      <c r="I168" s="41"/>
      <c r="J168" s="229">
        <f>J166-J167</f>
        <v>80385033</v>
      </c>
    </row>
    <row r="169" spans="1:10" x14ac:dyDescent="0.25">
      <c r="A169" s="235"/>
      <c r="B169" s="230"/>
      <c r="C169" s="12"/>
      <c r="D169" s="231"/>
      <c r="E169" s="237"/>
      <c r="F169" s="240"/>
      <c r="G169" s="414" t="s">
        <v>15</v>
      </c>
      <c r="H169" s="414"/>
      <c r="I169" s="239"/>
      <c r="J169" s="227">
        <f>SUM(H8:H163)</f>
        <v>0</v>
      </c>
    </row>
    <row r="170" spans="1:10" x14ac:dyDescent="0.25">
      <c r="A170" s="235"/>
      <c r="B170" s="230"/>
      <c r="C170" s="12"/>
      <c r="D170" s="231"/>
      <c r="E170" s="237"/>
      <c r="F170" s="240"/>
      <c r="G170" s="414" t="s">
        <v>16</v>
      </c>
      <c r="H170" s="414"/>
      <c r="I170" s="239"/>
      <c r="J170" s="227">
        <f>J168+J169</f>
        <v>80385033</v>
      </c>
    </row>
    <row r="171" spans="1:10" x14ac:dyDescent="0.25">
      <c r="A171" s="235"/>
      <c r="B171" s="230"/>
      <c r="C171" s="12"/>
      <c r="D171" s="231"/>
      <c r="E171" s="237"/>
      <c r="F171" s="240"/>
      <c r="G171" s="414" t="s">
        <v>5</v>
      </c>
      <c r="H171" s="414"/>
      <c r="I171" s="239"/>
      <c r="J171" s="227">
        <f>SUM(I8:I163)</f>
        <v>71768983</v>
      </c>
    </row>
    <row r="172" spans="1:10" x14ac:dyDescent="0.25">
      <c r="A172" s="235"/>
      <c r="B172" s="230"/>
      <c r="C172" s="12"/>
      <c r="D172" s="231"/>
      <c r="E172" s="237"/>
      <c r="F172" s="240"/>
      <c r="G172" s="414" t="s">
        <v>31</v>
      </c>
      <c r="H172" s="414"/>
      <c r="I172" s="240" t="str">
        <f>IF(J172&gt;0,"SALDO",IF(J172&lt;0,"PIUTANG",IF(J172=0,"LUNAS")))</f>
        <v>PIUTANG</v>
      </c>
      <c r="J172" s="227">
        <f>J171-J170</f>
        <v>-8616050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2:H172"/>
    <mergeCell ref="G166:H166"/>
    <mergeCell ref="G167:H167"/>
    <mergeCell ref="G168:H168"/>
    <mergeCell ref="G169:H169"/>
    <mergeCell ref="G170:H170"/>
    <mergeCell ref="G171:H171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4"/>
  <sheetViews>
    <sheetView workbookViewId="0">
      <pane ySplit="7" topLeftCell="A20" activePane="bottomLeft" state="frozen"/>
      <selection pane="bottomLeft" activeCell="D31" sqref="D3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SUM(D23:D29)</f>
        <v>2098573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J44*-1</f>
        <v>2293191</v>
      </c>
      <c r="J2" s="20"/>
      <c r="L2" s="277">
        <f>SUM(G23:G29)</f>
        <v>338045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1760528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2">
        <v>43536</v>
      </c>
      <c r="B23" s="234">
        <v>19002513</v>
      </c>
      <c r="C23" s="240">
        <v>4</v>
      </c>
      <c r="D23" s="236">
        <v>435855</v>
      </c>
      <c r="E23" s="237"/>
      <c r="F23" s="240"/>
      <c r="G23" s="236"/>
      <c r="H23" s="239"/>
      <c r="I23" s="239"/>
      <c r="J23" s="23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2">
        <v>43537</v>
      </c>
      <c r="B24" s="234">
        <v>19002575</v>
      </c>
      <c r="C24" s="240">
        <v>6</v>
      </c>
      <c r="D24" s="236">
        <v>589305</v>
      </c>
      <c r="E24" s="237"/>
      <c r="F24" s="240"/>
      <c r="G24" s="236"/>
      <c r="H24" s="239"/>
      <c r="I24" s="239"/>
      <c r="J24" s="23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2">
        <v>43538</v>
      </c>
      <c r="B25" s="234">
        <v>19002636</v>
      </c>
      <c r="C25" s="240">
        <v>2</v>
      </c>
      <c r="D25" s="236">
        <v>203915</v>
      </c>
      <c r="E25" s="237" t="s">
        <v>309</v>
      </c>
      <c r="F25" s="240">
        <v>1</v>
      </c>
      <c r="G25" s="236">
        <v>104040</v>
      </c>
      <c r="H25" s="239"/>
      <c r="I25" s="239"/>
      <c r="J25" s="23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2">
        <v>43539</v>
      </c>
      <c r="B26" s="234">
        <v>19002699</v>
      </c>
      <c r="C26" s="240">
        <v>1</v>
      </c>
      <c r="D26" s="236">
        <v>163625</v>
      </c>
      <c r="E26" s="237"/>
      <c r="F26" s="240"/>
      <c r="G26" s="236"/>
      <c r="H26" s="239"/>
      <c r="I26" s="239"/>
      <c r="J26" s="23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2">
        <v>43544</v>
      </c>
      <c r="B27" s="234">
        <v>19003044</v>
      </c>
      <c r="C27" s="240">
        <v>1</v>
      </c>
      <c r="D27" s="236">
        <v>148070</v>
      </c>
      <c r="E27" s="237"/>
      <c r="F27" s="240"/>
      <c r="G27" s="236"/>
      <c r="H27" s="239"/>
      <c r="I27" s="239"/>
      <c r="J27" s="23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2">
        <v>43545</v>
      </c>
      <c r="B28" s="234">
        <v>19003097</v>
      </c>
      <c r="C28" s="240">
        <v>4</v>
      </c>
      <c r="D28" s="236">
        <v>454528</v>
      </c>
      <c r="E28" s="237" t="s">
        <v>336</v>
      </c>
      <c r="F28" s="240">
        <v>3</v>
      </c>
      <c r="G28" s="236">
        <v>234005</v>
      </c>
      <c r="H28" s="239"/>
      <c r="I28" s="239"/>
      <c r="J28" s="23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2">
        <v>43547</v>
      </c>
      <c r="B29" s="234">
        <v>19003220</v>
      </c>
      <c r="C29" s="240">
        <v>1</v>
      </c>
      <c r="D29" s="236">
        <v>103275</v>
      </c>
      <c r="E29" s="237"/>
      <c r="F29" s="240"/>
      <c r="G29" s="236"/>
      <c r="H29" s="239"/>
      <c r="I29" s="239"/>
      <c r="J29" s="23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2">
        <v>43549</v>
      </c>
      <c r="B30" s="234">
        <v>19003354</v>
      </c>
      <c r="C30" s="240">
        <v>2</v>
      </c>
      <c r="D30" s="236">
        <v>196063</v>
      </c>
      <c r="E30" s="237"/>
      <c r="F30" s="240"/>
      <c r="G30" s="236"/>
      <c r="H30" s="239"/>
      <c r="I30" s="239"/>
      <c r="J30" s="23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2">
        <v>43553</v>
      </c>
      <c r="B31" s="234">
        <v>19003610</v>
      </c>
      <c r="C31" s="240">
        <v>3</v>
      </c>
      <c r="D31" s="236">
        <v>336600</v>
      </c>
      <c r="E31" s="237"/>
      <c r="F31" s="240"/>
      <c r="G31" s="236"/>
      <c r="H31" s="239"/>
      <c r="I31" s="239"/>
      <c r="J31" s="23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2"/>
      <c r="B32" s="234"/>
      <c r="C32" s="240"/>
      <c r="D32" s="236"/>
      <c r="E32" s="237"/>
      <c r="F32" s="240"/>
      <c r="G32" s="236"/>
      <c r="H32" s="239"/>
      <c r="I32" s="239"/>
      <c r="J32" s="23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2"/>
      <c r="B33" s="234"/>
      <c r="C33" s="240"/>
      <c r="D33" s="236"/>
      <c r="E33" s="237"/>
      <c r="F33" s="240"/>
      <c r="G33" s="236"/>
      <c r="H33" s="239"/>
      <c r="I33" s="239"/>
      <c r="J33" s="23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2"/>
      <c r="B34" s="234"/>
      <c r="C34" s="240"/>
      <c r="D34" s="236"/>
      <c r="E34" s="237"/>
      <c r="F34" s="240"/>
      <c r="G34" s="236"/>
      <c r="H34" s="239"/>
      <c r="I34" s="239"/>
      <c r="J34" s="236"/>
      <c r="K34" s="219"/>
      <c r="L34" s="219"/>
      <c r="M34" s="219"/>
      <c r="N34" s="219"/>
      <c r="O34" s="219"/>
      <c r="P34" s="219"/>
      <c r="Q34" s="219"/>
      <c r="R34" s="219"/>
    </row>
    <row r="35" spans="1:18" x14ac:dyDescent="0.25">
      <c r="A35" s="162"/>
      <c r="B35" s="3"/>
      <c r="C35" s="40"/>
      <c r="D35" s="6"/>
      <c r="E35" s="7"/>
      <c r="F35" s="40"/>
      <c r="G35" s="6"/>
      <c r="H35" s="39"/>
      <c r="I35" s="39"/>
      <c r="J35" s="6"/>
    </row>
    <row r="36" spans="1:18" x14ac:dyDescent="0.25">
      <c r="A36" s="162"/>
      <c r="B36" s="8" t="s">
        <v>11</v>
      </c>
      <c r="C36" s="77">
        <f>SUM(C8:C35)</f>
        <v>48</v>
      </c>
      <c r="D36" s="9">
        <f>SUM(D8:D35)</f>
        <v>5307835</v>
      </c>
      <c r="E36" s="8" t="s">
        <v>11</v>
      </c>
      <c r="F36" s="77">
        <f>SUM(F8:F35)</f>
        <v>9</v>
      </c>
      <c r="G36" s="5">
        <f>SUM(G8:G35)</f>
        <v>927043</v>
      </c>
      <c r="H36" s="40">
        <f>SUM(H8:H35)</f>
        <v>0</v>
      </c>
      <c r="I36" s="40">
        <f>SUM(I8:I35)</f>
        <v>2087601</v>
      </c>
      <c r="J36" s="5"/>
    </row>
    <row r="37" spans="1:18" x14ac:dyDescent="0.25">
      <c r="A37" s="162"/>
      <c r="B37" s="8"/>
      <c r="C37" s="77"/>
      <c r="D37" s="9"/>
      <c r="E37" s="8"/>
      <c r="F37" s="77"/>
      <c r="G37" s="5"/>
      <c r="H37" s="40"/>
      <c r="I37" s="40"/>
      <c r="J37" s="5"/>
    </row>
    <row r="38" spans="1:18" x14ac:dyDescent="0.25">
      <c r="A38" s="163"/>
      <c r="B38" s="11"/>
      <c r="C38" s="40"/>
      <c r="D38" s="6"/>
      <c r="E38" s="8"/>
      <c r="F38" s="40"/>
      <c r="G38" s="414" t="s">
        <v>12</v>
      </c>
      <c r="H38" s="414"/>
      <c r="I38" s="39"/>
      <c r="J38" s="13">
        <f>SUM(D8:D35)</f>
        <v>5307835</v>
      </c>
    </row>
    <row r="39" spans="1:18" x14ac:dyDescent="0.25">
      <c r="A39" s="162"/>
      <c r="B39" s="3"/>
      <c r="C39" s="40"/>
      <c r="D39" s="6"/>
      <c r="E39" s="7"/>
      <c r="F39" s="40"/>
      <c r="G39" s="414" t="s">
        <v>13</v>
      </c>
      <c r="H39" s="414"/>
      <c r="I39" s="39"/>
      <c r="J39" s="13">
        <f>SUM(G8:G35)</f>
        <v>927043</v>
      </c>
    </row>
    <row r="40" spans="1:18" x14ac:dyDescent="0.25">
      <c r="A40" s="164"/>
      <c r="B40" s="7"/>
      <c r="C40" s="40"/>
      <c r="D40" s="6"/>
      <c r="E40" s="7"/>
      <c r="F40" s="40"/>
      <c r="G40" s="414" t="s">
        <v>14</v>
      </c>
      <c r="H40" s="414"/>
      <c r="I40" s="41"/>
      <c r="J40" s="15">
        <f>J38-J39</f>
        <v>4380792</v>
      </c>
    </row>
    <row r="41" spans="1:18" x14ac:dyDescent="0.25">
      <c r="A41" s="162"/>
      <c r="B41" s="16"/>
      <c r="C41" s="40"/>
      <c r="D41" s="17"/>
      <c r="E41" s="7"/>
      <c r="F41" s="40"/>
      <c r="G41" s="414" t="s">
        <v>15</v>
      </c>
      <c r="H41" s="414"/>
      <c r="I41" s="39"/>
      <c r="J41" s="13">
        <f>SUM(H8:H35)</f>
        <v>0</v>
      </c>
      <c r="K41"/>
      <c r="L41"/>
      <c r="M41"/>
      <c r="N41"/>
      <c r="O41"/>
      <c r="P41"/>
      <c r="Q41"/>
      <c r="R41"/>
    </row>
    <row r="42" spans="1:18" x14ac:dyDescent="0.25">
      <c r="A42" s="162"/>
      <c r="B42" s="16"/>
      <c r="C42" s="40"/>
      <c r="D42" s="17"/>
      <c r="E42" s="7"/>
      <c r="F42" s="40"/>
      <c r="G42" s="414" t="s">
        <v>16</v>
      </c>
      <c r="H42" s="414"/>
      <c r="I42" s="39"/>
      <c r="J42" s="13">
        <f>J40+J41</f>
        <v>4380792</v>
      </c>
      <c r="K42"/>
      <c r="L42"/>
      <c r="M42"/>
      <c r="N42"/>
      <c r="O42"/>
      <c r="P42"/>
      <c r="Q42"/>
      <c r="R42"/>
    </row>
    <row r="43" spans="1:18" x14ac:dyDescent="0.25">
      <c r="A43" s="162"/>
      <c r="B43" s="16"/>
      <c r="C43" s="40"/>
      <c r="D43" s="17"/>
      <c r="E43" s="7"/>
      <c r="F43" s="40"/>
      <c r="G43" s="414" t="s">
        <v>5</v>
      </c>
      <c r="H43" s="414"/>
      <c r="I43" s="39"/>
      <c r="J43" s="13">
        <f>SUM(I8:I35)</f>
        <v>2087601</v>
      </c>
      <c r="K43"/>
      <c r="L43"/>
      <c r="M43"/>
      <c r="N43"/>
      <c r="O43"/>
      <c r="P43"/>
      <c r="Q43"/>
      <c r="R43"/>
    </row>
    <row r="44" spans="1:18" x14ac:dyDescent="0.25">
      <c r="A44" s="162"/>
      <c r="B44" s="16"/>
      <c r="C44" s="40"/>
      <c r="D44" s="17"/>
      <c r="E44" s="7"/>
      <c r="F44" s="40"/>
      <c r="G44" s="414" t="s">
        <v>31</v>
      </c>
      <c r="H44" s="414"/>
      <c r="I44" s="40" t="str">
        <f>IF(J44&gt;0,"SALDO",IF(J44&lt;0,"PIUTANG",IF(J44=0,"LUNAS")))</f>
        <v>PIUTANG</v>
      </c>
      <c r="J44" s="13">
        <f>J43-J42</f>
        <v>-2293191</v>
      </c>
      <c r="K44"/>
      <c r="L44"/>
      <c r="M44"/>
      <c r="N44"/>
      <c r="O44"/>
      <c r="P44"/>
      <c r="Q44"/>
      <c r="R44"/>
    </row>
  </sheetData>
  <mergeCells count="15">
    <mergeCell ref="G43:H43"/>
    <mergeCell ref="G44:H44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80"/>
  <sheetViews>
    <sheetView workbookViewId="0">
      <pane ySplit="7" topLeftCell="A347" activePane="bottomLeft" state="frozen"/>
      <selection pane="bottomLeft" activeCell="B360" sqref="B36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SUM(D350:D355)</f>
        <v>4573935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J380*-1</f>
        <v>3642760</v>
      </c>
      <c r="J2" s="218"/>
      <c r="L2" s="219">
        <f>SUM(G350:G355)</f>
        <v>130730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4443205</v>
      </c>
      <c r="M3" s="219">
        <f>M1-M2</f>
        <v>1369830</v>
      </c>
      <c r="N3" s="219">
        <f>L3+M3</f>
        <v>5813035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341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342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344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348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98">
        <v>43554</v>
      </c>
      <c r="B356" s="99">
        <v>19003612</v>
      </c>
      <c r="C356" s="412">
        <v>15</v>
      </c>
      <c r="D356" s="34">
        <v>1902725</v>
      </c>
      <c r="E356" s="99" t="s">
        <v>351</v>
      </c>
      <c r="F356" s="100">
        <v>1</v>
      </c>
      <c r="G356" s="34">
        <v>79050</v>
      </c>
      <c r="H356" s="102"/>
      <c r="I356" s="102"/>
      <c r="J356" s="34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98">
        <v>43554</v>
      </c>
      <c r="B357" s="99">
        <v>19003622</v>
      </c>
      <c r="C357" s="412">
        <v>2</v>
      </c>
      <c r="D357" s="34">
        <v>240380</v>
      </c>
      <c r="E357" s="99"/>
      <c r="F357" s="100"/>
      <c r="G357" s="34"/>
      <c r="H357" s="102"/>
      <c r="I357" s="102"/>
      <c r="J357" s="34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98">
        <v>43554</v>
      </c>
      <c r="B358" s="99">
        <v>19003632</v>
      </c>
      <c r="C358" s="412">
        <v>7</v>
      </c>
      <c r="D358" s="34">
        <v>834870</v>
      </c>
      <c r="E358" s="99"/>
      <c r="F358" s="100"/>
      <c r="G358" s="34"/>
      <c r="H358" s="102"/>
      <c r="I358" s="102"/>
      <c r="J358" s="34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98">
        <v>43554</v>
      </c>
      <c r="B359" s="99">
        <v>19003650</v>
      </c>
      <c r="C359" s="412">
        <v>6</v>
      </c>
      <c r="D359" s="34">
        <v>643790</v>
      </c>
      <c r="E359" s="99"/>
      <c r="F359" s="100"/>
      <c r="G359" s="34"/>
      <c r="H359" s="102"/>
      <c r="I359" s="102"/>
      <c r="J359" s="34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98">
        <v>43554</v>
      </c>
      <c r="B360" s="99">
        <v>19003655</v>
      </c>
      <c r="C360" s="412">
        <v>1</v>
      </c>
      <c r="D360" s="34">
        <v>100045</v>
      </c>
      <c r="E360" s="99"/>
      <c r="F360" s="100"/>
      <c r="G360" s="34"/>
      <c r="H360" s="102"/>
      <c r="I360" s="102"/>
      <c r="J360" s="34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98"/>
      <c r="B361" s="99"/>
      <c r="C361" s="412"/>
      <c r="D361" s="34"/>
      <c r="E361" s="99"/>
      <c r="F361" s="100"/>
      <c r="G361" s="34"/>
      <c r="H361" s="102"/>
      <c r="I361" s="102"/>
      <c r="J361" s="34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98"/>
      <c r="B362" s="99"/>
      <c r="C362" s="412"/>
      <c r="D362" s="34"/>
      <c r="E362" s="99"/>
      <c r="F362" s="100"/>
      <c r="G362" s="34"/>
      <c r="H362" s="102"/>
      <c r="I362" s="102"/>
      <c r="J362" s="34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98"/>
      <c r="B363" s="99"/>
      <c r="C363" s="412"/>
      <c r="D363" s="34"/>
      <c r="E363" s="99"/>
      <c r="F363" s="100"/>
      <c r="G363" s="34"/>
      <c r="H363" s="102"/>
      <c r="I363" s="102"/>
      <c r="J363" s="34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98"/>
      <c r="B364" s="99"/>
      <c r="C364" s="412"/>
      <c r="D364" s="34"/>
      <c r="E364" s="99"/>
      <c r="F364" s="100"/>
      <c r="G364" s="34"/>
      <c r="H364" s="102"/>
      <c r="I364" s="102"/>
      <c r="J364" s="34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98"/>
      <c r="B365" s="99"/>
      <c r="C365" s="412"/>
      <c r="D365" s="34"/>
      <c r="E365" s="99"/>
      <c r="F365" s="100"/>
      <c r="G365" s="34"/>
      <c r="H365" s="102"/>
      <c r="I365" s="102"/>
      <c r="J365" s="34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98"/>
      <c r="B366" s="99"/>
      <c r="C366" s="412"/>
      <c r="D366" s="34"/>
      <c r="E366" s="99"/>
      <c r="F366" s="100"/>
      <c r="G366" s="34"/>
      <c r="H366" s="102"/>
      <c r="I366" s="102"/>
      <c r="J366" s="34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98"/>
      <c r="B367" s="99"/>
      <c r="C367" s="412"/>
      <c r="D367" s="34"/>
      <c r="E367" s="99"/>
      <c r="F367" s="100"/>
      <c r="G367" s="34"/>
      <c r="H367" s="102"/>
      <c r="I367" s="102"/>
      <c r="J367" s="34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98"/>
      <c r="B368" s="99"/>
      <c r="C368" s="412"/>
      <c r="D368" s="34"/>
      <c r="E368" s="99"/>
      <c r="F368" s="100"/>
      <c r="G368" s="34"/>
      <c r="H368" s="102"/>
      <c r="I368" s="102"/>
      <c r="J368" s="34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98"/>
      <c r="B369" s="99"/>
      <c r="C369" s="412"/>
      <c r="D369" s="34"/>
      <c r="E369" s="99"/>
      <c r="F369" s="100"/>
      <c r="G369" s="34"/>
      <c r="H369" s="102"/>
      <c r="I369" s="102"/>
      <c r="J369" s="34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98"/>
      <c r="B370" s="99"/>
      <c r="C370" s="412"/>
      <c r="D370" s="34"/>
      <c r="E370" s="99"/>
      <c r="F370" s="100"/>
      <c r="G370" s="34"/>
      <c r="H370" s="102"/>
      <c r="I370" s="102"/>
      <c r="J370" s="34"/>
      <c r="K370" s="138"/>
      <c r="L370" s="138"/>
      <c r="M370" s="138"/>
      <c r="N370" s="138"/>
      <c r="O370" s="138"/>
      <c r="P370" s="138"/>
      <c r="Q370" s="138"/>
      <c r="R370" s="138"/>
    </row>
    <row r="371" spans="1:18" x14ac:dyDescent="0.25">
      <c r="A371" s="235"/>
      <c r="B371" s="234"/>
      <c r="C371" s="240"/>
      <c r="D371" s="236"/>
      <c r="E371" s="234"/>
      <c r="F371" s="240"/>
      <c r="G371" s="236"/>
      <c r="H371" s="239"/>
      <c r="I371" s="239"/>
      <c r="J371" s="236"/>
    </row>
    <row r="372" spans="1:18" s="218" customFormat="1" x14ac:dyDescent="0.25">
      <c r="A372" s="226"/>
      <c r="B372" s="223" t="s">
        <v>11</v>
      </c>
      <c r="C372" s="232">
        <f>SUM(C8:C371)</f>
        <v>3458</v>
      </c>
      <c r="D372" s="224">
        <f>SUM(D8:D371)</f>
        <v>372828746</v>
      </c>
      <c r="E372" s="223" t="s">
        <v>11</v>
      </c>
      <c r="F372" s="232">
        <f>SUM(F8:F371)</f>
        <v>335</v>
      </c>
      <c r="G372" s="224">
        <f>SUM(G8:G371)</f>
        <v>36515213</v>
      </c>
      <c r="H372" s="232">
        <f>SUM(H8:H371)</f>
        <v>0</v>
      </c>
      <c r="I372" s="232">
        <f>SUM(I8:I371)</f>
        <v>332670773</v>
      </c>
      <c r="J372" s="224"/>
      <c r="K372" s="220"/>
      <c r="L372" s="220"/>
      <c r="M372" s="220"/>
      <c r="N372" s="220"/>
      <c r="O372" s="220"/>
      <c r="P372" s="220"/>
      <c r="Q372" s="220"/>
      <c r="R372" s="220"/>
    </row>
    <row r="373" spans="1:18" s="218" customFormat="1" x14ac:dyDescent="0.25">
      <c r="A373" s="226"/>
      <c r="B373" s="223"/>
      <c r="C373" s="232"/>
      <c r="D373" s="224"/>
      <c r="E373" s="223"/>
      <c r="F373" s="232"/>
      <c r="G373" s="224"/>
      <c r="H373" s="232"/>
      <c r="I373" s="232"/>
      <c r="J373" s="224"/>
      <c r="K373" s="220"/>
      <c r="M373" s="220"/>
      <c r="N373" s="220"/>
      <c r="O373" s="220"/>
      <c r="P373" s="220"/>
      <c r="Q373" s="220"/>
      <c r="R373" s="220"/>
    </row>
    <row r="374" spans="1:18" x14ac:dyDescent="0.25">
      <c r="A374" s="225"/>
      <c r="B374" s="226"/>
      <c r="C374" s="240"/>
      <c r="D374" s="236"/>
      <c r="E374" s="223"/>
      <c r="F374" s="240"/>
      <c r="G374" s="429" t="s">
        <v>12</v>
      </c>
      <c r="H374" s="430"/>
      <c r="I374" s="236"/>
      <c r="J374" s="227">
        <f>SUM(D8:D371)</f>
        <v>372828746</v>
      </c>
      <c r="P374" s="220"/>
      <c r="Q374" s="220"/>
      <c r="R374" s="233"/>
    </row>
    <row r="375" spans="1:18" x14ac:dyDescent="0.25">
      <c r="A375" s="235"/>
      <c r="B375" s="234"/>
      <c r="C375" s="240"/>
      <c r="D375" s="236"/>
      <c r="E375" s="234"/>
      <c r="F375" s="240"/>
      <c r="G375" s="429" t="s">
        <v>13</v>
      </c>
      <c r="H375" s="430"/>
      <c r="I375" s="237"/>
      <c r="J375" s="227">
        <f>SUM(G8:G371)</f>
        <v>36515213</v>
      </c>
      <c r="R375" s="233"/>
    </row>
    <row r="376" spans="1:18" x14ac:dyDescent="0.25">
      <c r="A376" s="228"/>
      <c r="B376" s="237"/>
      <c r="C376" s="240"/>
      <c r="D376" s="236"/>
      <c r="E376" s="234"/>
      <c r="F376" s="240"/>
      <c r="G376" s="429" t="s">
        <v>14</v>
      </c>
      <c r="H376" s="430"/>
      <c r="I376" s="229"/>
      <c r="J376" s="229">
        <f>J374-J375</f>
        <v>336313533</v>
      </c>
      <c r="L376" s="220"/>
      <c r="R376" s="233"/>
    </row>
    <row r="377" spans="1:18" x14ac:dyDescent="0.25">
      <c r="A377" s="235"/>
      <c r="B377" s="230"/>
      <c r="C377" s="240"/>
      <c r="D377" s="231"/>
      <c r="E377" s="234"/>
      <c r="F377" s="240"/>
      <c r="G377" s="429" t="s">
        <v>15</v>
      </c>
      <c r="H377" s="430"/>
      <c r="I377" s="237"/>
      <c r="J377" s="227">
        <f>SUM(H8:H371)</f>
        <v>0</v>
      </c>
      <c r="R377" s="233"/>
    </row>
    <row r="378" spans="1:18" x14ac:dyDescent="0.25">
      <c r="A378" s="235"/>
      <c r="B378" s="230"/>
      <c r="C378" s="240"/>
      <c r="D378" s="231"/>
      <c r="E378" s="234"/>
      <c r="F378" s="240"/>
      <c r="G378" s="429" t="s">
        <v>16</v>
      </c>
      <c r="H378" s="430"/>
      <c r="I378" s="237"/>
      <c r="J378" s="227">
        <f>J376+J377</f>
        <v>336313533</v>
      </c>
      <c r="R378" s="233"/>
    </row>
    <row r="379" spans="1:18" x14ac:dyDescent="0.25">
      <c r="A379" s="235"/>
      <c r="B379" s="230"/>
      <c r="C379" s="240"/>
      <c r="D379" s="231"/>
      <c r="E379" s="234"/>
      <c r="F379" s="240"/>
      <c r="G379" s="429" t="s">
        <v>5</v>
      </c>
      <c r="H379" s="430"/>
      <c r="I379" s="237"/>
      <c r="J379" s="227">
        <f>SUM(I8:I371)</f>
        <v>332670773</v>
      </c>
      <c r="R379" s="233"/>
    </row>
    <row r="380" spans="1:18" x14ac:dyDescent="0.25">
      <c r="A380" s="235"/>
      <c r="B380" s="230"/>
      <c r="C380" s="240"/>
      <c r="D380" s="231"/>
      <c r="E380" s="234"/>
      <c r="F380" s="240"/>
      <c r="G380" s="429" t="s">
        <v>31</v>
      </c>
      <c r="H380" s="430"/>
      <c r="I380" s="234" t="str">
        <f>IF(J380&gt;0,"SALDO",IF(J380&lt;0,"PIUTANG",IF(J380=0,"LUNAS")))</f>
        <v>PIUTANG</v>
      </c>
      <c r="J380" s="227">
        <f>J379-J378</f>
        <v>-3642760</v>
      </c>
      <c r="R380" s="233"/>
    </row>
  </sheetData>
  <mergeCells count="13">
    <mergeCell ref="G380:H380"/>
    <mergeCell ref="G374:H374"/>
    <mergeCell ref="G375:H375"/>
    <mergeCell ref="G376:H376"/>
    <mergeCell ref="G377:H377"/>
    <mergeCell ref="G378:H378"/>
    <mergeCell ref="G379:H37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37"/>
  <sheetViews>
    <sheetView zoomScale="85" zoomScaleNormal="85" workbookViewId="0">
      <pane ySplit="7" topLeftCell="A205" activePane="bottomLeft" state="frozen"/>
      <selection pane="bottomLeft" activeCell="B217" sqref="B21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SUM(D198:D215)</f>
        <v>27379160</v>
      </c>
      <c r="N1" s="219">
        <v>13820101</v>
      </c>
      <c r="O1" s="219">
        <f>N1-M1</f>
        <v>-13559059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J231*-1</f>
        <v>4722527</v>
      </c>
      <c r="J2" s="218"/>
      <c r="M2" s="219">
        <f>SUM(G198:G215)</f>
        <v>1831410</v>
      </c>
      <c r="N2" s="219">
        <v>242901</v>
      </c>
      <c r="O2" s="219">
        <f>N2-M2</f>
        <v>-1588509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25547750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350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345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349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98">
        <v>43554</v>
      </c>
      <c r="B216" s="99">
        <v>19003630</v>
      </c>
      <c r="C216" s="100">
        <v>19</v>
      </c>
      <c r="D216" s="34">
        <v>1794860</v>
      </c>
      <c r="E216" s="101" t="s">
        <v>352</v>
      </c>
      <c r="F216" s="99">
        <v>2</v>
      </c>
      <c r="G216" s="34">
        <v>208080</v>
      </c>
      <c r="H216" s="102"/>
      <c r="I216" s="102"/>
      <c r="J216" s="34"/>
      <c r="K216" s="233"/>
      <c r="L216" s="233"/>
      <c r="M216" s="233"/>
      <c r="N216" s="233"/>
      <c r="O216" s="233"/>
      <c r="P216" s="233"/>
    </row>
    <row r="217" spans="1:16" x14ac:dyDescent="0.25">
      <c r="A217" s="98">
        <v>43554</v>
      </c>
      <c r="B217" s="99">
        <v>19003663</v>
      </c>
      <c r="C217" s="100">
        <v>26</v>
      </c>
      <c r="D217" s="34">
        <v>3136160</v>
      </c>
      <c r="E217" s="101"/>
      <c r="F217" s="99"/>
      <c r="G217" s="34"/>
      <c r="H217" s="102"/>
      <c r="I217" s="102"/>
      <c r="J217" s="34"/>
      <c r="K217" s="233"/>
      <c r="L217" s="233"/>
      <c r="M217" s="233"/>
      <c r="N217" s="233"/>
      <c r="O217" s="233"/>
      <c r="P217" s="233"/>
    </row>
    <row r="218" spans="1:16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  <c r="K218" s="233"/>
      <c r="L218" s="233"/>
      <c r="M218" s="233"/>
      <c r="N218" s="233"/>
      <c r="O218" s="233"/>
      <c r="P218" s="233"/>
    </row>
    <row r="219" spans="1:16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  <c r="K219" s="233"/>
      <c r="L219" s="233"/>
      <c r="M219" s="233"/>
      <c r="N219" s="233"/>
      <c r="O219" s="233"/>
      <c r="P219" s="233"/>
    </row>
    <row r="220" spans="1:16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  <c r="K220" s="233"/>
      <c r="L220" s="233"/>
      <c r="M220" s="233"/>
      <c r="N220" s="233"/>
      <c r="O220" s="233"/>
      <c r="P220" s="233"/>
    </row>
    <row r="221" spans="1:16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  <c r="K221" s="233"/>
      <c r="L221" s="233"/>
      <c r="M221" s="233"/>
      <c r="N221" s="233"/>
      <c r="O221" s="233"/>
      <c r="P221" s="233"/>
    </row>
    <row r="222" spans="1:16" x14ac:dyDescent="0.25">
      <c r="A222" s="235"/>
      <c r="B222" s="234"/>
      <c r="C222" s="240"/>
      <c r="D222" s="236"/>
      <c r="E222" s="237"/>
      <c r="F222" s="234"/>
      <c r="G222" s="236"/>
      <c r="H222" s="239"/>
      <c r="I222" s="239"/>
      <c r="J222" s="236"/>
      <c r="K222" s="233"/>
      <c r="L222" s="233"/>
      <c r="M222" s="233"/>
      <c r="N222" s="233"/>
      <c r="O222" s="233"/>
      <c r="P222" s="233"/>
    </row>
    <row r="223" spans="1:16" x14ac:dyDescent="0.25">
      <c r="A223" s="235"/>
      <c r="B223" s="223" t="s">
        <v>11</v>
      </c>
      <c r="C223" s="232">
        <f>SUM(C8:C222)</f>
        <v>2589</v>
      </c>
      <c r="D223" s="224"/>
      <c r="E223" s="223" t="s">
        <v>11</v>
      </c>
      <c r="F223" s="223">
        <f>SUM(F8:F222)</f>
        <v>104</v>
      </c>
      <c r="G223" s="224">
        <f>SUM(G8:G222)</f>
        <v>10836259</v>
      </c>
      <c r="H223" s="239"/>
      <c r="I223" s="239"/>
      <c r="J223" s="236"/>
      <c r="K223" s="233"/>
      <c r="L223" s="233"/>
      <c r="M223" s="233"/>
      <c r="N223" s="233"/>
      <c r="O223" s="233"/>
      <c r="P223" s="233"/>
    </row>
    <row r="224" spans="1:16" x14ac:dyDescent="0.25">
      <c r="A224" s="235"/>
      <c r="B224" s="223"/>
      <c r="C224" s="232"/>
      <c r="D224" s="224"/>
      <c r="E224" s="237"/>
      <c r="F224" s="234"/>
      <c r="G224" s="236"/>
      <c r="H224" s="239"/>
      <c r="I224" s="239"/>
      <c r="J224" s="236"/>
      <c r="K224" s="233"/>
      <c r="L224" s="233"/>
      <c r="M224" s="233"/>
      <c r="N224" s="233"/>
      <c r="O224" s="233"/>
      <c r="P224" s="233"/>
    </row>
    <row r="225" spans="1:16" x14ac:dyDescent="0.25">
      <c r="A225" s="225"/>
      <c r="B225" s="226"/>
      <c r="C225" s="240"/>
      <c r="D225" s="236"/>
      <c r="E225" s="223"/>
      <c r="F225" s="234"/>
      <c r="G225" s="414" t="s">
        <v>12</v>
      </c>
      <c r="H225" s="414"/>
      <c r="I225" s="239"/>
      <c r="J225" s="227">
        <f>SUM(D8:D222)</f>
        <v>266027830</v>
      </c>
      <c r="K225" s="233"/>
      <c r="L225" s="233"/>
      <c r="M225" s="233"/>
      <c r="N225" s="233"/>
      <c r="O225" s="233"/>
      <c r="P225" s="233"/>
    </row>
    <row r="226" spans="1:16" x14ac:dyDescent="0.25">
      <c r="A226" s="235"/>
      <c r="B226" s="234"/>
      <c r="C226" s="240"/>
      <c r="D226" s="236"/>
      <c r="E226" s="223"/>
      <c r="F226" s="234"/>
      <c r="G226" s="414" t="s">
        <v>13</v>
      </c>
      <c r="H226" s="414"/>
      <c r="I226" s="239"/>
      <c r="J226" s="227">
        <f>SUM(G8:G222)</f>
        <v>10836259</v>
      </c>
    </row>
    <row r="227" spans="1:16" x14ac:dyDescent="0.25">
      <c r="A227" s="228"/>
      <c r="B227" s="237"/>
      <c r="C227" s="240"/>
      <c r="D227" s="236"/>
      <c r="E227" s="237"/>
      <c r="F227" s="234"/>
      <c r="G227" s="414" t="s">
        <v>14</v>
      </c>
      <c r="H227" s="414"/>
      <c r="I227" s="41"/>
      <c r="J227" s="229">
        <f>J225-J226</f>
        <v>255191571</v>
      </c>
    </row>
    <row r="228" spans="1:16" x14ac:dyDescent="0.25">
      <c r="A228" s="235"/>
      <c r="B228" s="230"/>
      <c r="C228" s="240"/>
      <c r="D228" s="231"/>
      <c r="E228" s="237"/>
      <c r="F228" s="223"/>
      <c r="G228" s="414" t="s">
        <v>15</v>
      </c>
      <c r="H228" s="414"/>
      <c r="I228" s="239"/>
      <c r="J228" s="227">
        <f>SUM(H8:H224)</f>
        <v>0</v>
      </c>
    </row>
    <row r="229" spans="1:16" x14ac:dyDescent="0.25">
      <c r="A229" s="235"/>
      <c r="B229" s="230"/>
      <c r="C229" s="240"/>
      <c r="D229" s="231"/>
      <c r="E229" s="237"/>
      <c r="F229" s="223"/>
      <c r="G229" s="414" t="s">
        <v>16</v>
      </c>
      <c r="H229" s="414"/>
      <c r="I229" s="239"/>
      <c r="J229" s="227">
        <f>J227+J228</f>
        <v>255191571</v>
      </c>
    </row>
    <row r="230" spans="1:16" x14ac:dyDescent="0.25">
      <c r="A230" s="235"/>
      <c r="B230" s="230"/>
      <c r="C230" s="240"/>
      <c r="D230" s="231"/>
      <c r="E230" s="237"/>
      <c r="F230" s="234"/>
      <c r="G230" s="414" t="s">
        <v>5</v>
      </c>
      <c r="H230" s="414"/>
      <c r="I230" s="239"/>
      <c r="J230" s="227">
        <f>SUM(I8:I224)</f>
        <v>250469044</v>
      </c>
    </row>
    <row r="231" spans="1:16" x14ac:dyDescent="0.25">
      <c r="A231" s="235"/>
      <c r="B231" s="230"/>
      <c r="C231" s="240"/>
      <c r="D231" s="231"/>
      <c r="E231" s="237"/>
      <c r="F231" s="234"/>
      <c r="G231" s="414" t="s">
        <v>31</v>
      </c>
      <c r="H231" s="414"/>
      <c r="I231" s="240" t="str">
        <f>IF(J231&gt;0,"SALDO",IF(J231&lt;0,"PIUTANG",IF(J231=0,"LUNAS")))</f>
        <v>PIUTANG</v>
      </c>
      <c r="J231" s="227">
        <f>J230-J229</f>
        <v>-4722527</v>
      </c>
    </row>
    <row r="232" spans="1:16" x14ac:dyDescent="0.25">
      <c r="F232" s="219"/>
      <c r="G232" s="219"/>
      <c r="J232" s="219"/>
    </row>
    <row r="233" spans="1:16" x14ac:dyDescent="0.25">
      <c r="C233" s="219"/>
      <c r="D233" s="219"/>
      <c r="F233" s="219"/>
      <c r="G233" s="219"/>
      <c r="J233" s="219"/>
      <c r="L233" s="233"/>
      <c r="M233" s="233"/>
      <c r="N233" s="233"/>
      <c r="O233" s="233"/>
      <c r="P233" s="233"/>
    </row>
    <row r="234" spans="1:16" x14ac:dyDescent="0.25">
      <c r="C234" s="219"/>
      <c r="D234" s="219"/>
      <c r="F234" s="219"/>
      <c r="G234" s="219"/>
      <c r="J234" s="219"/>
      <c r="L234" s="233"/>
      <c r="M234" s="233"/>
      <c r="N234" s="233"/>
      <c r="O234" s="233"/>
      <c r="P234" s="233"/>
    </row>
    <row r="235" spans="1:16" x14ac:dyDescent="0.25">
      <c r="C235" s="219"/>
      <c r="D235" s="219"/>
      <c r="F235" s="219"/>
      <c r="G235" s="219"/>
      <c r="J235" s="219"/>
      <c r="L235" s="233"/>
      <c r="M235" s="233"/>
      <c r="N235" s="233"/>
      <c r="O235" s="233"/>
      <c r="P235" s="233"/>
    </row>
    <row r="236" spans="1:16" x14ac:dyDescent="0.25">
      <c r="C236" s="219"/>
      <c r="D236" s="219"/>
      <c r="F236" s="219"/>
      <c r="G236" s="219"/>
      <c r="J236" s="219"/>
      <c r="L236" s="233"/>
      <c r="M236" s="233"/>
      <c r="N236" s="233"/>
      <c r="O236" s="233"/>
      <c r="P236" s="233"/>
    </row>
    <row r="237" spans="1:16" x14ac:dyDescent="0.25">
      <c r="C237" s="219"/>
      <c r="D237" s="219"/>
      <c r="L237" s="233"/>
      <c r="M237" s="233"/>
      <c r="N237" s="233"/>
      <c r="O237" s="233"/>
      <c r="P237" s="233"/>
    </row>
  </sheetData>
  <mergeCells count="15">
    <mergeCell ref="G231:H231"/>
    <mergeCell ref="G225:H225"/>
    <mergeCell ref="G226:H226"/>
    <mergeCell ref="G227:H227"/>
    <mergeCell ref="G228:H228"/>
    <mergeCell ref="G229:H229"/>
    <mergeCell ref="G230:H2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80"/>
  <sheetViews>
    <sheetView workbookViewId="0">
      <pane ySplit="7" topLeftCell="A157" activePane="bottomLeft" state="frozen"/>
      <selection pane="bottomLeft" activeCell="I162" sqref="I16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SUM(D154:D162)</f>
        <v>720555</v>
      </c>
      <c r="M1" s="219">
        <v>53505</v>
      </c>
      <c r="N1" s="238">
        <f>L1+M1</f>
        <v>774060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J174*-1</f>
        <v>-630</v>
      </c>
      <c r="J2" s="218"/>
      <c r="L2" s="219">
        <f>SUM(G143:G153)</f>
        <v>0</v>
      </c>
      <c r="N2" s="238">
        <f>SUM(G131:G142)</f>
        <v>124620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720555</v>
      </c>
      <c r="N3" s="238">
        <f>N1-N2</f>
        <v>649440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98">
        <v>43549</v>
      </c>
      <c r="B154" s="99">
        <v>19000487</v>
      </c>
      <c r="C154" s="100">
        <v>1</v>
      </c>
      <c r="D154" s="34">
        <v>72000</v>
      </c>
      <c r="E154" s="101"/>
      <c r="F154" s="99"/>
      <c r="G154" s="34"/>
      <c r="H154" s="102"/>
      <c r="I154" s="102"/>
      <c r="J154" s="34"/>
    </row>
    <row r="155" spans="1:10" x14ac:dyDescent="0.25">
      <c r="A155" s="98">
        <v>43549</v>
      </c>
      <c r="B155" s="99">
        <v>19000489</v>
      </c>
      <c r="C155" s="100">
        <v>1</v>
      </c>
      <c r="D155" s="34">
        <v>45000</v>
      </c>
      <c r="E155" s="101"/>
      <c r="F155" s="99"/>
      <c r="G155" s="34"/>
      <c r="H155" s="102"/>
      <c r="I155" s="102"/>
      <c r="J155" s="34"/>
    </row>
    <row r="156" spans="1:10" x14ac:dyDescent="0.25">
      <c r="A156" s="98">
        <v>43550</v>
      </c>
      <c r="B156" s="99">
        <v>19000490</v>
      </c>
      <c r="C156" s="100">
        <v>3</v>
      </c>
      <c r="D156" s="34">
        <v>244800</v>
      </c>
      <c r="E156" s="101"/>
      <c r="F156" s="99"/>
      <c r="G156" s="34"/>
      <c r="H156" s="102"/>
      <c r="I156" s="102"/>
      <c r="J156" s="34"/>
    </row>
    <row r="157" spans="1:10" x14ac:dyDescent="0.25">
      <c r="A157" s="98">
        <v>43550</v>
      </c>
      <c r="B157" s="99">
        <v>19000491</v>
      </c>
      <c r="C157" s="100">
        <v>1</v>
      </c>
      <c r="D157" s="34">
        <v>41325</v>
      </c>
      <c r="E157" s="101"/>
      <c r="F157" s="99"/>
      <c r="G157" s="34"/>
      <c r="H157" s="102"/>
      <c r="I157" s="102"/>
      <c r="J157" s="34"/>
    </row>
    <row r="158" spans="1:10" x14ac:dyDescent="0.25">
      <c r="A158" s="98">
        <v>43550</v>
      </c>
      <c r="B158" s="99">
        <v>19000493</v>
      </c>
      <c r="C158" s="100">
        <v>1</v>
      </c>
      <c r="D158" s="34">
        <v>68400</v>
      </c>
      <c r="E158" s="101"/>
      <c r="F158" s="99"/>
      <c r="G158" s="34"/>
      <c r="H158" s="102"/>
      <c r="I158" s="102"/>
      <c r="J158" s="34"/>
    </row>
    <row r="159" spans="1:10" x14ac:dyDescent="0.25">
      <c r="A159" s="98">
        <v>43551</v>
      </c>
      <c r="B159" s="99">
        <v>19000496</v>
      </c>
      <c r="C159" s="100">
        <v>1</v>
      </c>
      <c r="D159" s="34">
        <v>84330</v>
      </c>
      <c r="E159" s="101"/>
      <c r="F159" s="99"/>
      <c r="G159" s="34"/>
      <c r="H159" s="102"/>
      <c r="I159" s="102"/>
      <c r="J159" s="34"/>
    </row>
    <row r="160" spans="1:10" x14ac:dyDescent="0.25">
      <c r="A160" s="98">
        <v>43552</v>
      </c>
      <c r="B160" s="99">
        <v>19000504</v>
      </c>
      <c r="C160" s="100">
        <v>1</v>
      </c>
      <c r="D160" s="34">
        <v>40230</v>
      </c>
      <c r="E160" s="101"/>
      <c r="F160" s="99"/>
      <c r="G160" s="34"/>
      <c r="H160" s="102"/>
      <c r="I160" s="102"/>
      <c r="J160" s="34"/>
    </row>
    <row r="161" spans="1:10" x14ac:dyDescent="0.25">
      <c r="A161" s="98">
        <v>43552</v>
      </c>
      <c r="B161" s="99">
        <v>19000505</v>
      </c>
      <c r="C161" s="100">
        <v>1</v>
      </c>
      <c r="D161" s="34">
        <v>61200</v>
      </c>
      <c r="E161" s="101"/>
      <c r="F161" s="99"/>
      <c r="G161" s="34"/>
      <c r="H161" s="102"/>
      <c r="I161" s="102"/>
      <c r="J161" s="34"/>
    </row>
    <row r="162" spans="1:10" x14ac:dyDescent="0.25">
      <c r="A162" s="98">
        <v>43553</v>
      </c>
      <c r="B162" s="99">
        <v>19000510</v>
      </c>
      <c r="C162" s="100">
        <v>1</v>
      </c>
      <c r="D162" s="34">
        <v>63270</v>
      </c>
      <c r="E162" s="101"/>
      <c r="F162" s="99"/>
      <c r="G162" s="34"/>
      <c r="H162" s="102"/>
      <c r="I162" s="102">
        <v>720645</v>
      </c>
      <c r="J162" s="34" t="s">
        <v>17</v>
      </c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235"/>
      <c r="B165" s="234"/>
      <c r="C165" s="240"/>
      <c r="D165" s="236"/>
      <c r="E165" s="237"/>
      <c r="F165" s="234"/>
      <c r="G165" s="236"/>
      <c r="H165" s="239"/>
      <c r="I165" s="239"/>
      <c r="J165" s="236"/>
    </row>
    <row r="166" spans="1:10" x14ac:dyDescent="0.25">
      <c r="A166" s="235"/>
      <c r="B166" s="223" t="s">
        <v>11</v>
      </c>
      <c r="C166" s="232">
        <f>SUM(C8:C165)</f>
        <v>382</v>
      </c>
      <c r="D166" s="224"/>
      <c r="E166" s="223" t="s">
        <v>11</v>
      </c>
      <c r="F166" s="223">
        <f>SUM(F8:F165)</f>
        <v>11</v>
      </c>
      <c r="G166" s="224">
        <f>SUM(G8:G165)</f>
        <v>553740</v>
      </c>
      <c r="H166" s="239"/>
      <c r="I166" s="239"/>
      <c r="J166" s="236"/>
    </row>
    <row r="167" spans="1:10" x14ac:dyDescent="0.25">
      <c r="A167" s="235"/>
      <c r="B167" s="223"/>
      <c r="C167" s="232"/>
      <c r="D167" s="224"/>
      <c r="E167" s="237"/>
      <c r="F167" s="234"/>
      <c r="G167" s="236"/>
      <c r="H167" s="239"/>
      <c r="I167" s="239"/>
      <c r="J167" s="236"/>
    </row>
    <row r="168" spans="1:10" x14ac:dyDescent="0.25">
      <c r="A168" s="225"/>
      <c r="B168" s="226"/>
      <c r="C168" s="240"/>
      <c r="D168" s="236"/>
      <c r="E168" s="223"/>
      <c r="F168" s="234"/>
      <c r="G168" s="414" t="s">
        <v>12</v>
      </c>
      <c r="H168" s="414"/>
      <c r="I168" s="239"/>
      <c r="J168" s="227">
        <f>SUM(D8:D165)</f>
        <v>18317460</v>
      </c>
    </row>
    <row r="169" spans="1:10" x14ac:dyDescent="0.25">
      <c r="A169" s="235"/>
      <c r="B169" s="234"/>
      <c r="C169" s="240"/>
      <c r="D169" s="236"/>
      <c r="E169" s="223"/>
      <c r="F169" s="234"/>
      <c r="G169" s="414" t="s">
        <v>13</v>
      </c>
      <c r="H169" s="414"/>
      <c r="I169" s="239"/>
      <c r="J169" s="227">
        <f>SUM(G8:G165)</f>
        <v>553740</v>
      </c>
    </row>
    <row r="170" spans="1:10" x14ac:dyDescent="0.25">
      <c r="A170" s="228"/>
      <c r="B170" s="237"/>
      <c r="C170" s="240"/>
      <c r="D170" s="236"/>
      <c r="E170" s="237"/>
      <c r="F170" s="234"/>
      <c r="G170" s="414" t="s">
        <v>14</v>
      </c>
      <c r="H170" s="414"/>
      <c r="I170" s="41"/>
      <c r="J170" s="229">
        <f>J168-J169</f>
        <v>17763720</v>
      </c>
    </row>
    <row r="171" spans="1:10" x14ac:dyDescent="0.25">
      <c r="A171" s="235"/>
      <c r="B171" s="230"/>
      <c r="C171" s="240"/>
      <c r="D171" s="231"/>
      <c r="E171" s="237"/>
      <c r="F171" s="223"/>
      <c r="G171" s="414" t="s">
        <v>15</v>
      </c>
      <c r="H171" s="414"/>
      <c r="I171" s="239"/>
      <c r="J171" s="227">
        <f>SUM(H8:H167)</f>
        <v>0</v>
      </c>
    </row>
    <row r="172" spans="1:10" x14ac:dyDescent="0.25">
      <c r="A172" s="235"/>
      <c r="B172" s="230"/>
      <c r="C172" s="240"/>
      <c r="D172" s="231"/>
      <c r="E172" s="237"/>
      <c r="F172" s="223"/>
      <c r="G172" s="414" t="s">
        <v>16</v>
      </c>
      <c r="H172" s="414"/>
      <c r="I172" s="239"/>
      <c r="J172" s="227">
        <f>J170+J171</f>
        <v>17763720</v>
      </c>
    </row>
    <row r="173" spans="1:10" x14ac:dyDescent="0.25">
      <c r="A173" s="235"/>
      <c r="B173" s="230"/>
      <c r="C173" s="240"/>
      <c r="D173" s="231"/>
      <c r="E173" s="237"/>
      <c r="F173" s="234"/>
      <c r="G173" s="414" t="s">
        <v>5</v>
      </c>
      <c r="H173" s="414"/>
      <c r="I173" s="239"/>
      <c r="J173" s="227">
        <f>SUM(I8:I167)</f>
        <v>17764350</v>
      </c>
    </row>
    <row r="174" spans="1:10" x14ac:dyDescent="0.25">
      <c r="A174" s="235"/>
      <c r="B174" s="230"/>
      <c r="C174" s="240"/>
      <c r="D174" s="231"/>
      <c r="E174" s="237"/>
      <c r="F174" s="234"/>
      <c r="G174" s="414" t="s">
        <v>31</v>
      </c>
      <c r="H174" s="414"/>
      <c r="I174" s="240" t="str">
        <f>IF(J174&gt;0,"SALDO",IF(J174&lt;0,"PIUTANG",IF(J174=0,"LUNAS")))</f>
        <v>SALDO</v>
      </c>
      <c r="J174" s="227">
        <f>J173-J172</f>
        <v>630</v>
      </c>
    </row>
    <row r="175" spans="1:10" x14ac:dyDescent="0.25">
      <c r="F175" s="219"/>
      <c r="G175" s="219"/>
      <c r="J175" s="219"/>
    </row>
    <row r="176" spans="1:10" x14ac:dyDescent="0.25">
      <c r="C176" s="219"/>
      <c r="D176" s="219"/>
      <c r="F176" s="219"/>
      <c r="G176" s="219"/>
      <c r="J176" s="219"/>
    </row>
    <row r="177" spans="3:10" x14ac:dyDescent="0.25">
      <c r="C177" s="219"/>
      <c r="D177" s="219"/>
      <c r="F177" s="219"/>
      <c r="G177" s="219"/>
      <c r="J177" s="219"/>
    </row>
    <row r="178" spans="3:10" x14ac:dyDescent="0.25">
      <c r="C178" s="219"/>
      <c r="D178" s="219"/>
      <c r="F178" s="219"/>
      <c r="G178" s="219"/>
      <c r="J178" s="219"/>
    </row>
    <row r="179" spans="3:10" x14ac:dyDescent="0.25">
      <c r="C179" s="219"/>
      <c r="D179" s="219"/>
      <c r="F179" s="219"/>
      <c r="G179" s="219"/>
      <c r="J179" s="219"/>
    </row>
    <row r="180" spans="3:10" x14ac:dyDescent="0.25">
      <c r="C180" s="219"/>
      <c r="D180" s="219"/>
    </row>
  </sheetData>
  <mergeCells count="15">
    <mergeCell ref="G174:H174"/>
    <mergeCell ref="G168:H168"/>
    <mergeCell ref="G169:H169"/>
    <mergeCell ref="G170:H170"/>
    <mergeCell ref="G171:H171"/>
    <mergeCell ref="G172:H172"/>
    <mergeCell ref="G173:H17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76"/>
  <sheetViews>
    <sheetView workbookViewId="0">
      <pane ySplit="7" topLeftCell="A53" activePane="bottomLeft" state="frozen"/>
      <selection pane="bottomLeft" activeCell="K62" sqref="K62:L62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J76*-1</f>
        <v>975615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98">
        <v>43554</v>
      </c>
      <c r="B58" s="99">
        <v>19003625</v>
      </c>
      <c r="C58" s="253">
        <v>9</v>
      </c>
      <c r="D58" s="34">
        <v>975615</v>
      </c>
      <c r="E58" s="101"/>
      <c r="F58" s="99"/>
      <c r="G58" s="34"/>
      <c r="H58" s="101"/>
      <c r="I58" s="102"/>
      <c r="J58" s="34"/>
      <c r="L58" s="238"/>
    </row>
    <row r="59" spans="1:12" x14ac:dyDescent="0.25">
      <c r="A59" s="98"/>
      <c r="B59" s="99"/>
      <c r="C59" s="253"/>
      <c r="D59" s="34"/>
      <c r="E59" s="101"/>
      <c r="F59" s="99"/>
      <c r="G59" s="34"/>
      <c r="H59" s="101"/>
      <c r="I59" s="102"/>
      <c r="J59" s="34"/>
      <c r="L59" s="238"/>
    </row>
    <row r="60" spans="1:12" x14ac:dyDescent="0.25">
      <c r="A60" s="98"/>
      <c r="B60" s="99"/>
      <c r="C60" s="253"/>
      <c r="D60" s="34"/>
      <c r="E60" s="101"/>
      <c r="F60" s="99"/>
      <c r="G60" s="34"/>
      <c r="H60" s="101"/>
      <c r="I60" s="102"/>
      <c r="J60" s="34"/>
      <c r="L60" s="238"/>
    </row>
    <row r="61" spans="1:12" x14ac:dyDescent="0.25">
      <c r="A61" s="98"/>
      <c r="B61" s="99"/>
      <c r="C61" s="253"/>
      <c r="D61" s="34"/>
      <c r="E61" s="101"/>
      <c r="F61" s="99"/>
      <c r="G61" s="34"/>
      <c r="H61" s="101"/>
      <c r="I61" s="102"/>
      <c r="J61" s="34"/>
      <c r="L61" s="238"/>
    </row>
    <row r="62" spans="1:12" x14ac:dyDescent="0.25">
      <c r="A62" s="98"/>
      <c r="B62" s="99"/>
      <c r="C62" s="253"/>
      <c r="D62" s="34"/>
      <c r="E62" s="101"/>
      <c r="F62" s="99"/>
      <c r="G62" s="34"/>
      <c r="H62" s="101"/>
      <c r="I62" s="102"/>
      <c r="J62" s="34"/>
      <c r="L62" s="238"/>
    </row>
    <row r="63" spans="1:12" x14ac:dyDescent="0.25">
      <c r="A63" s="98"/>
      <c r="B63" s="99"/>
      <c r="C63" s="253"/>
      <c r="D63" s="34"/>
      <c r="E63" s="101"/>
      <c r="F63" s="99"/>
      <c r="G63" s="34"/>
      <c r="H63" s="101"/>
      <c r="I63" s="102"/>
      <c r="J63" s="34"/>
      <c r="L63" s="238"/>
    </row>
    <row r="64" spans="1:12" x14ac:dyDescent="0.25">
      <c r="A64" s="98"/>
      <c r="B64" s="99"/>
      <c r="C64" s="253"/>
      <c r="D64" s="34"/>
      <c r="E64" s="101"/>
      <c r="F64" s="99"/>
      <c r="G64" s="34"/>
      <c r="H64" s="101"/>
      <c r="I64" s="102"/>
      <c r="J64" s="34"/>
      <c r="L64" s="238"/>
    </row>
    <row r="65" spans="1:12" x14ac:dyDescent="0.25">
      <c r="A65" s="98"/>
      <c r="B65" s="99"/>
      <c r="C65" s="253"/>
      <c r="D65" s="34"/>
      <c r="E65" s="101"/>
      <c r="F65" s="99"/>
      <c r="G65" s="34"/>
      <c r="H65" s="101"/>
      <c r="I65" s="102"/>
      <c r="J65" s="34"/>
      <c r="L65" s="238"/>
    </row>
    <row r="66" spans="1:12" x14ac:dyDescent="0.25">
      <c r="A66" s="98"/>
      <c r="B66" s="99"/>
      <c r="C66" s="253"/>
      <c r="D66" s="34"/>
      <c r="E66" s="101"/>
      <c r="F66" s="99"/>
      <c r="G66" s="34"/>
      <c r="H66" s="101"/>
      <c r="I66" s="102"/>
      <c r="J66" s="34"/>
      <c r="L66" s="238"/>
    </row>
    <row r="67" spans="1:12" x14ac:dyDescent="0.25">
      <c r="A67" s="235"/>
      <c r="B67" s="234"/>
      <c r="C67" s="26"/>
      <c r="D67" s="236"/>
      <c r="E67" s="237"/>
      <c r="F67" s="234"/>
      <c r="G67" s="236"/>
      <c r="H67" s="237"/>
      <c r="I67" s="239"/>
      <c r="J67" s="236"/>
    </row>
    <row r="68" spans="1:12" x14ac:dyDescent="0.25">
      <c r="A68" s="235"/>
      <c r="B68" s="223" t="s">
        <v>11</v>
      </c>
      <c r="C68" s="27">
        <f>SUM(C8:C67)</f>
        <v>261</v>
      </c>
      <c r="D68" s="224"/>
      <c r="E68" s="223" t="s">
        <v>11</v>
      </c>
      <c r="F68" s="223">
        <f>SUM(F8:F67)</f>
        <v>8</v>
      </c>
      <c r="G68" s="5"/>
      <c r="H68" s="234"/>
      <c r="I68" s="240"/>
      <c r="J68" s="5"/>
    </row>
    <row r="69" spans="1:12" x14ac:dyDescent="0.25">
      <c r="A69" s="235"/>
      <c r="B69" s="223"/>
      <c r="C69" s="27"/>
      <c r="D69" s="224"/>
      <c r="E69" s="223"/>
      <c r="F69" s="223"/>
      <c r="G69" s="32"/>
      <c r="H69" s="33"/>
      <c r="I69" s="240"/>
      <c r="J69" s="5"/>
    </row>
    <row r="70" spans="1:12" x14ac:dyDescent="0.25">
      <c r="A70" s="225"/>
      <c r="B70" s="226"/>
      <c r="C70" s="26"/>
      <c r="D70" s="236"/>
      <c r="E70" s="223"/>
      <c r="F70" s="234"/>
      <c r="G70" s="414" t="s">
        <v>12</v>
      </c>
      <c r="H70" s="414"/>
      <c r="I70" s="239"/>
      <c r="J70" s="227">
        <f>SUM(D8:D67)</f>
        <v>28525175</v>
      </c>
    </row>
    <row r="71" spans="1:12" x14ac:dyDescent="0.25">
      <c r="A71" s="235"/>
      <c r="B71" s="234"/>
      <c r="C71" s="26"/>
      <c r="D71" s="236"/>
      <c r="E71" s="237"/>
      <c r="F71" s="234"/>
      <c r="G71" s="414" t="s">
        <v>13</v>
      </c>
      <c r="H71" s="414"/>
      <c r="I71" s="239"/>
      <c r="J71" s="227">
        <f>SUM(G8:G67)</f>
        <v>537950</v>
      </c>
    </row>
    <row r="72" spans="1:12" x14ac:dyDescent="0.25">
      <c r="A72" s="228"/>
      <c r="B72" s="237"/>
      <c r="C72" s="26"/>
      <c r="D72" s="236"/>
      <c r="E72" s="237"/>
      <c r="F72" s="234"/>
      <c r="G72" s="414" t="s">
        <v>14</v>
      </c>
      <c r="H72" s="414"/>
      <c r="I72" s="41"/>
      <c r="J72" s="229">
        <f>J70-J71</f>
        <v>27987225</v>
      </c>
    </row>
    <row r="73" spans="1:12" x14ac:dyDescent="0.25">
      <c r="A73" s="235"/>
      <c r="B73" s="230"/>
      <c r="C73" s="26"/>
      <c r="D73" s="231"/>
      <c r="E73" s="237"/>
      <c r="F73" s="234"/>
      <c r="G73" s="414" t="s">
        <v>15</v>
      </c>
      <c r="H73" s="414"/>
      <c r="I73" s="239"/>
      <c r="J73" s="227">
        <f>SUM(H8:H68)</f>
        <v>0</v>
      </c>
    </row>
    <row r="74" spans="1:12" x14ac:dyDescent="0.25">
      <c r="A74" s="235"/>
      <c r="B74" s="230"/>
      <c r="C74" s="26"/>
      <c r="D74" s="231"/>
      <c r="E74" s="237"/>
      <c r="F74" s="234"/>
      <c r="G74" s="414" t="s">
        <v>16</v>
      </c>
      <c r="H74" s="414"/>
      <c r="I74" s="239"/>
      <c r="J74" s="227">
        <f>J72+J73</f>
        <v>27987225</v>
      </c>
    </row>
    <row r="75" spans="1:12" x14ac:dyDescent="0.25">
      <c r="A75" s="235"/>
      <c r="B75" s="230"/>
      <c r="C75" s="26"/>
      <c r="D75" s="231"/>
      <c r="E75" s="237"/>
      <c r="F75" s="234"/>
      <c r="G75" s="414" t="s">
        <v>5</v>
      </c>
      <c r="H75" s="414"/>
      <c r="I75" s="239"/>
      <c r="J75" s="227">
        <f>SUM(I8:I68)</f>
        <v>27011610</v>
      </c>
    </row>
    <row r="76" spans="1:12" x14ac:dyDescent="0.25">
      <c r="A76" s="235"/>
      <c r="B76" s="230"/>
      <c r="C76" s="26"/>
      <c r="D76" s="231"/>
      <c r="E76" s="237"/>
      <c r="F76" s="234"/>
      <c r="G76" s="414" t="s">
        <v>31</v>
      </c>
      <c r="H76" s="414"/>
      <c r="I76" s="240" t="str">
        <f>IF(J76&gt;0,"SALDO",IF(J76&lt;0,"PIUTANG",IF(J76=0,"LUNAS")))</f>
        <v>PIUTANG</v>
      </c>
      <c r="J76" s="227">
        <f>J75-J74</f>
        <v>-975615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6:H76"/>
    <mergeCell ref="G70:H70"/>
    <mergeCell ref="G71:H71"/>
    <mergeCell ref="G72:H72"/>
    <mergeCell ref="G73:H73"/>
    <mergeCell ref="G74:H74"/>
    <mergeCell ref="G75:H7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6"/>
  <sheetViews>
    <sheetView workbookViewId="0">
      <pane ySplit="7" topLeftCell="A86" activePane="bottomLeft" state="frozen"/>
      <selection pane="bottomLeft" activeCell="B94" sqref="B9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J106*-1</f>
        <v>985295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98">
        <v>43543</v>
      </c>
      <c r="B91" s="99"/>
      <c r="C91" s="100"/>
      <c r="D91" s="34"/>
      <c r="E91" s="101" t="s">
        <v>332</v>
      </c>
      <c r="F91" s="99">
        <v>3</v>
      </c>
      <c r="G91" s="34">
        <v>300815</v>
      </c>
      <c r="H91" s="102"/>
      <c r="I91" s="102"/>
      <c r="J91" s="34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98">
        <v>43545</v>
      </c>
      <c r="B92" s="99">
        <v>19003062</v>
      </c>
      <c r="C92" s="100">
        <v>6</v>
      </c>
      <c r="D92" s="34">
        <v>855525</v>
      </c>
      <c r="E92" s="101"/>
      <c r="F92" s="99"/>
      <c r="G92" s="34"/>
      <c r="H92" s="102"/>
      <c r="I92" s="102">
        <v>574710</v>
      </c>
      <c r="J92" s="34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98">
        <v>43548</v>
      </c>
      <c r="B93" s="99">
        <v>19003265</v>
      </c>
      <c r="C93" s="100">
        <v>6</v>
      </c>
      <c r="D93" s="34">
        <v>781235</v>
      </c>
      <c r="E93" s="101"/>
      <c r="F93" s="99"/>
      <c r="G93" s="34"/>
      <c r="H93" s="102"/>
      <c r="I93" s="102"/>
      <c r="J93" s="34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98">
        <v>43552</v>
      </c>
      <c r="B94" s="99">
        <v>19003526</v>
      </c>
      <c r="C94" s="100">
        <v>2</v>
      </c>
      <c r="D94" s="34">
        <v>224060</v>
      </c>
      <c r="E94" s="101"/>
      <c r="F94" s="99"/>
      <c r="G94" s="34"/>
      <c r="H94" s="102"/>
      <c r="I94" s="102"/>
      <c r="J94" s="34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138"/>
      <c r="L96" s="138"/>
      <c r="M96" s="138"/>
      <c r="N96" s="138"/>
      <c r="O96" s="138"/>
      <c r="P96" s="138"/>
      <c r="Q96" s="138"/>
    </row>
    <row r="97" spans="1:13" x14ac:dyDescent="0.25">
      <c r="A97" s="4"/>
      <c r="B97" s="3"/>
      <c r="C97" s="40"/>
      <c r="D97" s="6"/>
      <c r="E97" s="7"/>
      <c r="F97" s="3"/>
      <c r="G97" s="6"/>
      <c r="H97" s="39"/>
      <c r="I97" s="39"/>
      <c r="J97" s="6"/>
      <c r="M97" s="37"/>
    </row>
    <row r="98" spans="1:13" x14ac:dyDescent="0.25">
      <c r="A98" s="4"/>
      <c r="B98" s="8" t="s">
        <v>11</v>
      </c>
      <c r="C98" s="77">
        <f>SUM(C8:C97)</f>
        <v>448</v>
      </c>
      <c r="D98" s="9"/>
      <c r="E98" s="8" t="s">
        <v>11</v>
      </c>
      <c r="F98" s="8">
        <f>SUM(F8:F97)</f>
        <v>128</v>
      </c>
      <c r="G98" s="5"/>
      <c r="H98" s="40"/>
      <c r="I98" s="40"/>
      <c r="J98" s="5"/>
      <c r="M98" s="37"/>
    </row>
    <row r="99" spans="1:13" x14ac:dyDescent="0.25">
      <c r="A99" s="4"/>
      <c r="B99" s="8"/>
      <c r="C99" s="77"/>
      <c r="D99" s="9"/>
      <c r="E99" s="8"/>
      <c r="F99" s="8"/>
      <c r="G99" s="32"/>
      <c r="H99" s="52"/>
      <c r="I99" s="40"/>
      <c r="J99" s="5"/>
      <c r="M99" s="37"/>
    </row>
    <row r="100" spans="1:13" x14ac:dyDescent="0.25">
      <c r="A100" s="10"/>
      <c r="B100" s="11"/>
      <c r="C100" s="40"/>
      <c r="D100" s="6"/>
      <c r="E100" s="8"/>
      <c r="F100" s="3"/>
      <c r="G100" s="414" t="s">
        <v>12</v>
      </c>
      <c r="H100" s="414"/>
      <c r="I100" s="39"/>
      <c r="J100" s="13">
        <f>SUM(D8:D97)</f>
        <v>50430956</v>
      </c>
      <c r="M100" s="37"/>
    </row>
    <row r="101" spans="1:13" x14ac:dyDescent="0.25">
      <c r="A101" s="4"/>
      <c r="B101" s="3"/>
      <c r="C101" s="40"/>
      <c r="D101" s="6"/>
      <c r="E101" s="7"/>
      <c r="F101" s="3"/>
      <c r="G101" s="414" t="s">
        <v>13</v>
      </c>
      <c r="H101" s="414"/>
      <c r="I101" s="39"/>
      <c r="J101" s="13">
        <f>SUM(G8:G97)</f>
        <v>14919813</v>
      </c>
      <c r="M101" s="37"/>
    </row>
    <row r="102" spans="1:13" x14ac:dyDescent="0.25">
      <c r="A102" s="14"/>
      <c r="B102" s="7"/>
      <c r="C102" s="40"/>
      <c r="D102" s="6"/>
      <c r="E102" s="7"/>
      <c r="F102" s="3"/>
      <c r="G102" s="414" t="s">
        <v>14</v>
      </c>
      <c r="H102" s="414"/>
      <c r="I102" s="41"/>
      <c r="J102" s="15">
        <f>J100-J101</f>
        <v>35511143</v>
      </c>
      <c r="M102" s="37"/>
    </row>
    <row r="103" spans="1:13" x14ac:dyDescent="0.25">
      <c r="A103" s="4"/>
      <c r="B103" s="16"/>
      <c r="C103" s="40"/>
      <c r="D103" s="17"/>
      <c r="E103" s="7"/>
      <c r="F103" s="3"/>
      <c r="G103" s="414" t="s">
        <v>15</v>
      </c>
      <c r="H103" s="414"/>
      <c r="I103" s="39"/>
      <c r="J103" s="13">
        <f>SUM(H8:H98)</f>
        <v>0</v>
      </c>
      <c r="M103" s="37"/>
    </row>
    <row r="104" spans="1:13" x14ac:dyDescent="0.25">
      <c r="A104" s="4"/>
      <c r="B104" s="16"/>
      <c r="C104" s="40"/>
      <c r="D104" s="17"/>
      <c r="E104" s="7"/>
      <c r="F104" s="3"/>
      <c r="G104" s="414" t="s">
        <v>16</v>
      </c>
      <c r="H104" s="414"/>
      <c r="I104" s="39"/>
      <c r="J104" s="13">
        <f>J102+J103</f>
        <v>35511143</v>
      </c>
      <c r="M104" s="37"/>
    </row>
    <row r="105" spans="1:13" x14ac:dyDescent="0.25">
      <c r="A105" s="4"/>
      <c r="B105" s="16"/>
      <c r="C105" s="40"/>
      <c r="D105" s="17"/>
      <c r="E105" s="7"/>
      <c r="F105" s="3"/>
      <c r="G105" s="414" t="s">
        <v>5</v>
      </c>
      <c r="H105" s="414"/>
      <c r="I105" s="39"/>
      <c r="J105" s="13">
        <f>SUM(I8:I98)</f>
        <v>34525848</v>
      </c>
      <c r="M105" s="37"/>
    </row>
    <row r="106" spans="1:13" x14ac:dyDescent="0.25">
      <c r="A106" s="4"/>
      <c r="B106" s="16"/>
      <c r="C106" s="40"/>
      <c r="D106" s="17"/>
      <c r="E106" s="7"/>
      <c r="F106" s="3"/>
      <c r="G106" s="414" t="s">
        <v>31</v>
      </c>
      <c r="H106" s="414"/>
      <c r="I106" s="40" t="str">
        <f>IF(J106&gt;0,"SALDO",IF(J106&lt;0,"PIUTANG",IF(J106=0,"LUNAS")))</f>
        <v>PIUTANG</v>
      </c>
      <c r="J106" s="13">
        <f>J105-J104</f>
        <v>-985295</v>
      </c>
      <c r="M106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3"/>
  <sheetViews>
    <sheetView workbookViewId="0">
      <pane ySplit="7" topLeftCell="A230" activePane="bottomLeft" state="frozen"/>
      <selection pane="bottomLeft" activeCell="B235" sqref="B23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J247*-1</f>
        <v>3017700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>
        <v>43549</v>
      </c>
      <c r="B235" s="99">
        <v>19003303</v>
      </c>
      <c r="C235" s="100">
        <v>20</v>
      </c>
      <c r="D235" s="34">
        <v>2959700</v>
      </c>
      <c r="E235" s="101"/>
      <c r="F235" s="99"/>
      <c r="G235" s="34"/>
      <c r="H235" s="102">
        <v>58000</v>
      </c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98"/>
      <c r="B236" s="99"/>
      <c r="C236" s="100"/>
      <c r="D236" s="34"/>
      <c r="E236" s="101"/>
      <c r="F236" s="99"/>
      <c r="G236" s="34"/>
      <c r="H236" s="102"/>
      <c r="I236" s="102"/>
      <c r="J236" s="34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98"/>
      <c r="B237" s="99"/>
      <c r="C237" s="100"/>
      <c r="D237" s="34"/>
      <c r="E237" s="101"/>
      <c r="F237" s="99"/>
      <c r="G237" s="34"/>
      <c r="H237" s="102"/>
      <c r="I237" s="102"/>
      <c r="J237" s="34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35"/>
      <c r="B238" s="234"/>
      <c r="C238" s="240"/>
      <c r="D238" s="236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4"/>
      <c r="B239" s="8" t="s">
        <v>11</v>
      </c>
      <c r="C239" s="77">
        <f>SUM(C8:C238)</f>
        <v>1011</v>
      </c>
      <c r="D239" s="9"/>
      <c r="E239" s="223" t="s">
        <v>11</v>
      </c>
      <c r="F239" s="223">
        <f>SUM(F8:F238)</f>
        <v>1</v>
      </c>
      <c r="G239" s="224">
        <f>SUM(G8:G238)</f>
        <v>98525</v>
      </c>
      <c r="H239" s="239"/>
      <c r="I239" s="239"/>
      <c r="J239" s="23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8"/>
      <c r="C240" s="77"/>
      <c r="D240" s="9"/>
      <c r="E240" s="237"/>
      <c r="F240" s="234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0"/>
      <c r="B241" s="11"/>
      <c r="C241" s="40"/>
      <c r="D241" s="6"/>
      <c r="E241" s="8"/>
      <c r="F241" s="234"/>
      <c r="G241" s="414" t="s">
        <v>12</v>
      </c>
      <c r="H241" s="414"/>
      <c r="I241" s="39"/>
      <c r="J241" s="13">
        <f>SUM(D8:D238)</f>
        <v>95651987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3"/>
      <c r="C242" s="40"/>
      <c r="D242" s="6"/>
      <c r="E242" s="8"/>
      <c r="F242" s="234"/>
      <c r="G242" s="414" t="s">
        <v>13</v>
      </c>
      <c r="H242" s="414"/>
      <c r="I242" s="39"/>
      <c r="J242" s="13">
        <f>SUM(G8:G238)</f>
        <v>98525</v>
      </c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14"/>
      <c r="B243" s="7"/>
      <c r="C243" s="40"/>
      <c r="D243" s="6"/>
      <c r="E243" s="7"/>
      <c r="F243" s="234"/>
      <c r="G243" s="414" t="s">
        <v>14</v>
      </c>
      <c r="H243" s="414"/>
      <c r="I243" s="41"/>
      <c r="J243" s="15">
        <f>J241-J242</f>
        <v>95553462</v>
      </c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4"/>
      <c r="B244" s="16"/>
      <c r="C244" s="40"/>
      <c r="D244" s="17"/>
      <c r="E244" s="7"/>
      <c r="F244" s="8"/>
      <c r="G244" s="414" t="s">
        <v>15</v>
      </c>
      <c r="H244" s="414"/>
      <c r="I244" s="39"/>
      <c r="J244" s="13">
        <f>SUM(H8:H240)</f>
        <v>5412500</v>
      </c>
      <c r="K244" s="219"/>
      <c r="L244" s="219"/>
      <c r="M244" s="219"/>
      <c r="N244" s="219"/>
      <c r="O244" s="219"/>
      <c r="P244" s="219"/>
    </row>
    <row r="245" spans="1:16" x14ac:dyDescent="0.25">
      <c r="A245" s="4"/>
      <c r="B245" s="16"/>
      <c r="C245" s="40"/>
      <c r="D245" s="17"/>
      <c r="E245" s="7"/>
      <c r="F245" s="8"/>
      <c r="G245" s="414" t="s">
        <v>16</v>
      </c>
      <c r="H245" s="414"/>
      <c r="I245" s="39"/>
      <c r="J245" s="13">
        <f>J243+J244</f>
        <v>100965962</v>
      </c>
    </row>
    <row r="246" spans="1:16" x14ac:dyDescent="0.25">
      <c r="A246" s="4"/>
      <c r="B246" s="16"/>
      <c r="C246" s="40"/>
      <c r="D246" s="17"/>
      <c r="E246" s="7"/>
      <c r="F246" s="3"/>
      <c r="G246" s="414" t="s">
        <v>5</v>
      </c>
      <c r="H246" s="414"/>
      <c r="I246" s="39"/>
      <c r="J246" s="13">
        <f>SUM(I8:I240)</f>
        <v>97948262</v>
      </c>
    </row>
    <row r="247" spans="1:16" x14ac:dyDescent="0.25">
      <c r="A247" s="4"/>
      <c r="B247" s="16"/>
      <c r="C247" s="40"/>
      <c r="D247" s="17"/>
      <c r="E247" s="7"/>
      <c r="F247" s="3"/>
      <c r="G247" s="414" t="s">
        <v>31</v>
      </c>
      <c r="H247" s="414"/>
      <c r="I247" s="40" t="str">
        <f>IF(J247&gt;0,"SALDO",IF(J247&lt;0,"PIUTANG",IF(J247=0,"LUNAS")))</f>
        <v>PIUTANG</v>
      </c>
      <c r="J247" s="13">
        <f>J246-J245</f>
        <v>-3017700</v>
      </c>
    </row>
    <row r="248" spans="1:16" x14ac:dyDescent="0.25">
      <c r="F248" s="37"/>
      <c r="G248" s="37"/>
      <c r="J248" s="37"/>
    </row>
    <row r="249" spans="1:16" x14ac:dyDescent="0.25"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A251" s="404">
        <v>43411</v>
      </c>
      <c r="C251" s="37"/>
      <c r="D251" s="37"/>
      <c r="F251" s="37"/>
      <c r="G251" s="37"/>
      <c r="J251" s="37"/>
      <c r="L251"/>
      <c r="M251"/>
      <c r="N251"/>
      <c r="O251"/>
      <c r="P251"/>
    </row>
    <row r="252" spans="1:16" x14ac:dyDescent="0.25">
      <c r="C252" s="37"/>
      <c r="D252" s="37"/>
      <c r="F252" s="37"/>
      <c r="G252" s="37"/>
      <c r="J252" s="37"/>
      <c r="L252"/>
      <c r="M252"/>
      <c r="N252"/>
      <c r="O252"/>
      <c r="P252"/>
    </row>
    <row r="253" spans="1:16" x14ac:dyDescent="0.25">
      <c r="C253" s="37"/>
      <c r="D253" s="37"/>
      <c r="L253"/>
      <c r="M253"/>
      <c r="N253"/>
      <c r="O253"/>
      <c r="P253"/>
    </row>
  </sheetData>
  <mergeCells count="15">
    <mergeCell ref="G247:H247"/>
    <mergeCell ref="G241:H241"/>
    <mergeCell ref="G242:H242"/>
    <mergeCell ref="G243:H243"/>
    <mergeCell ref="G244:H244"/>
    <mergeCell ref="G245:H245"/>
    <mergeCell ref="G246:H24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8" sqref="B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26"/>
  <sheetViews>
    <sheetView workbookViewId="0">
      <pane ySplit="7" topLeftCell="A98" activePane="bottomLeft" state="frozen"/>
      <selection pane="bottomLeft" activeCell="G106" sqref="G10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J120*-1</f>
        <v>21375651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101" t="s">
        <v>317</v>
      </c>
      <c r="F97" s="99">
        <v>1</v>
      </c>
      <c r="G97" s="34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101" t="s">
        <v>318</v>
      </c>
      <c r="F98" s="99">
        <v>1</v>
      </c>
      <c r="G98" s="34">
        <v>1225567</v>
      </c>
      <c r="H98" s="245"/>
      <c r="I98" s="245"/>
      <c r="J98" s="246"/>
    </row>
    <row r="99" spans="1:10" x14ac:dyDescent="0.25">
      <c r="A99" s="98">
        <v>43541</v>
      </c>
      <c r="B99" s="99">
        <v>19002807</v>
      </c>
      <c r="C99" s="100">
        <v>205</v>
      </c>
      <c r="D99" s="34">
        <v>20965100</v>
      </c>
      <c r="E99" s="101" t="s">
        <v>320</v>
      </c>
      <c r="F99" s="99">
        <v>18</v>
      </c>
      <c r="G99" s="34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101" t="s">
        <v>321</v>
      </c>
      <c r="F100" s="99">
        <v>13</v>
      </c>
      <c r="G100" s="34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101"/>
      <c r="F101" s="99"/>
      <c r="G101" s="34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101" t="s">
        <v>330</v>
      </c>
      <c r="F102" s="99">
        <v>3</v>
      </c>
      <c r="G102" s="34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101"/>
      <c r="F103" s="99"/>
      <c r="G103" s="34"/>
      <c r="H103" s="245"/>
      <c r="I103" s="245">
        <v>20000000</v>
      </c>
      <c r="J103" s="246" t="s">
        <v>17</v>
      </c>
    </row>
    <row r="104" spans="1:10" x14ac:dyDescent="0.25">
      <c r="A104" s="98">
        <v>43551</v>
      </c>
      <c r="B104" s="99">
        <v>19003436</v>
      </c>
      <c r="C104" s="100">
        <v>71</v>
      </c>
      <c r="D104" s="34">
        <v>7137280</v>
      </c>
      <c r="E104" s="101" t="s">
        <v>343</v>
      </c>
      <c r="F104" s="99">
        <v>37</v>
      </c>
      <c r="G104" s="34">
        <v>3700390</v>
      </c>
      <c r="H104" s="102"/>
      <c r="I104" s="102"/>
      <c r="J104" s="34"/>
    </row>
    <row r="105" spans="1:10" x14ac:dyDescent="0.25">
      <c r="A105" s="98">
        <v>43551</v>
      </c>
      <c r="B105" s="99">
        <v>19003441</v>
      </c>
      <c r="C105" s="100">
        <v>62</v>
      </c>
      <c r="D105" s="34">
        <v>6670205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43551</v>
      </c>
      <c r="B106" s="99">
        <v>19003464</v>
      </c>
      <c r="C106" s="100">
        <v>4</v>
      </c>
      <c r="D106" s="34">
        <v>388620</v>
      </c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235"/>
      <c r="B111" s="234"/>
      <c r="C111" s="240"/>
      <c r="D111" s="236"/>
      <c r="E111" s="237"/>
      <c r="F111" s="234"/>
      <c r="G111" s="236"/>
      <c r="H111" s="239"/>
      <c r="I111" s="239"/>
      <c r="J111" s="236"/>
    </row>
    <row r="112" spans="1:10" x14ac:dyDescent="0.25">
      <c r="A112" s="235"/>
      <c r="B112" s="223" t="s">
        <v>11</v>
      </c>
      <c r="C112" s="232">
        <f>SUM(C8:C111)</f>
        <v>2298</v>
      </c>
      <c r="D112" s="224"/>
      <c r="E112" s="223" t="s">
        <v>11</v>
      </c>
      <c r="F112" s="223">
        <f>SUM(F8:F111)</f>
        <v>362</v>
      </c>
      <c r="G112" s="224">
        <f>SUM(G8:G111)</f>
        <v>40476071</v>
      </c>
      <c r="H112" s="239"/>
      <c r="I112" s="239"/>
      <c r="J112" s="236"/>
    </row>
    <row r="113" spans="1:16" x14ac:dyDescent="0.25">
      <c r="A113" s="235"/>
      <c r="B113" s="223"/>
      <c r="C113" s="232"/>
      <c r="D113" s="224"/>
      <c r="E113" s="237"/>
      <c r="F113" s="234"/>
      <c r="G113" s="236"/>
      <c r="H113" s="239"/>
      <c r="I113" s="239"/>
      <c r="J113" s="236"/>
    </row>
    <row r="114" spans="1:16" x14ac:dyDescent="0.25">
      <c r="A114" s="225"/>
      <c r="B114" s="226"/>
      <c r="C114" s="240"/>
      <c r="D114" s="236"/>
      <c r="E114" s="223"/>
      <c r="F114" s="234"/>
      <c r="G114" s="414" t="s">
        <v>12</v>
      </c>
      <c r="H114" s="414"/>
      <c r="I114" s="239"/>
      <c r="J114" s="227">
        <f>SUM(D8:D111)</f>
        <v>239708898</v>
      </c>
    </row>
    <row r="115" spans="1:16" x14ac:dyDescent="0.25">
      <c r="A115" s="235"/>
      <c r="B115" s="234"/>
      <c r="C115" s="240"/>
      <c r="D115" s="236"/>
      <c r="E115" s="223"/>
      <c r="F115" s="234"/>
      <c r="G115" s="414" t="s">
        <v>13</v>
      </c>
      <c r="H115" s="414"/>
      <c r="I115" s="239"/>
      <c r="J115" s="227">
        <f>SUM(G8:G111)</f>
        <v>40476071</v>
      </c>
    </row>
    <row r="116" spans="1:16" x14ac:dyDescent="0.25">
      <c r="A116" s="228"/>
      <c r="B116" s="237"/>
      <c r="C116" s="240"/>
      <c r="D116" s="236"/>
      <c r="E116" s="237"/>
      <c r="F116" s="234"/>
      <c r="G116" s="414" t="s">
        <v>14</v>
      </c>
      <c r="H116" s="414"/>
      <c r="I116" s="41"/>
      <c r="J116" s="229">
        <f>J114-J115</f>
        <v>199232827</v>
      </c>
    </row>
    <row r="117" spans="1:16" x14ac:dyDescent="0.25">
      <c r="A117" s="235"/>
      <c r="B117" s="230"/>
      <c r="C117" s="240"/>
      <c r="D117" s="231"/>
      <c r="E117" s="237"/>
      <c r="F117" s="223"/>
      <c r="G117" s="414" t="s">
        <v>15</v>
      </c>
      <c r="H117" s="414"/>
      <c r="I117" s="239"/>
      <c r="J117" s="227">
        <f>SUM(H8:H113)</f>
        <v>0</v>
      </c>
    </row>
    <row r="118" spans="1:16" x14ac:dyDescent="0.25">
      <c r="A118" s="235"/>
      <c r="B118" s="230"/>
      <c r="C118" s="240"/>
      <c r="D118" s="231"/>
      <c r="E118" s="237"/>
      <c r="F118" s="223"/>
      <c r="G118" s="414" t="s">
        <v>16</v>
      </c>
      <c r="H118" s="414"/>
      <c r="I118" s="239"/>
      <c r="J118" s="227">
        <f>J116+J117</f>
        <v>199232827</v>
      </c>
    </row>
    <row r="119" spans="1:16" x14ac:dyDescent="0.25">
      <c r="A119" s="235"/>
      <c r="B119" s="230"/>
      <c r="C119" s="240"/>
      <c r="D119" s="231"/>
      <c r="E119" s="237"/>
      <c r="F119" s="234"/>
      <c r="G119" s="414" t="s">
        <v>5</v>
      </c>
      <c r="H119" s="414"/>
      <c r="I119" s="239"/>
      <c r="J119" s="227">
        <f>SUM(I8:I113)</f>
        <v>177857176</v>
      </c>
    </row>
    <row r="120" spans="1:16" x14ac:dyDescent="0.25">
      <c r="A120" s="235"/>
      <c r="B120" s="230"/>
      <c r="C120" s="240"/>
      <c r="D120" s="231"/>
      <c r="E120" s="237"/>
      <c r="F120" s="234"/>
      <c r="G120" s="414" t="s">
        <v>31</v>
      </c>
      <c r="H120" s="414"/>
      <c r="I120" s="240" t="str">
        <f>IF(J120&gt;0,"SALDO",IF(J120&lt;0,"PIUTANG",IF(J120=0,"LUNAS")))</f>
        <v>PIUTANG</v>
      </c>
      <c r="J120" s="227">
        <f>J119-J118</f>
        <v>-21375651</v>
      </c>
    </row>
    <row r="121" spans="1:16" x14ac:dyDescent="0.25">
      <c r="F121" s="219"/>
      <c r="G121" s="219"/>
      <c r="J121" s="219"/>
    </row>
    <row r="122" spans="1:16" x14ac:dyDescent="0.25">
      <c r="C122" s="219"/>
      <c r="D122" s="219"/>
      <c r="F122" s="219"/>
      <c r="G122" s="219"/>
      <c r="J122" s="219"/>
      <c r="M122" s="233"/>
      <c r="N122" s="233"/>
      <c r="O122" s="233"/>
      <c r="P122" s="233"/>
    </row>
    <row r="123" spans="1:16" x14ac:dyDescent="0.25">
      <c r="C123" s="219"/>
      <c r="D123" s="219"/>
      <c r="F123" s="219"/>
      <c r="G123" s="219"/>
      <c r="J123" s="219"/>
      <c r="L123" s="238"/>
      <c r="M123" s="233"/>
      <c r="N123" s="233"/>
      <c r="O123" s="233"/>
      <c r="P123" s="233"/>
    </row>
    <row r="124" spans="1:16" x14ac:dyDescent="0.25">
      <c r="C124" s="219"/>
      <c r="D124" s="219"/>
      <c r="F124" s="219"/>
      <c r="G124" s="219"/>
      <c r="J124" s="219"/>
      <c r="L124" s="238"/>
      <c r="M124" s="233"/>
      <c r="N124" s="233"/>
      <c r="O124" s="233"/>
      <c r="P124" s="233"/>
    </row>
    <row r="125" spans="1:16" x14ac:dyDescent="0.25">
      <c r="C125" s="219"/>
      <c r="D125" s="219"/>
      <c r="F125" s="219"/>
      <c r="G125" s="219"/>
      <c r="J125" s="219"/>
      <c r="L125" s="233"/>
      <c r="M125" s="233"/>
      <c r="N125" s="233"/>
      <c r="O125" s="233"/>
      <c r="P125" s="233"/>
    </row>
    <row r="126" spans="1:16" x14ac:dyDescent="0.25">
      <c r="C126" s="219"/>
      <c r="D126" s="219"/>
      <c r="L126" s="233"/>
      <c r="M126" s="233"/>
      <c r="N126" s="233"/>
      <c r="O126" s="233"/>
      <c r="P12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0:H120"/>
    <mergeCell ref="G114:H114"/>
    <mergeCell ref="G115:H115"/>
    <mergeCell ref="G116:H116"/>
    <mergeCell ref="G117:H117"/>
    <mergeCell ref="G118:H118"/>
    <mergeCell ref="G119:H11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2"/>
  <sheetViews>
    <sheetView workbookViewId="0">
      <pane ySplit="6" topLeftCell="A31" activePane="bottomLeft" state="frozen"/>
      <selection pane="bottomLeft" activeCell="J41" sqref="J4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J52*-1</f>
        <v>2761774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41"/>
      <c r="B32" s="242"/>
      <c r="C32" s="247"/>
      <c r="D32" s="246"/>
      <c r="E32" s="244"/>
      <c r="F32" s="247"/>
      <c r="G32" s="246"/>
      <c r="H32" s="245"/>
      <c r="I32" s="245">
        <v>900000</v>
      </c>
      <c r="J32" s="246" t="s">
        <v>17</v>
      </c>
    </row>
    <row r="33" spans="1:17" s="233" customFormat="1" x14ac:dyDescent="0.25">
      <c r="A33" s="241">
        <v>43523</v>
      </c>
      <c r="B33" s="242">
        <v>19001610</v>
      </c>
      <c r="C33" s="247">
        <v>22</v>
      </c>
      <c r="D33" s="246">
        <v>2043315</v>
      </c>
      <c r="E33" s="244"/>
      <c r="F33" s="247"/>
      <c r="G33" s="246"/>
      <c r="H33" s="245">
        <v>75000</v>
      </c>
      <c r="I33" s="245">
        <v>800000</v>
      </c>
      <c r="J33" s="246" t="s">
        <v>17</v>
      </c>
    </row>
    <row r="34" spans="1:17" s="233" customFormat="1" x14ac:dyDescent="0.25">
      <c r="A34" s="241">
        <v>43529</v>
      </c>
      <c r="B34" s="242"/>
      <c r="C34" s="247"/>
      <c r="D34" s="246"/>
      <c r="E34" s="244" t="s">
        <v>284</v>
      </c>
      <c r="F34" s="247">
        <v>9</v>
      </c>
      <c r="G34" s="246">
        <v>1022748</v>
      </c>
      <c r="H34" s="245"/>
      <c r="I34" s="245"/>
      <c r="J34" s="246"/>
    </row>
    <row r="35" spans="1:17" s="233" customFormat="1" x14ac:dyDescent="0.25">
      <c r="A35" s="241">
        <v>43529</v>
      </c>
      <c r="B35" s="242"/>
      <c r="C35" s="247"/>
      <c r="D35" s="246"/>
      <c r="E35" s="244" t="s">
        <v>285</v>
      </c>
      <c r="F35" s="247">
        <v>1</v>
      </c>
      <c r="G35" s="246">
        <v>90015</v>
      </c>
      <c r="H35" s="245"/>
      <c r="I35" s="245"/>
      <c r="J35" s="246"/>
    </row>
    <row r="36" spans="1:17" s="233" customFormat="1" x14ac:dyDescent="0.25">
      <c r="A36" s="241">
        <v>43530</v>
      </c>
      <c r="B36" s="242">
        <v>19002133</v>
      </c>
      <c r="C36" s="247">
        <v>14</v>
      </c>
      <c r="D36" s="246">
        <v>1568505</v>
      </c>
      <c r="E36" s="244"/>
      <c r="F36" s="247"/>
      <c r="G36" s="246"/>
      <c r="H36" s="245">
        <v>65000</v>
      </c>
      <c r="I36" s="245">
        <v>700000</v>
      </c>
      <c r="J36" s="246" t="s">
        <v>17</v>
      </c>
    </row>
    <row r="37" spans="1:17" s="233" customFormat="1" x14ac:dyDescent="0.25">
      <c r="A37" s="235">
        <v>43537</v>
      </c>
      <c r="B37" s="234">
        <v>19002567</v>
      </c>
      <c r="C37" s="240">
        <v>13</v>
      </c>
      <c r="D37" s="236">
        <v>1398930</v>
      </c>
      <c r="E37" s="237"/>
      <c r="F37" s="240"/>
      <c r="G37" s="236"/>
      <c r="H37" s="239">
        <v>100000</v>
      </c>
      <c r="I37" s="245">
        <v>1100000</v>
      </c>
      <c r="J37" s="246" t="s">
        <v>17</v>
      </c>
    </row>
    <row r="38" spans="1:17" s="233" customFormat="1" x14ac:dyDescent="0.25">
      <c r="A38" s="235">
        <v>43544</v>
      </c>
      <c r="B38" s="234">
        <v>19003031</v>
      </c>
      <c r="C38" s="240">
        <v>13</v>
      </c>
      <c r="D38" s="236">
        <v>1285228</v>
      </c>
      <c r="E38" s="237"/>
      <c r="F38" s="240"/>
      <c r="G38" s="236"/>
      <c r="H38" s="239">
        <v>60000</v>
      </c>
      <c r="I38" s="245">
        <v>800000</v>
      </c>
      <c r="J38" s="246" t="s">
        <v>17</v>
      </c>
    </row>
    <row r="39" spans="1:17" s="233" customFormat="1" x14ac:dyDescent="0.25">
      <c r="A39" s="235">
        <v>43552</v>
      </c>
      <c r="B39" s="234">
        <v>19003519</v>
      </c>
      <c r="C39" s="240">
        <v>9</v>
      </c>
      <c r="D39" s="236">
        <v>786323</v>
      </c>
      <c r="E39" s="237"/>
      <c r="F39" s="240"/>
      <c r="G39" s="236"/>
      <c r="H39" s="239">
        <v>60000</v>
      </c>
      <c r="I39" s="239">
        <v>700000</v>
      </c>
      <c r="J39" s="236" t="s">
        <v>17</v>
      </c>
    </row>
    <row r="40" spans="1:17" s="233" customFormat="1" x14ac:dyDescent="0.25">
      <c r="A40" s="235"/>
      <c r="B40" s="234"/>
      <c r="C40" s="240"/>
      <c r="D40" s="236"/>
      <c r="E40" s="237"/>
      <c r="F40" s="240"/>
      <c r="G40" s="236"/>
      <c r="H40" s="239"/>
      <c r="I40" s="239"/>
      <c r="J40" s="236"/>
    </row>
    <row r="41" spans="1:17" s="233" customFormat="1" x14ac:dyDescent="0.25">
      <c r="A41" s="235"/>
      <c r="B41" s="234"/>
      <c r="C41" s="240"/>
      <c r="D41" s="236"/>
      <c r="E41" s="237"/>
      <c r="F41" s="240"/>
      <c r="G41" s="236"/>
      <c r="H41" s="239"/>
      <c r="I41" s="239"/>
      <c r="J41" s="236"/>
    </row>
    <row r="42" spans="1:17" s="233" customFormat="1" x14ac:dyDescent="0.25">
      <c r="A42" s="235"/>
      <c r="B42" s="234"/>
      <c r="C42" s="240"/>
      <c r="D42" s="236"/>
      <c r="E42" s="237"/>
      <c r="F42" s="240"/>
      <c r="G42" s="236"/>
      <c r="H42" s="239"/>
      <c r="I42" s="239"/>
      <c r="J42" s="236"/>
    </row>
    <row r="43" spans="1:17" x14ac:dyDescent="0.25">
      <c r="A43" s="4"/>
      <c r="B43" s="3"/>
      <c r="C43" s="40"/>
      <c r="D43" s="6"/>
      <c r="E43" s="7"/>
      <c r="F43" s="40"/>
      <c r="G43" s="6"/>
      <c r="H43" s="39"/>
      <c r="I43" s="39"/>
      <c r="J43" s="6"/>
    </row>
    <row r="44" spans="1:17" s="20" customFormat="1" x14ac:dyDescent="0.25">
      <c r="A44" s="11"/>
      <c r="B44" s="8" t="s">
        <v>11</v>
      </c>
      <c r="C44" s="77">
        <f>SUM(C7:C43)</f>
        <v>209</v>
      </c>
      <c r="D44" s="9">
        <f>SUM(D7:D43)</f>
        <v>21177727</v>
      </c>
      <c r="E44" s="8" t="s">
        <v>11</v>
      </c>
      <c r="F44" s="77">
        <f>SUM(F7:F43)</f>
        <v>40</v>
      </c>
      <c r="G44" s="9">
        <f>SUM(G7:G43)</f>
        <v>3998953</v>
      </c>
      <c r="H44" s="77">
        <f>SUM(H7:H43)</f>
        <v>1577000</v>
      </c>
      <c r="I44" s="77">
        <f>SUM(I7:I43)</f>
        <v>15994000</v>
      </c>
      <c r="J44" s="9"/>
    </row>
    <row r="45" spans="1:17" s="20" customFormat="1" x14ac:dyDescent="0.25">
      <c r="A45" s="11"/>
      <c r="B45" s="8"/>
      <c r="C45" s="77"/>
      <c r="D45" s="9"/>
      <c r="E45" s="8"/>
      <c r="F45" s="77"/>
      <c r="G45" s="9"/>
      <c r="H45" s="77"/>
      <c r="I45" s="77"/>
      <c r="J45" s="9"/>
    </row>
    <row r="46" spans="1:17" x14ac:dyDescent="0.25">
      <c r="A46" s="10"/>
      <c r="B46" s="11"/>
      <c r="C46" s="40"/>
      <c r="D46" s="6"/>
      <c r="E46" s="8"/>
      <c r="F46" s="40"/>
      <c r="G46" s="414" t="s">
        <v>12</v>
      </c>
      <c r="H46" s="414"/>
      <c r="I46" s="6"/>
      <c r="J46" s="13">
        <f>SUM(D7:D43)</f>
        <v>21177727</v>
      </c>
      <c r="P46" s="20"/>
      <c r="Q46" s="20"/>
    </row>
    <row r="47" spans="1:17" x14ac:dyDescent="0.25">
      <c r="A47" s="4"/>
      <c r="B47" s="3"/>
      <c r="C47" s="40"/>
      <c r="D47" s="6"/>
      <c r="E47" s="7"/>
      <c r="F47" s="40"/>
      <c r="G47" s="414" t="s">
        <v>13</v>
      </c>
      <c r="H47" s="414"/>
      <c r="I47" s="7"/>
      <c r="J47" s="13">
        <f>SUM(G7:G43)</f>
        <v>3998953</v>
      </c>
    </row>
    <row r="48" spans="1:17" x14ac:dyDescent="0.25">
      <c r="A48" s="14"/>
      <c r="B48" s="7"/>
      <c r="C48" s="40"/>
      <c r="D48" s="6"/>
      <c r="E48" s="7"/>
      <c r="F48" s="40"/>
      <c r="G48" s="414" t="s">
        <v>14</v>
      </c>
      <c r="H48" s="414"/>
      <c r="I48" s="15"/>
      <c r="J48" s="15">
        <f>J46-J47</f>
        <v>17178774</v>
      </c>
    </row>
    <row r="49" spans="1:10" x14ac:dyDescent="0.25">
      <c r="A49" s="4"/>
      <c r="B49" s="16"/>
      <c r="C49" s="40"/>
      <c r="D49" s="17"/>
      <c r="E49" s="7"/>
      <c r="F49" s="40"/>
      <c r="G49" s="414" t="s">
        <v>15</v>
      </c>
      <c r="H49" s="414"/>
      <c r="I49" s="7"/>
      <c r="J49" s="13">
        <f>SUM(H7:H43)</f>
        <v>1577000</v>
      </c>
    </row>
    <row r="50" spans="1:10" x14ac:dyDescent="0.25">
      <c r="A50" s="4"/>
      <c r="B50" s="16"/>
      <c r="C50" s="40"/>
      <c r="D50" s="17"/>
      <c r="E50" s="7"/>
      <c r="F50" s="40"/>
      <c r="G50" s="414" t="s">
        <v>16</v>
      </c>
      <c r="H50" s="414"/>
      <c r="I50" s="7"/>
      <c r="J50" s="13">
        <f>J48+J49</f>
        <v>18755774</v>
      </c>
    </row>
    <row r="51" spans="1:10" x14ac:dyDescent="0.25">
      <c r="A51" s="4"/>
      <c r="B51" s="16"/>
      <c r="C51" s="40"/>
      <c r="D51" s="17"/>
      <c r="E51" s="7"/>
      <c r="F51" s="40"/>
      <c r="G51" s="414" t="s">
        <v>5</v>
      </c>
      <c r="H51" s="414"/>
      <c r="I51" s="7"/>
      <c r="J51" s="13">
        <f>SUM(I7:I43)</f>
        <v>15994000</v>
      </c>
    </row>
    <row r="52" spans="1:10" x14ac:dyDescent="0.25">
      <c r="A52" s="4"/>
      <c r="B52" s="16"/>
      <c r="C52" s="40"/>
      <c r="D52" s="17"/>
      <c r="E52" s="7"/>
      <c r="F52" s="40"/>
      <c r="G52" s="414" t="s">
        <v>31</v>
      </c>
      <c r="H52" s="414"/>
      <c r="I52" s="3" t="str">
        <f>IF(J52&gt;0,"SALDO",IF(J52&lt;0,"PIUTANG",IF(J52=0,"LUNAS")))</f>
        <v>PIUTANG</v>
      </c>
      <c r="J52" s="13">
        <f>J51-J50</f>
        <v>-2761774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4"/>
  <sheetViews>
    <sheetView workbookViewId="0">
      <pane ySplit="7" topLeftCell="A27" activePane="bottomLeft" state="frozen"/>
      <selection pane="bottomLeft" activeCell="H34" sqref="H3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-1732233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J48*-1</f>
        <v>2040933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0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 t="s">
        <v>347</v>
      </c>
      <c r="F33" s="99">
        <v>1</v>
      </c>
      <c r="G33" s="34">
        <v>93013</v>
      </c>
      <c r="H33" s="102">
        <v>75000</v>
      </c>
      <c r="I33" s="102">
        <v>1201520</v>
      </c>
      <c r="J33" s="34" t="s">
        <v>17</v>
      </c>
    </row>
    <row r="34" spans="1:10" x14ac:dyDescent="0.25">
      <c r="A34" s="98">
        <v>43553</v>
      </c>
      <c r="B34" s="99">
        <v>19003582</v>
      </c>
      <c r="C34" s="100">
        <v>29</v>
      </c>
      <c r="D34" s="34">
        <v>1877905</v>
      </c>
      <c r="E34" s="101"/>
      <c r="F34" s="99"/>
      <c r="G34" s="34"/>
      <c r="H34" s="102">
        <v>168000</v>
      </c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0" x14ac:dyDescent="0.25">
      <c r="A40" s="235"/>
      <c r="B40" s="223" t="s">
        <v>11</v>
      </c>
      <c r="C40" s="232">
        <f>SUM(C8:C39)</f>
        <v>512</v>
      </c>
      <c r="D40" s="224"/>
      <c r="E40" s="223" t="s">
        <v>11</v>
      </c>
      <c r="F40" s="223">
        <f>SUM(F8:F39)</f>
        <v>93</v>
      </c>
      <c r="G40" s="224">
        <f>SUM(G8:G39)</f>
        <v>9689920</v>
      </c>
      <c r="H40" s="239"/>
      <c r="I40" s="239"/>
      <c r="J40" s="236"/>
    </row>
    <row r="41" spans="1:10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0" x14ac:dyDescent="0.25">
      <c r="A42" s="225"/>
      <c r="B42" s="226"/>
      <c r="C42" s="240"/>
      <c r="D42" s="236"/>
      <c r="E42" s="223"/>
      <c r="F42" s="234"/>
      <c r="G42" s="414" t="s">
        <v>12</v>
      </c>
      <c r="H42" s="414"/>
      <c r="I42" s="239"/>
      <c r="J42" s="227">
        <f>SUM(D8:D39)</f>
        <v>50852017</v>
      </c>
    </row>
    <row r="43" spans="1:10" x14ac:dyDescent="0.25">
      <c r="A43" s="235"/>
      <c r="B43" s="234"/>
      <c r="C43" s="240"/>
      <c r="D43" s="236"/>
      <c r="E43" s="223"/>
      <c r="F43" s="234"/>
      <c r="G43" s="414" t="s">
        <v>13</v>
      </c>
      <c r="H43" s="414"/>
      <c r="I43" s="239"/>
      <c r="J43" s="227">
        <f>SUM(G8:G39)</f>
        <v>9689920</v>
      </c>
    </row>
    <row r="44" spans="1:10" x14ac:dyDescent="0.25">
      <c r="A44" s="228"/>
      <c r="B44" s="237"/>
      <c r="C44" s="240"/>
      <c r="D44" s="236"/>
      <c r="E44" s="237"/>
      <c r="F44" s="234"/>
      <c r="G44" s="414" t="s">
        <v>14</v>
      </c>
      <c r="H44" s="414"/>
      <c r="I44" s="41"/>
      <c r="J44" s="229">
        <f>J42-J43</f>
        <v>41162097</v>
      </c>
    </row>
    <row r="45" spans="1:10" x14ac:dyDescent="0.25">
      <c r="A45" s="235"/>
      <c r="B45" s="230"/>
      <c r="C45" s="240"/>
      <c r="D45" s="231"/>
      <c r="E45" s="237"/>
      <c r="F45" s="223"/>
      <c r="G45" s="414" t="s">
        <v>15</v>
      </c>
      <c r="H45" s="414"/>
      <c r="I45" s="239"/>
      <c r="J45" s="227">
        <f>SUM(H8:H41)</f>
        <v>778000</v>
      </c>
    </row>
    <row r="46" spans="1:10" x14ac:dyDescent="0.25">
      <c r="A46" s="235"/>
      <c r="B46" s="230"/>
      <c r="C46" s="240"/>
      <c r="D46" s="231"/>
      <c r="E46" s="237"/>
      <c r="F46" s="223"/>
      <c r="G46" s="414" t="s">
        <v>16</v>
      </c>
      <c r="H46" s="414"/>
      <c r="I46" s="239"/>
      <c r="J46" s="227">
        <f>J44+J45</f>
        <v>41940097</v>
      </c>
    </row>
    <row r="47" spans="1:10" x14ac:dyDescent="0.25">
      <c r="A47" s="235"/>
      <c r="B47" s="230"/>
      <c r="C47" s="240"/>
      <c r="D47" s="231"/>
      <c r="E47" s="237"/>
      <c r="F47" s="234"/>
      <c r="G47" s="414" t="s">
        <v>5</v>
      </c>
      <c r="H47" s="414"/>
      <c r="I47" s="239"/>
      <c r="J47" s="227">
        <f>SUM(I8:I41)</f>
        <v>39899164</v>
      </c>
    </row>
    <row r="48" spans="1:10" x14ac:dyDescent="0.25">
      <c r="A48" s="235"/>
      <c r="B48" s="230"/>
      <c r="C48" s="240"/>
      <c r="D48" s="231"/>
      <c r="E48" s="237"/>
      <c r="F48" s="234"/>
      <c r="G48" s="414" t="s">
        <v>31</v>
      </c>
      <c r="H48" s="414"/>
      <c r="I48" s="240" t="str">
        <f>IF(J48&gt;0,"SALDO",IF(J48&lt;0,"PIUTANG",IF(J48=0,"LUNAS")))</f>
        <v>PIUTANG</v>
      </c>
      <c r="J48" s="227">
        <f>J47-J46</f>
        <v>-2040933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L50" s="233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9"/>
  <sheetViews>
    <sheetView workbookViewId="0">
      <pane ySplit="7" topLeftCell="A61" activePane="bottomLeft" state="frozen"/>
      <selection pane="bottomLeft" activeCell="H68" sqref="H68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J79*-1</f>
        <v>7438315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>
        <v>43550</v>
      </c>
      <c r="B68" s="234"/>
      <c r="C68" s="26"/>
      <c r="D68" s="236"/>
      <c r="E68" s="237"/>
      <c r="F68" s="234"/>
      <c r="G68" s="236"/>
      <c r="H68" s="239"/>
      <c r="I68" s="239">
        <v>3000000</v>
      </c>
      <c r="J68" s="23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35">
        <v>43551</v>
      </c>
      <c r="B69" s="234">
        <v>19003429</v>
      </c>
      <c r="C69" s="26">
        <v>61</v>
      </c>
      <c r="D69" s="236">
        <v>6792775</v>
      </c>
      <c r="E69" s="237"/>
      <c r="F69" s="234"/>
      <c r="G69" s="236"/>
      <c r="H69" s="239">
        <v>90000</v>
      </c>
      <c r="I69" s="239"/>
      <c r="J69" s="236"/>
      <c r="K69" s="219"/>
      <c r="L69" s="219"/>
      <c r="M69" s="219"/>
      <c r="N69" s="219"/>
      <c r="O69" s="219"/>
      <c r="P69" s="219"/>
    </row>
    <row r="70" spans="1:16" x14ac:dyDescent="0.25">
      <c r="A70" s="4"/>
      <c r="B70" s="3"/>
      <c r="C70" s="26"/>
      <c r="D70" s="6"/>
      <c r="E70" s="7"/>
      <c r="F70" s="3"/>
      <c r="G70" s="6"/>
      <c r="H70" s="39"/>
      <c r="I70" s="39"/>
      <c r="J70" s="6"/>
    </row>
    <row r="71" spans="1:16" x14ac:dyDescent="0.25">
      <c r="A71" s="4"/>
      <c r="B71" s="8" t="s">
        <v>11</v>
      </c>
      <c r="C71" s="27">
        <f>SUM(C8:C70)</f>
        <v>3633</v>
      </c>
      <c r="D71" s="9"/>
      <c r="E71" s="8" t="s">
        <v>11</v>
      </c>
      <c r="F71" s="8">
        <f>SUM(F8:F70)</f>
        <v>892</v>
      </c>
      <c r="G71" s="5"/>
      <c r="H71" s="40"/>
      <c r="I71" s="40"/>
      <c r="J71" s="5"/>
    </row>
    <row r="72" spans="1:16" x14ac:dyDescent="0.25">
      <c r="A72" s="4"/>
      <c r="B72" s="8"/>
      <c r="C72" s="27"/>
      <c r="D72" s="9"/>
      <c r="E72" s="8"/>
      <c r="F72" s="8"/>
      <c r="G72" s="32"/>
      <c r="H72" s="52"/>
      <c r="I72" s="40"/>
      <c r="J72" s="5"/>
    </row>
    <row r="73" spans="1:16" x14ac:dyDescent="0.25">
      <c r="A73" s="10"/>
      <c r="B73" s="11"/>
      <c r="C73" s="26"/>
      <c r="D73" s="6"/>
      <c r="E73" s="8"/>
      <c r="F73" s="3"/>
      <c r="G73" s="414" t="s">
        <v>12</v>
      </c>
      <c r="H73" s="414"/>
      <c r="I73" s="39"/>
      <c r="J73" s="13">
        <f>SUM(D8:D70)</f>
        <v>361853384</v>
      </c>
    </row>
    <row r="74" spans="1:16" x14ac:dyDescent="0.25">
      <c r="A74" s="4"/>
      <c r="B74" s="3"/>
      <c r="C74" s="26"/>
      <c r="D74" s="6"/>
      <c r="E74" s="7"/>
      <c r="F74" s="3"/>
      <c r="G74" s="414" t="s">
        <v>13</v>
      </c>
      <c r="H74" s="414"/>
      <c r="I74" s="39"/>
      <c r="J74" s="13">
        <f>SUM(G8:G70)</f>
        <v>89161427</v>
      </c>
    </row>
    <row r="75" spans="1:16" x14ac:dyDescent="0.25">
      <c r="A75" s="14"/>
      <c r="B75" s="7"/>
      <c r="C75" s="26"/>
      <c r="D75" s="6"/>
      <c r="E75" s="7"/>
      <c r="F75" s="3"/>
      <c r="G75" s="414" t="s">
        <v>14</v>
      </c>
      <c r="H75" s="414"/>
      <c r="I75" s="41"/>
      <c r="J75" s="15">
        <f>J73-J74</f>
        <v>272691957</v>
      </c>
    </row>
    <row r="76" spans="1:16" x14ac:dyDescent="0.25">
      <c r="A76" s="4"/>
      <c r="B76" s="16"/>
      <c r="C76" s="26"/>
      <c r="D76" s="17"/>
      <c r="E76" s="7"/>
      <c r="F76" s="3"/>
      <c r="G76" s="414" t="s">
        <v>15</v>
      </c>
      <c r="H76" s="414"/>
      <c r="I76" s="39"/>
      <c r="J76" s="13">
        <f>SUM(H8:H71)</f>
        <v>3581000</v>
      </c>
    </row>
    <row r="77" spans="1:16" x14ac:dyDescent="0.25">
      <c r="A77" s="4"/>
      <c r="B77" s="16"/>
      <c r="C77" s="26"/>
      <c r="D77" s="17"/>
      <c r="E77" s="7"/>
      <c r="F77" s="3"/>
      <c r="G77" s="414" t="s">
        <v>16</v>
      </c>
      <c r="H77" s="414"/>
      <c r="I77" s="39"/>
      <c r="J77" s="13">
        <f>J75+J76</f>
        <v>276272957</v>
      </c>
    </row>
    <row r="78" spans="1:16" x14ac:dyDescent="0.25">
      <c r="A78" s="4"/>
      <c r="B78" s="16"/>
      <c r="C78" s="26"/>
      <c r="D78" s="17"/>
      <c r="E78" s="7"/>
      <c r="F78" s="3"/>
      <c r="G78" s="414" t="s">
        <v>5</v>
      </c>
      <c r="H78" s="414"/>
      <c r="I78" s="39"/>
      <c r="J78" s="13">
        <f>SUM(I8:I71)</f>
        <v>268834642</v>
      </c>
    </row>
    <row r="79" spans="1:16" x14ac:dyDescent="0.25">
      <c r="A79" s="4"/>
      <c r="B79" s="16"/>
      <c r="C79" s="26"/>
      <c r="D79" s="17"/>
      <c r="E79" s="7"/>
      <c r="F79" s="3"/>
      <c r="G79" s="414" t="s">
        <v>31</v>
      </c>
      <c r="H79" s="414"/>
      <c r="I79" s="40" t="str">
        <f>IF(J79&gt;0,"SALDO",IF(J79&lt;0,"PIUTANG",IF(J79=0,"LUNAS")))</f>
        <v>PIUTANG</v>
      </c>
      <c r="J79" s="13">
        <f>J78-J77</f>
        <v>-7438315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6" sqref="E16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ST'!A147</f>
        <v>43549</v>
      </c>
      <c r="C5" s="281">
        <f>'Taufik ST'!I2</f>
        <v>8616050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</f>
        <v>43536</v>
      </c>
      <c r="C6" s="281">
        <f>'Indra Fashion'!I2</f>
        <v>2293191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43552</v>
      </c>
      <c r="C8" s="281">
        <f>Bandros!I2</f>
        <v>3642760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Bentang!A93</f>
        <v>43529</v>
      </c>
      <c r="C9" s="281">
        <f>Bentang!I2</f>
        <v>21375651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ESP!A198</f>
        <v>43547</v>
      </c>
      <c r="C11" s="281">
        <f>ESP!I2</f>
        <v>4722527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f>Yuan!I2</f>
        <v>975615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v>43548</v>
      </c>
      <c r="C13" s="281">
        <f>Yanyan!I2</f>
        <v>985295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7438315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Anip!A235</f>
        <v>43549</v>
      </c>
      <c r="C19" s="281">
        <f>Anip!I2</f>
        <v>3017700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2761774</v>
      </c>
      <c r="E20" s="288"/>
    </row>
    <row r="21" spans="1:5" s="267" customFormat="1" ht="18.75" customHeight="1" x14ac:dyDescent="0.25">
      <c r="A21" s="185" t="s">
        <v>211</v>
      </c>
      <c r="B21" s="184">
        <f>'Sale ESP'!A154</f>
        <v>43549</v>
      </c>
      <c r="C21" s="281">
        <f>'Sale ESP'!I2</f>
        <v>-630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55408737.5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16892804.5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2019-03-22T04:06:44Z</cp:lastPrinted>
  <dcterms:created xsi:type="dcterms:W3CDTF">2016-05-07T01:49:09Z</dcterms:created>
  <dcterms:modified xsi:type="dcterms:W3CDTF">2019-03-31T00:14:21Z</dcterms:modified>
</cp:coreProperties>
</file>