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Bandros!$F$343:$I$383</definedName>
    <definedName name="_xlnm.Print_Area" localSheetId="11">Bentang!$A$1:$J$121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ST'!$A$5:$J$174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B19" i="15" l="1"/>
  <c r="B13" i="15"/>
  <c r="B12" i="15"/>
  <c r="B11" i="15"/>
  <c r="C10" i="15"/>
  <c r="B9" i="15"/>
  <c r="B8" i="15"/>
  <c r="B6" i="15"/>
  <c r="B5" i="15"/>
  <c r="L2" i="12" l="1"/>
  <c r="L1" i="12"/>
  <c r="L2" i="58" l="1"/>
  <c r="L1" i="58"/>
  <c r="L2" i="2" l="1"/>
  <c r="L1" i="2"/>
  <c r="L2" i="54" l="1"/>
  <c r="L1" i="54"/>
  <c r="L1" i="64" l="1"/>
  <c r="M2" i="57"/>
  <c r="M1" i="57"/>
  <c r="L2" i="64" l="1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7" i="5" l="1"/>
  <c r="L3" i="64" l="1"/>
  <c r="J174" i="64"/>
  <c r="J173" i="64"/>
  <c r="N2" i="16" l="1"/>
  <c r="L23" i="56" l="1"/>
  <c r="M2" i="2" l="1"/>
  <c r="M1" i="2"/>
  <c r="N1" i="54" l="1"/>
  <c r="N2" i="54"/>
  <c r="L66" i="62" l="1"/>
  <c r="L678" i="63" l="1"/>
  <c r="L677" i="63"/>
  <c r="J178" i="64"/>
  <c r="J176" i="64"/>
  <c r="G171" i="64"/>
  <c r="F171" i="64"/>
  <c r="C171" i="64"/>
  <c r="J175" i="64" l="1"/>
  <c r="J177" i="64" s="1"/>
  <c r="J179" i="64" s="1"/>
  <c r="I2" i="64" s="1"/>
  <c r="C21" i="15" s="1"/>
  <c r="L679" i="63"/>
  <c r="I179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93" i="58" l="1"/>
  <c r="J391" i="58"/>
  <c r="J389" i="58"/>
  <c r="J388" i="58"/>
  <c r="I386" i="58"/>
  <c r="H386" i="58"/>
  <c r="G386" i="58"/>
  <c r="F386" i="58"/>
  <c r="D386" i="58"/>
  <c r="C386" i="58"/>
  <c r="M3" i="58"/>
  <c r="N3" i="58" l="1"/>
  <c r="J390" i="58"/>
  <c r="J392" i="58" s="1"/>
  <c r="J394" i="58" s="1"/>
  <c r="I394" i="58" l="1"/>
  <c r="I2" i="58"/>
  <c r="C8" i="15" s="1"/>
  <c r="J242" i="57" l="1"/>
  <c r="J240" i="57"/>
  <c r="J238" i="57"/>
  <c r="J237" i="57"/>
  <c r="G235" i="57"/>
  <c r="F235" i="57"/>
  <c r="C235" i="57"/>
  <c r="J239" i="57" l="1"/>
  <c r="J241" i="57" s="1"/>
  <c r="J243" i="57" s="1"/>
  <c r="I243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J120" i="55"/>
  <c r="J118" i="55"/>
  <c r="J116" i="55"/>
  <c r="J115" i="55"/>
  <c r="G113" i="55"/>
  <c r="F113" i="55"/>
  <c r="C113" i="55"/>
  <c r="M1" i="56" l="1"/>
  <c r="J117" i="55"/>
  <c r="J119" i="55" s="1"/>
  <c r="J121" i="55" s="1"/>
  <c r="I121" i="55" s="1"/>
  <c r="I2" i="55" l="1"/>
  <c r="C9" i="15" s="1"/>
  <c r="I42" i="30" l="1"/>
  <c r="I44" i="30"/>
  <c r="I37" i="18" l="1"/>
  <c r="I39" i="18"/>
  <c r="L3" i="12" l="1"/>
  <c r="B17" i="15" l="1"/>
  <c r="B14" i="15"/>
  <c r="J173" i="54" l="1"/>
  <c r="J171" i="54"/>
  <c r="J169" i="54"/>
  <c r="J168" i="54"/>
  <c r="I166" i="54"/>
  <c r="H166" i="54"/>
  <c r="G166" i="54"/>
  <c r="F166" i="54"/>
  <c r="D166" i="54"/>
  <c r="C166" i="54"/>
  <c r="J170" i="54" l="1"/>
  <c r="J172" i="54" s="1"/>
  <c r="J174" i="54" s="1"/>
  <c r="I2" i="54" s="1"/>
  <c r="C5" i="15" s="1"/>
  <c r="L3" i="54"/>
  <c r="N3" i="54" s="1"/>
  <c r="I174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" i="2" l="1"/>
  <c r="I36" i="2"/>
  <c r="H36" i="2"/>
  <c r="G36" i="2"/>
  <c r="F3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4" i="5" l="1"/>
  <c r="J52" i="5"/>
  <c r="J50" i="5"/>
  <c r="J49" i="5"/>
  <c r="H47" i="5"/>
  <c r="G47" i="5"/>
  <c r="F47" i="5"/>
  <c r="D47" i="5"/>
  <c r="C47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3" i="2"/>
  <c r="J39" i="2"/>
  <c r="C36" i="2"/>
  <c r="J36" i="14" l="1"/>
  <c r="J38" i="14" s="1"/>
  <c r="J40" i="14" s="1"/>
  <c r="J36" i="6"/>
  <c r="L36" i="13"/>
  <c r="M4" i="5"/>
  <c r="J51" i="5"/>
  <c r="J53" i="5" s="1"/>
  <c r="J55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5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6" i="2"/>
  <c r="J38" i="2"/>
  <c r="J40" i="2" s="1"/>
  <c r="J42" i="2" s="1"/>
  <c r="J44" i="2" s="1"/>
  <c r="I44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8616050.00
Pembayaran Taufik
TAUFIK HIDAYAT
0000
8,616,050.00
CR
201,989,704.02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charset val="1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charset val="1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charset val="1"/>
          </rPr>
          <t>04/04/19  TRANSFER WBNKSETOR#5016473969 400301000897500#307
  5.163.000,00  40.845.461,80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1">
      <text>
        <r>
          <rPr>
            <b/>
            <sz val="9"/>
            <color indexed="81"/>
            <rFont val="Tahoma"/>
            <charset val="1"/>
          </rPr>
          <t>04/04 
SA Cash Dep NoBook FEBRIAN ABDUL RAHMAN
 - 1,000,000.00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<sst xmlns="http://schemas.openxmlformats.org/spreadsheetml/2006/main" count="2379" uniqueCount="359">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</sst>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4"/>
  <sheetViews>
    <sheetView zoomScaleNormal="100" workbookViewId="0">
      <pane ySplit="7" topLeftCell="A155" activePane="bottomLeft" state="frozen"/>
      <selection pane="bottomLeft" activeCell="B164" sqref="B16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SUM(D147:D158)</f>
        <v>8891195</v>
      </c>
      <c r="M1" s="238">
        <v>9063308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J174*-1</f>
        <v>6573620</v>
      </c>
      <c r="J2" s="218"/>
      <c r="L2" s="276">
        <f>SUM(G147:G158)</f>
        <v>275145</v>
      </c>
      <c r="M2" s="238">
        <v>275145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8616050</v>
      </c>
      <c r="M3" s="238">
        <f>M1-M2</f>
        <v>8788163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98">
        <v>43556</v>
      </c>
      <c r="B159" s="99">
        <v>19003777</v>
      </c>
      <c r="C159" s="412">
        <v>19</v>
      </c>
      <c r="D159" s="34">
        <v>1863965</v>
      </c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>
        <v>43556</v>
      </c>
      <c r="B160" s="99">
        <v>19003797</v>
      </c>
      <c r="C160" s="412">
        <v>8</v>
      </c>
      <c r="D160" s="34">
        <v>729045</v>
      </c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>
        <v>43557</v>
      </c>
      <c r="B161" s="99">
        <v>19003840</v>
      </c>
      <c r="C161" s="412">
        <v>13</v>
      </c>
      <c r="D161" s="34">
        <v>1292765</v>
      </c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>
        <v>43557</v>
      </c>
      <c r="B162" s="99">
        <v>19003862</v>
      </c>
      <c r="C162" s="412">
        <v>6</v>
      </c>
      <c r="D162" s="34">
        <v>517650</v>
      </c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>
        <v>43559</v>
      </c>
      <c r="B163" s="99">
        <v>19003981</v>
      </c>
      <c r="C163" s="412">
        <v>14</v>
      </c>
      <c r="D163" s="34">
        <v>1373175</v>
      </c>
      <c r="E163" s="101" t="s">
        <v>358</v>
      </c>
      <c r="F163" s="100">
        <v>2</v>
      </c>
      <c r="G163" s="34">
        <v>206065</v>
      </c>
      <c r="H163" s="101"/>
      <c r="I163" s="102"/>
      <c r="J163" s="34"/>
    </row>
    <row r="164" spans="1:10" ht="15.75" customHeight="1" x14ac:dyDescent="0.25">
      <c r="A164" s="98">
        <v>43559</v>
      </c>
      <c r="B164" s="99">
        <v>19004011</v>
      </c>
      <c r="C164" s="412">
        <v>11</v>
      </c>
      <c r="D164" s="34">
        <v>1003085</v>
      </c>
      <c r="E164" s="101"/>
      <c r="F164" s="100"/>
      <c r="G164" s="34"/>
      <c r="H164" s="101"/>
      <c r="I164" s="102"/>
      <c r="J164" s="34"/>
    </row>
    <row r="165" spans="1:10" x14ac:dyDescent="0.25">
      <c r="A165" s="235"/>
      <c r="B165" s="234"/>
      <c r="C165" s="12"/>
      <c r="D165" s="236"/>
      <c r="E165" s="237"/>
      <c r="F165" s="240"/>
      <c r="G165" s="236"/>
      <c r="H165" s="237"/>
      <c r="I165" s="239"/>
      <c r="J165" s="236"/>
    </row>
    <row r="166" spans="1:10" x14ac:dyDescent="0.25">
      <c r="A166" s="235"/>
      <c r="B166" s="223" t="s">
        <v>11</v>
      </c>
      <c r="C166" s="229">
        <f>SUM(C8:C165)</f>
        <v>1012</v>
      </c>
      <c r="D166" s="224">
        <f>SUM(D8:D165)</f>
        <v>94650598</v>
      </c>
      <c r="E166" s="223" t="s">
        <v>11</v>
      </c>
      <c r="F166" s="232">
        <f>SUM(F8:F165)</f>
        <v>78</v>
      </c>
      <c r="G166" s="224">
        <f>SUM(G8:G165)</f>
        <v>7691945</v>
      </c>
      <c r="H166" s="232">
        <f>SUM(H8:H165)</f>
        <v>0</v>
      </c>
      <c r="I166" s="232">
        <f>SUM(I8:I165)</f>
        <v>80385033</v>
      </c>
      <c r="J166" s="5"/>
    </row>
    <row r="167" spans="1:10" x14ac:dyDescent="0.25">
      <c r="A167" s="235"/>
      <c r="B167" s="223"/>
      <c r="C167" s="229"/>
      <c r="D167" s="224"/>
      <c r="E167" s="223"/>
      <c r="F167" s="232"/>
      <c r="G167" s="224"/>
      <c r="H167" s="232"/>
      <c r="I167" s="232"/>
      <c r="J167" s="5"/>
    </row>
    <row r="168" spans="1:10" x14ac:dyDescent="0.25">
      <c r="A168" s="225"/>
      <c r="B168" s="226"/>
      <c r="C168" s="12"/>
      <c r="D168" s="236"/>
      <c r="E168" s="223"/>
      <c r="F168" s="240"/>
      <c r="G168" s="414" t="s">
        <v>12</v>
      </c>
      <c r="H168" s="414"/>
      <c r="I168" s="239"/>
      <c r="J168" s="227">
        <f>SUM(D8:D165)</f>
        <v>94650598</v>
      </c>
    </row>
    <row r="169" spans="1:10" x14ac:dyDescent="0.25">
      <c r="A169" s="235"/>
      <c r="B169" s="234"/>
      <c r="C169" s="12"/>
      <c r="D169" s="236"/>
      <c r="E169" s="237"/>
      <c r="F169" s="240"/>
      <c r="G169" s="414" t="s">
        <v>13</v>
      </c>
      <c r="H169" s="414"/>
      <c r="I169" s="239"/>
      <c r="J169" s="227">
        <f>SUM(G8:G165)</f>
        <v>7691945</v>
      </c>
    </row>
    <row r="170" spans="1:10" x14ac:dyDescent="0.25">
      <c r="A170" s="228"/>
      <c r="B170" s="237"/>
      <c r="C170" s="12"/>
      <c r="D170" s="236"/>
      <c r="E170" s="237"/>
      <c r="F170" s="240"/>
      <c r="G170" s="414" t="s">
        <v>14</v>
      </c>
      <c r="H170" s="414"/>
      <c r="I170" s="41"/>
      <c r="J170" s="229">
        <f>J168-J169</f>
        <v>86958653</v>
      </c>
    </row>
    <row r="171" spans="1:10" x14ac:dyDescent="0.25">
      <c r="A171" s="235"/>
      <c r="B171" s="230"/>
      <c r="C171" s="12"/>
      <c r="D171" s="231"/>
      <c r="E171" s="237"/>
      <c r="F171" s="240"/>
      <c r="G171" s="414" t="s">
        <v>15</v>
      </c>
      <c r="H171" s="414"/>
      <c r="I171" s="239"/>
      <c r="J171" s="227">
        <f>SUM(H8:H165)</f>
        <v>0</v>
      </c>
    </row>
    <row r="172" spans="1:10" x14ac:dyDescent="0.25">
      <c r="A172" s="235"/>
      <c r="B172" s="230"/>
      <c r="C172" s="12"/>
      <c r="D172" s="231"/>
      <c r="E172" s="237"/>
      <c r="F172" s="240"/>
      <c r="G172" s="414" t="s">
        <v>16</v>
      </c>
      <c r="H172" s="414"/>
      <c r="I172" s="239"/>
      <c r="J172" s="227">
        <f>J170+J171</f>
        <v>86958653</v>
      </c>
    </row>
    <row r="173" spans="1:10" x14ac:dyDescent="0.25">
      <c r="A173" s="235"/>
      <c r="B173" s="230"/>
      <c r="C173" s="12"/>
      <c r="D173" s="231"/>
      <c r="E173" s="237"/>
      <c r="F173" s="240"/>
      <c r="G173" s="414" t="s">
        <v>5</v>
      </c>
      <c r="H173" s="414"/>
      <c r="I173" s="239"/>
      <c r="J173" s="227">
        <f>SUM(I8:I165)</f>
        <v>80385033</v>
      </c>
    </row>
    <row r="174" spans="1:10" x14ac:dyDescent="0.25">
      <c r="A174" s="235"/>
      <c r="B174" s="230"/>
      <c r="C174" s="12"/>
      <c r="D174" s="231"/>
      <c r="E174" s="237"/>
      <c r="F174" s="240"/>
      <c r="G174" s="414" t="s">
        <v>31</v>
      </c>
      <c r="H174" s="414"/>
      <c r="I174" s="240" t="str">
        <f>IF(J174&gt;0,"SALDO",IF(J174&lt;0,"PIUTANG",IF(J174=0,"LUNAS")))</f>
        <v>PIUTANG</v>
      </c>
      <c r="J174" s="227">
        <f>J173-J172</f>
        <v>-6573620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4:H174"/>
    <mergeCell ref="G168:H168"/>
    <mergeCell ref="G169:H169"/>
    <mergeCell ref="G170:H170"/>
    <mergeCell ref="G171:H171"/>
    <mergeCell ref="G172:H172"/>
    <mergeCell ref="G173:H173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4"/>
  <sheetViews>
    <sheetView workbookViewId="0">
      <pane ySplit="7" topLeftCell="A26" activePane="bottomLeft" state="frozen"/>
      <selection pane="bottomLeft" activeCell="E32" sqref="E3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SUM(D30:D31)</f>
        <v>532663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J44*-1</f>
        <v>804663</v>
      </c>
      <c r="J2" s="20"/>
      <c r="L2" s="277">
        <f>SUM(G30:G31)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532663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2">
        <v>43553</v>
      </c>
      <c r="B31" s="234">
        <v>19003610</v>
      </c>
      <c r="C31" s="240">
        <v>3</v>
      </c>
      <c r="D31" s="236">
        <v>336600</v>
      </c>
      <c r="E31" s="237"/>
      <c r="F31" s="240"/>
      <c r="G31" s="236"/>
      <c r="H31" s="239"/>
      <c r="I31" s="239"/>
      <c r="J31" s="23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2">
        <v>43557</v>
      </c>
      <c r="B32" s="234">
        <v>19003870</v>
      </c>
      <c r="C32" s="240">
        <v>2</v>
      </c>
      <c r="D32" s="236">
        <v>272000</v>
      </c>
      <c r="E32" s="237"/>
      <c r="F32" s="240"/>
      <c r="G32" s="236"/>
      <c r="H32" s="239"/>
      <c r="I32" s="239"/>
      <c r="J32" s="23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2"/>
      <c r="B33" s="234"/>
      <c r="C33" s="240"/>
      <c r="D33" s="236"/>
      <c r="E33" s="237"/>
      <c r="F33" s="240"/>
      <c r="G33" s="236"/>
      <c r="H33" s="239"/>
      <c r="I33" s="239"/>
      <c r="J33" s="23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2"/>
      <c r="B34" s="234"/>
      <c r="C34" s="240"/>
      <c r="D34" s="236"/>
      <c r="E34" s="237"/>
      <c r="F34" s="240"/>
      <c r="G34" s="236"/>
      <c r="H34" s="239"/>
      <c r="I34" s="239"/>
      <c r="J34" s="236"/>
      <c r="K34" s="219"/>
      <c r="L34" s="219"/>
      <c r="M34" s="219"/>
      <c r="N34" s="219"/>
      <c r="O34" s="219"/>
      <c r="P34" s="219"/>
      <c r="Q34" s="219"/>
      <c r="R34" s="219"/>
    </row>
    <row r="35" spans="1:18" x14ac:dyDescent="0.25">
      <c r="A35" s="162"/>
      <c r="B35" s="3"/>
      <c r="C35" s="40"/>
      <c r="D35" s="6"/>
      <c r="E35" s="7"/>
      <c r="F35" s="40"/>
      <c r="G35" s="6"/>
      <c r="H35" s="39"/>
      <c r="I35" s="39"/>
      <c r="J35" s="6"/>
    </row>
    <row r="36" spans="1:18" x14ac:dyDescent="0.25">
      <c r="A36" s="162"/>
      <c r="B36" s="8" t="s">
        <v>11</v>
      </c>
      <c r="C36" s="77">
        <f>SUM(C8:C35)</f>
        <v>50</v>
      </c>
      <c r="D36" s="9">
        <f>SUM(D8:D35)</f>
        <v>5579835</v>
      </c>
      <c r="E36" s="8" t="s">
        <v>11</v>
      </c>
      <c r="F36" s="77">
        <f>SUM(F8:F35)</f>
        <v>9</v>
      </c>
      <c r="G36" s="5">
        <f>SUM(G8:G35)</f>
        <v>927043</v>
      </c>
      <c r="H36" s="40">
        <f>SUM(H8:H35)</f>
        <v>0</v>
      </c>
      <c r="I36" s="40">
        <f>SUM(I8:I35)</f>
        <v>3848129</v>
      </c>
      <c r="J36" s="5"/>
    </row>
    <row r="37" spans="1:18" x14ac:dyDescent="0.25">
      <c r="A37" s="162"/>
      <c r="B37" s="8"/>
      <c r="C37" s="77"/>
      <c r="D37" s="9"/>
      <c r="E37" s="8"/>
      <c r="F37" s="77"/>
      <c r="G37" s="5"/>
      <c r="H37" s="40"/>
      <c r="I37" s="40"/>
      <c r="J37" s="5"/>
    </row>
    <row r="38" spans="1:18" x14ac:dyDescent="0.25">
      <c r="A38" s="163"/>
      <c r="B38" s="11"/>
      <c r="C38" s="40"/>
      <c r="D38" s="6"/>
      <c r="E38" s="8"/>
      <c r="F38" s="40"/>
      <c r="G38" s="414" t="s">
        <v>12</v>
      </c>
      <c r="H38" s="414"/>
      <c r="I38" s="39"/>
      <c r="J38" s="13">
        <f>SUM(D8:D35)</f>
        <v>5579835</v>
      </c>
    </row>
    <row r="39" spans="1:18" x14ac:dyDescent="0.25">
      <c r="A39" s="162"/>
      <c r="B39" s="3"/>
      <c r="C39" s="40"/>
      <c r="D39" s="6"/>
      <c r="E39" s="7"/>
      <c r="F39" s="40"/>
      <c r="G39" s="414" t="s">
        <v>13</v>
      </c>
      <c r="H39" s="414"/>
      <c r="I39" s="39"/>
      <c r="J39" s="13">
        <f>SUM(G8:G35)</f>
        <v>927043</v>
      </c>
    </row>
    <row r="40" spans="1:18" x14ac:dyDescent="0.25">
      <c r="A40" s="164"/>
      <c r="B40" s="7"/>
      <c r="C40" s="40"/>
      <c r="D40" s="6"/>
      <c r="E40" s="7"/>
      <c r="F40" s="40"/>
      <c r="G40" s="414" t="s">
        <v>14</v>
      </c>
      <c r="H40" s="414"/>
      <c r="I40" s="41"/>
      <c r="J40" s="15">
        <f>J38-J39</f>
        <v>4652792</v>
      </c>
    </row>
    <row r="41" spans="1:18" x14ac:dyDescent="0.25">
      <c r="A41" s="162"/>
      <c r="B41" s="16"/>
      <c r="C41" s="40"/>
      <c r="D41" s="17"/>
      <c r="E41" s="7"/>
      <c r="F41" s="40"/>
      <c r="G41" s="414" t="s">
        <v>15</v>
      </c>
      <c r="H41" s="414"/>
      <c r="I41" s="39"/>
      <c r="J41" s="13">
        <f>SUM(H8:H35)</f>
        <v>0</v>
      </c>
      <c r="K41"/>
      <c r="L41"/>
      <c r="M41"/>
      <c r="N41"/>
      <c r="O41"/>
      <c r="P41"/>
      <c r="Q41"/>
      <c r="R41"/>
    </row>
    <row r="42" spans="1:18" x14ac:dyDescent="0.25">
      <c r="A42" s="162"/>
      <c r="B42" s="16"/>
      <c r="C42" s="40"/>
      <c r="D42" s="17"/>
      <c r="E42" s="7"/>
      <c r="F42" s="40"/>
      <c r="G42" s="414" t="s">
        <v>16</v>
      </c>
      <c r="H42" s="414"/>
      <c r="I42" s="39"/>
      <c r="J42" s="13">
        <f>J40+J41</f>
        <v>4652792</v>
      </c>
      <c r="K42"/>
      <c r="L42"/>
      <c r="M42"/>
      <c r="N42"/>
      <c r="O42"/>
      <c r="P42"/>
      <c r="Q42"/>
      <c r="R42"/>
    </row>
    <row r="43" spans="1:18" x14ac:dyDescent="0.25">
      <c r="A43" s="162"/>
      <c r="B43" s="16"/>
      <c r="C43" s="40"/>
      <c r="D43" s="17"/>
      <c r="E43" s="7"/>
      <c r="F43" s="40"/>
      <c r="G43" s="414" t="s">
        <v>5</v>
      </c>
      <c r="H43" s="414"/>
      <c r="I43" s="39"/>
      <c r="J43" s="13">
        <f>SUM(I8:I35)</f>
        <v>3848129</v>
      </c>
      <c r="K43"/>
      <c r="L43"/>
      <c r="M43"/>
      <c r="N43"/>
      <c r="O43"/>
      <c r="P43"/>
      <c r="Q43"/>
      <c r="R43"/>
    </row>
    <row r="44" spans="1:18" x14ac:dyDescent="0.25">
      <c r="A44" s="162"/>
      <c r="B44" s="16"/>
      <c r="C44" s="40"/>
      <c r="D44" s="17"/>
      <c r="E44" s="7"/>
      <c r="F44" s="40"/>
      <c r="G44" s="414" t="s">
        <v>31</v>
      </c>
      <c r="H44" s="414"/>
      <c r="I44" s="40" t="str">
        <f>IF(J44&gt;0,"SALDO",IF(J44&lt;0,"PIUTANG",IF(J44=0,"LUNAS")))</f>
        <v>PIUTANG</v>
      </c>
      <c r="J44" s="13">
        <f>J43-J42</f>
        <v>-804663</v>
      </c>
      <c r="K44"/>
      <c r="L44"/>
      <c r="M44"/>
      <c r="N44"/>
      <c r="O44"/>
      <c r="P44"/>
      <c r="Q44"/>
      <c r="R44"/>
    </row>
  </sheetData>
  <mergeCells count="15">
    <mergeCell ref="G43:H43"/>
    <mergeCell ref="G44:H44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94"/>
  <sheetViews>
    <sheetView workbookViewId="0">
      <pane ySplit="7" topLeftCell="A371" activePane="bottomLeft" state="frozen"/>
      <selection pane="bottomLeft" activeCell="G375" sqref="G37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SUM(D371:D374)</f>
        <v>2927400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J394*-1</f>
        <v>4051270</v>
      </c>
      <c r="J2" s="218"/>
      <c r="L2" s="219">
        <f>SUM(G371:G374)</f>
        <v>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2927400</v>
      </c>
      <c r="M3" s="219">
        <f>M1-M2</f>
        <v>1369830</v>
      </c>
      <c r="N3" s="219">
        <f>L3+M3</f>
        <v>4297230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98">
        <v>43528</v>
      </c>
      <c r="B375" s="99">
        <v>19003962</v>
      </c>
      <c r="C375" s="412">
        <v>16</v>
      </c>
      <c r="D375" s="34">
        <v>1799450</v>
      </c>
      <c r="E375" s="99" t="s">
        <v>357</v>
      </c>
      <c r="F375" s="100">
        <v>4</v>
      </c>
      <c r="G375" s="34">
        <v>474130</v>
      </c>
      <c r="H375" s="102"/>
      <c r="I375" s="102"/>
      <c r="J375" s="34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98">
        <v>43528</v>
      </c>
      <c r="B376" s="99">
        <v>19003968</v>
      </c>
      <c r="C376" s="412">
        <v>2</v>
      </c>
      <c r="D376" s="34">
        <v>246415</v>
      </c>
      <c r="E376" s="99"/>
      <c r="F376" s="100"/>
      <c r="G376" s="34"/>
      <c r="H376" s="102"/>
      <c r="I376" s="102"/>
      <c r="J376" s="34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98">
        <v>43528</v>
      </c>
      <c r="B377" s="99">
        <v>19003984</v>
      </c>
      <c r="C377" s="412">
        <v>6</v>
      </c>
      <c r="D377" s="34">
        <v>858500</v>
      </c>
      <c r="E377" s="99"/>
      <c r="F377" s="100"/>
      <c r="G377" s="34"/>
      <c r="H377" s="102"/>
      <c r="I377" s="102"/>
      <c r="J377" s="34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98">
        <v>43528</v>
      </c>
      <c r="B378" s="99">
        <v>19003992</v>
      </c>
      <c r="C378" s="412">
        <v>11</v>
      </c>
      <c r="D378" s="34">
        <v>1167050</v>
      </c>
      <c r="E378" s="99"/>
      <c r="F378" s="100"/>
      <c r="G378" s="34"/>
      <c r="H378" s="102"/>
      <c r="I378" s="102"/>
      <c r="J378" s="34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98">
        <v>43528</v>
      </c>
      <c r="B379" s="99">
        <v>19004004</v>
      </c>
      <c r="C379" s="412">
        <v>4</v>
      </c>
      <c r="D379" s="34">
        <v>453985</v>
      </c>
      <c r="E379" s="99"/>
      <c r="F379" s="100"/>
      <c r="G379" s="34"/>
      <c r="H379" s="102"/>
      <c r="I379" s="102"/>
      <c r="J379" s="34"/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98"/>
      <c r="B380" s="99"/>
      <c r="C380" s="412"/>
      <c r="D380" s="34"/>
      <c r="E380" s="99"/>
      <c r="F380" s="100"/>
      <c r="G380" s="34"/>
      <c r="H380" s="102"/>
      <c r="I380" s="102"/>
      <c r="J380" s="34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98"/>
      <c r="B381" s="99"/>
      <c r="C381" s="412"/>
      <c r="D381" s="34"/>
      <c r="E381" s="99"/>
      <c r="F381" s="100"/>
      <c r="G381" s="34"/>
      <c r="H381" s="102"/>
      <c r="I381" s="102"/>
      <c r="J381" s="34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98"/>
      <c r="B382" s="99"/>
      <c r="C382" s="412"/>
      <c r="D382" s="34"/>
      <c r="E382" s="99"/>
      <c r="F382" s="100"/>
      <c r="G382" s="34"/>
      <c r="H382" s="102"/>
      <c r="I382" s="102"/>
      <c r="J382" s="34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98"/>
      <c r="B383" s="99"/>
      <c r="C383" s="412"/>
      <c r="D383" s="34"/>
      <c r="E383" s="99"/>
      <c r="F383" s="100"/>
      <c r="G383" s="34"/>
      <c r="H383" s="102"/>
      <c r="I383" s="102"/>
      <c r="J383" s="34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98"/>
      <c r="B384" s="99"/>
      <c r="C384" s="412"/>
      <c r="D384" s="34"/>
      <c r="E384" s="99"/>
      <c r="F384" s="100"/>
      <c r="G384" s="34"/>
      <c r="H384" s="102"/>
      <c r="I384" s="102"/>
      <c r="J384" s="34"/>
      <c r="K384" s="138"/>
      <c r="L384" s="138"/>
      <c r="M384" s="138"/>
      <c r="N384" s="138"/>
      <c r="O384" s="138"/>
      <c r="P384" s="138"/>
      <c r="Q384" s="138"/>
      <c r="R384" s="138"/>
    </row>
    <row r="385" spans="1:18" x14ac:dyDescent="0.25">
      <c r="A385" s="235"/>
      <c r="B385" s="234"/>
      <c r="C385" s="240"/>
      <c r="D385" s="236"/>
      <c r="E385" s="234"/>
      <c r="F385" s="240"/>
      <c r="G385" s="236"/>
      <c r="H385" s="239"/>
      <c r="I385" s="239"/>
      <c r="J385" s="236"/>
    </row>
    <row r="386" spans="1:18" s="218" customFormat="1" x14ac:dyDescent="0.25">
      <c r="A386" s="226"/>
      <c r="B386" s="223" t="s">
        <v>11</v>
      </c>
      <c r="C386" s="232">
        <f>SUM(C8:C385)</f>
        <v>3620</v>
      </c>
      <c r="D386" s="224">
        <f>SUM(D8:D385)</f>
        <v>390744451</v>
      </c>
      <c r="E386" s="223" t="s">
        <v>11</v>
      </c>
      <c r="F386" s="232">
        <f>SUM(F8:F385)</f>
        <v>345</v>
      </c>
      <c r="G386" s="224">
        <f>SUM(G8:G385)</f>
        <v>37604846</v>
      </c>
      <c r="H386" s="232">
        <f>SUM(H8:H385)</f>
        <v>0</v>
      </c>
      <c r="I386" s="232">
        <f>SUM(I8:I385)</f>
        <v>349088335</v>
      </c>
      <c r="J386" s="224"/>
      <c r="K386" s="220"/>
      <c r="L386" s="220"/>
      <c r="M386" s="220"/>
      <c r="N386" s="220"/>
      <c r="O386" s="220"/>
      <c r="P386" s="220"/>
      <c r="Q386" s="220"/>
      <c r="R386" s="220"/>
    </row>
    <row r="387" spans="1:18" s="218" customFormat="1" x14ac:dyDescent="0.25">
      <c r="A387" s="226"/>
      <c r="B387" s="223"/>
      <c r="C387" s="232"/>
      <c r="D387" s="224"/>
      <c r="E387" s="223"/>
      <c r="F387" s="232"/>
      <c r="G387" s="224"/>
      <c r="H387" s="232"/>
      <c r="I387" s="232"/>
      <c r="J387" s="224"/>
      <c r="K387" s="220"/>
      <c r="M387" s="220"/>
      <c r="N387" s="220"/>
      <c r="O387" s="220"/>
      <c r="P387" s="220"/>
      <c r="Q387" s="220"/>
      <c r="R387" s="220"/>
    </row>
    <row r="388" spans="1:18" x14ac:dyDescent="0.25">
      <c r="A388" s="225"/>
      <c r="B388" s="226"/>
      <c r="C388" s="240"/>
      <c r="D388" s="236"/>
      <c r="E388" s="223"/>
      <c r="F388" s="240"/>
      <c r="G388" s="429" t="s">
        <v>12</v>
      </c>
      <c r="H388" s="430"/>
      <c r="I388" s="236"/>
      <c r="J388" s="227">
        <f>SUM(D8:D385)</f>
        <v>390744451</v>
      </c>
      <c r="P388" s="220"/>
      <c r="Q388" s="220"/>
      <c r="R388" s="233"/>
    </row>
    <row r="389" spans="1:18" x14ac:dyDescent="0.25">
      <c r="A389" s="235"/>
      <c r="B389" s="234"/>
      <c r="C389" s="240"/>
      <c r="D389" s="236"/>
      <c r="E389" s="234"/>
      <c r="F389" s="240"/>
      <c r="G389" s="429" t="s">
        <v>13</v>
      </c>
      <c r="H389" s="430"/>
      <c r="I389" s="237"/>
      <c r="J389" s="227">
        <f>SUM(G8:G385)</f>
        <v>37604846</v>
      </c>
      <c r="R389" s="233"/>
    </row>
    <row r="390" spans="1:18" x14ac:dyDescent="0.25">
      <c r="A390" s="228"/>
      <c r="B390" s="237"/>
      <c r="C390" s="240"/>
      <c r="D390" s="236"/>
      <c r="E390" s="234"/>
      <c r="F390" s="240"/>
      <c r="G390" s="429" t="s">
        <v>14</v>
      </c>
      <c r="H390" s="430"/>
      <c r="I390" s="229"/>
      <c r="J390" s="229">
        <f>J388-J389</f>
        <v>353139605</v>
      </c>
      <c r="L390" s="220"/>
      <c r="R390" s="233"/>
    </row>
    <row r="391" spans="1:18" x14ac:dyDescent="0.25">
      <c r="A391" s="235"/>
      <c r="B391" s="230"/>
      <c r="C391" s="240"/>
      <c r="D391" s="231"/>
      <c r="E391" s="234"/>
      <c r="F391" s="240"/>
      <c r="G391" s="429" t="s">
        <v>15</v>
      </c>
      <c r="H391" s="430"/>
      <c r="I391" s="237"/>
      <c r="J391" s="227">
        <f>SUM(H8:H385)</f>
        <v>0</v>
      </c>
      <c r="R391" s="233"/>
    </row>
    <row r="392" spans="1:18" x14ac:dyDescent="0.25">
      <c r="A392" s="235"/>
      <c r="B392" s="230"/>
      <c r="C392" s="240"/>
      <c r="D392" s="231"/>
      <c r="E392" s="234"/>
      <c r="F392" s="240"/>
      <c r="G392" s="429" t="s">
        <v>16</v>
      </c>
      <c r="H392" s="430"/>
      <c r="I392" s="237"/>
      <c r="J392" s="227">
        <f>J390+J391</f>
        <v>353139605</v>
      </c>
      <c r="R392" s="233"/>
    </row>
    <row r="393" spans="1:18" x14ac:dyDescent="0.25">
      <c r="A393" s="235"/>
      <c r="B393" s="230"/>
      <c r="C393" s="240"/>
      <c r="D393" s="231"/>
      <c r="E393" s="234"/>
      <c r="F393" s="240"/>
      <c r="G393" s="429" t="s">
        <v>5</v>
      </c>
      <c r="H393" s="430"/>
      <c r="I393" s="237"/>
      <c r="J393" s="227">
        <f>SUM(I8:I385)</f>
        <v>349088335</v>
      </c>
      <c r="R393" s="233"/>
    </row>
    <row r="394" spans="1:18" x14ac:dyDescent="0.25">
      <c r="A394" s="235"/>
      <c r="B394" s="230"/>
      <c r="C394" s="240"/>
      <c r="D394" s="231"/>
      <c r="E394" s="234"/>
      <c r="F394" s="240"/>
      <c r="G394" s="429" t="s">
        <v>31</v>
      </c>
      <c r="H394" s="430"/>
      <c r="I394" s="234" t="str">
        <f>IF(J394&gt;0,"SALDO",IF(J394&lt;0,"PIUTANG",IF(J394=0,"LUNAS")))</f>
        <v>PIUTANG</v>
      </c>
      <c r="J394" s="227">
        <f>J393-J392</f>
        <v>-4051270</v>
      </c>
      <c r="R394" s="233"/>
    </row>
  </sheetData>
  <mergeCells count="13">
    <mergeCell ref="G394:H394"/>
    <mergeCell ref="G388:H388"/>
    <mergeCell ref="G389:H389"/>
    <mergeCell ref="G390:H390"/>
    <mergeCell ref="G391:H391"/>
    <mergeCell ref="G392:H392"/>
    <mergeCell ref="G393:H39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49"/>
  <sheetViews>
    <sheetView zoomScale="85" zoomScaleNormal="85" workbookViewId="0">
      <pane ySplit="7" topLeftCell="A211" activePane="bottomLeft" state="frozen"/>
      <selection pane="bottomLeft" activeCell="G224" sqref="G2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SUM(D198:D215)</f>
        <v>27379160</v>
      </c>
      <c r="N1" s="219">
        <v>13820101</v>
      </c>
      <c r="O1" s="219">
        <f>N1-M1</f>
        <v>-13559059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J243*-1</f>
        <v>24057509</v>
      </c>
      <c r="J2" s="218"/>
      <c r="M2" s="219">
        <f>SUM(G198:G215)</f>
        <v>1831410</v>
      </c>
      <c r="N2" s="219">
        <v>242901</v>
      </c>
      <c r="O2" s="219">
        <f>N2-M2</f>
        <v>-1588509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25547750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98">
        <v>43554</v>
      </c>
      <c r="B216" s="99">
        <v>19003630</v>
      </c>
      <c r="C216" s="100">
        <v>19</v>
      </c>
      <c r="D216" s="34">
        <v>1794860</v>
      </c>
      <c r="E216" s="101" t="s">
        <v>352</v>
      </c>
      <c r="F216" s="99">
        <v>2</v>
      </c>
      <c r="G216" s="34">
        <v>208080</v>
      </c>
      <c r="H216" s="102"/>
      <c r="I216" s="102"/>
      <c r="J216" s="34"/>
      <c r="K216" s="233"/>
      <c r="L216" s="233"/>
      <c r="M216" s="233"/>
      <c r="N216" s="233"/>
      <c r="O216" s="233"/>
      <c r="P216" s="233"/>
    </row>
    <row r="217" spans="1:16" x14ac:dyDescent="0.25">
      <c r="A217" s="98">
        <v>43554</v>
      </c>
      <c r="B217" s="99">
        <v>19003663</v>
      </c>
      <c r="C217" s="100">
        <v>26</v>
      </c>
      <c r="D217" s="34">
        <v>3136160</v>
      </c>
      <c r="E217" s="101"/>
      <c r="F217" s="99"/>
      <c r="G217" s="34"/>
      <c r="H217" s="102"/>
      <c r="I217" s="102"/>
      <c r="J217" s="34"/>
      <c r="K217" s="233"/>
      <c r="L217" s="233"/>
      <c r="M217" s="233"/>
      <c r="N217" s="233"/>
      <c r="O217" s="233"/>
      <c r="P217" s="233"/>
    </row>
    <row r="218" spans="1:16" x14ac:dyDescent="0.25">
      <c r="A218" s="98">
        <v>43556</v>
      </c>
      <c r="B218" s="99">
        <v>19003767</v>
      </c>
      <c r="C218" s="100">
        <v>35</v>
      </c>
      <c r="D218" s="34">
        <v>3405613</v>
      </c>
      <c r="E218" s="101"/>
      <c r="F218" s="99"/>
      <c r="G218" s="34"/>
      <c r="H218" s="102"/>
      <c r="I218" s="102"/>
      <c r="J218" s="34"/>
      <c r="K218" s="233"/>
      <c r="L218" s="233"/>
      <c r="M218" s="233"/>
      <c r="N218" s="233"/>
      <c r="O218" s="233"/>
      <c r="P218" s="233"/>
    </row>
    <row r="219" spans="1:16" x14ac:dyDescent="0.25">
      <c r="A219" s="98">
        <v>43556</v>
      </c>
      <c r="B219" s="99">
        <v>19003800</v>
      </c>
      <c r="C219" s="100">
        <v>22</v>
      </c>
      <c r="D219" s="34">
        <v>2364700</v>
      </c>
      <c r="E219" s="101"/>
      <c r="F219" s="99"/>
      <c r="G219" s="34"/>
      <c r="H219" s="102"/>
      <c r="I219" s="102"/>
      <c r="J219" s="34"/>
      <c r="K219" s="233"/>
      <c r="L219" s="233"/>
      <c r="M219" s="233"/>
      <c r="N219" s="233"/>
      <c r="O219" s="233"/>
      <c r="P219" s="233"/>
    </row>
    <row r="220" spans="1:16" x14ac:dyDescent="0.25">
      <c r="A220" s="98">
        <v>43557</v>
      </c>
      <c r="B220" s="99">
        <v>19003831</v>
      </c>
      <c r="C220" s="100">
        <v>12</v>
      </c>
      <c r="D220" s="34">
        <v>1164245</v>
      </c>
      <c r="E220" s="101" t="s">
        <v>356</v>
      </c>
      <c r="F220" s="99">
        <v>4</v>
      </c>
      <c r="G220" s="34">
        <v>697860</v>
      </c>
      <c r="H220" s="102"/>
      <c r="I220" s="102"/>
      <c r="J220" s="34"/>
      <c r="K220" s="233"/>
      <c r="L220" s="233"/>
      <c r="M220" s="233"/>
      <c r="N220" s="233"/>
      <c r="O220" s="233"/>
      <c r="P220" s="233"/>
    </row>
    <row r="221" spans="1:16" x14ac:dyDescent="0.25">
      <c r="A221" s="98">
        <v>43557</v>
      </c>
      <c r="B221" s="99">
        <v>19003864</v>
      </c>
      <c r="C221" s="100">
        <v>37</v>
      </c>
      <c r="D221" s="34">
        <v>4096816</v>
      </c>
      <c r="E221" s="101"/>
      <c r="F221" s="99"/>
      <c r="G221" s="34"/>
      <c r="H221" s="102"/>
      <c r="I221" s="102"/>
      <c r="J221" s="34"/>
      <c r="K221" s="233"/>
      <c r="L221" s="233"/>
      <c r="M221" s="233"/>
      <c r="N221" s="233"/>
      <c r="O221" s="233"/>
      <c r="P221" s="233"/>
    </row>
    <row r="222" spans="1:16" x14ac:dyDescent="0.25">
      <c r="A222" s="98">
        <v>43558</v>
      </c>
      <c r="B222" s="99">
        <v>19003915</v>
      </c>
      <c r="C222" s="100">
        <v>12</v>
      </c>
      <c r="D222" s="34">
        <v>1319965</v>
      </c>
      <c r="E222" s="101"/>
      <c r="F222" s="99"/>
      <c r="G222" s="34"/>
      <c r="H222" s="102"/>
      <c r="I222" s="102"/>
      <c r="J222" s="34"/>
      <c r="K222" s="233"/>
      <c r="L222" s="233"/>
      <c r="M222" s="233"/>
      <c r="N222" s="233"/>
      <c r="O222" s="233"/>
      <c r="P222" s="233"/>
    </row>
    <row r="223" spans="1:16" x14ac:dyDescent="0.25">
      <c r="A223" s="98">
        <v>43558</v>
      </c>
      <c r="B223" s="99">
        <v>19003938</v>
      </c>
      <c r="C223" s="100">
        <v>22</v>
      </c>
      <c r="D223" s="34">
        <v>2465000</v>
      </c>
      <c r="E223" s="101"/>
      <c r="F223" s="99"/>
      <c r="G223" s="34"/>
      <c r="H223" s="102"/>
      <c r="I223" s="102"/>
      <c r="J223" s="34"/>
      <c r="K223" s="233"/>
      <c r="L223" s="233"/>
      <c r="M223" s="233"/>
      <c r="N223" s="233"/>
      <c r="O223" s="233"/>
      <c r="P223" s="233"/>
    </row>
    <row r="224" spans="1:16" x14ac:dyDescent="0.25">
      <c r="A224" s="98">
        <v>43559</v>
      </c>
      <c r="B224" s="99">
        <v>19003969</v>
      </c>
      <c r="C224" s="100">
        <v>26</v>
      </c>
      <c r="D224" s="34">
        <v>2636413</v>
      </c>
      <c r="E224" s="101"/>
      <c r="F224" s="99"/>
      <c r="G224" s="34"/>
      <c r="H224" s="102"/>
      <c r="I224" s="102"/>
      <c r="J224" s="34"/>
      <c r="K224" s="233"/>
      <c r="L224" s="233"/>
      <c r="M224" s="233"/>
      <c r="N224" s="233"/>
      <c r="O224" s="233"/>
      <c r="P224" s="233"/>
    </row>
    <row r="225" spans="1:16" x14ac:dyDescent="0.25">
      <c r="A225" s="98">
        <v>43559</v>
      </c>
      <c r="B225" s="99">
        <v>19004001</v>
      </c>
      <c r="C225" s="100">
        <v>24</v>
      </c>
      <c r="D225" s="34">
        <v>2580090</v>
      </c>
      <c r="E225" s="101"/>
      <c r="F225" s="99"/>
      <c r="G225" s="34"/>
      <c r="H225" s="102"/>
      <c r="I225" s="102"/>
      <c r="J225" s="34"/>
      <c r="K225" s="233"/>
      <c r="L225" s="233"/>
      <c r="M225" s="233"/>
      <c r="N225" s="233"/>
      <c r="O225" s="233"/>
      <c r="P225" s="233"/>
    </row>
    <row r="226" spans="1:16" x14ac:dyDescent="0.25">
      <c r="A226" s="98"/>
      <c r="B226" s="99"/>
      <c r="C226" s="100"/>
      <c r="D226" s="34"/>
      <c r="E226" s="101"/>
      <c r="F226" s="99"/>
      <c r="G226" s="34"/>
      <c r="H226" s="102"/>
      <c r="I226" s="102"/>
      <c r="J226" s="34"/>
      <c r="K226" s="233"/>
      <c r="L226" s="233"/>
      <c r="M226" s="233"/>
      <c r="N226" s="233"/>
      <c r="O226" s="233"/>
      <c r="P226" s="233"/>
    </row>
    <row r="227" spans="1:16" x14ac:dyDescent="0.25">
      <c r="A227" s="98"/>
      <c r="B227" s="99"/>
      <c r="C227" s="100"/>
      <c r="D227" s="34"/>
      <c r="E227" s="101"/>
      <c r="F227" s="99"/>
      <c r="G227" s="34"/>
      <c r="H227" s="102"/>
      <c r="I227" s="102"/>
      <c r="J227" s="34"/>
      <c r="K227" s="233"/>
      <c r="L227" s="233"/>
      <c r="M227" s="233"/>
      <c r="N227" s="233"/>
      <c r="O227" s="233"/>
      <c r="P227" s="233"/>
    </row>
    <row r="228" spans="1:16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33"/>
      <c r="L228" s="233"/>
      <c r="M228" s="233"/>
      <c r="N228" s="233"/>
      <c r="O228" s="233"/>
      <c r="P228" s="233"/>
    </row>
    <row r="229" spans="1:16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33"/>
      <c r="L229" s="233"/>
      <c r="M229" s="233"/>
      <c r="N229" s="233"/>
      <c r="O229" s="233"/>
      <c r="P229" s="233"/>
    </row>
    <row r="230" spans="1:16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33"/>
      <c r="L230" s="233"/>
      <c r="M230" s="233"/>
      <c r="N230" s="233"/>
      <c r="O230" s="233"/>
      <c r="P230" s="233"/>
    </row>
    <row r="231" spans="1:16" x14ac:dyDescent="0.25">
      <c r="A231" s="98"/>
      <c r="B231" s="99"/>
      <c r="C231" s="100"/>
      <c r="D231" s="34"/>
      <c r="E231" s="101"/>
      <c r="F231" s="99"/>
      <c r="G231" s="34"/>
      <c r="H231" s="102"/>
      <c r="I231" s="102"/>
      <c r="J231" s="34"/>
      <c r="K231" s="233"/>
      <c r="L231" s="233"/>
      <c r="M231" s="233"/>
      <c r="N231" s="233"/>
      <c r="O231" s="233"/>
      <c r="P231" s="233"/>
    </row>
    <row r="232" spans="1:16" x14ac:dyDescent="0.25">
      <c r="A232" s="98"/>
      <c r="B232" s="99"/>
      <c r="C232" s="100"/>
      <c r="D232" s="34"/>
      <c r="E232" s="101"/>
      <c r="F232" s="99"/>
      <c r="G232" s="34"/>
      <c r="H232" s="102"/>
      <c r="I232" s="102"/>
      <c r="J232" s="34"/>
      <c r="K232" s="233"/>
      <c r="L232" s="233"/>
      <c r="M232" s="233"/>
      <c r="N232" s="233"/>
      <c r="O232" s="233"/>
      <c r="P232" s="233"/>
    </row>
    <row r="233" spans="1:16" x14ac:dyDescent="0.25">
      <c r="A233" s="98"/>
      <c r="B233" s="99"/>
      <c r="C233" s="100"/>
      <c r="D233" s="34"/>
      <c r="E233" s="101"/>
      <c r="F233" s="99"/>
      <c r="G233" s="34"/>
      <c r="H233" s="102"/>
      <c r="I233" s="102"/>
      <c r="J233" s="34"/>
      <c r="K233" s="233"/>
      <c r="L233" s="233"/>
      <c r="M233" s="233"/>
      <c r="N233" s="233"/>
      <c r="O233" s="233"/>
      <c r="P233" s="233"/>
    </row>
    <row r="234" spans="1:16" x14ac:dyDescent="0.25">
      <c r="A234" s="235"/>
      <c r="B234" s="234"/>
      <c r="C234" s="240"/>
      <c r="D234" s="236"/>
      <c r="E234" s="237"/>
      <c r="F234" s="234"/>
      <c r="G234" s="236"/>
      <c r="H234" s="239"/>
      <c r="I234" s="239"/>
      <c r="J234" s="236"/>
      <c r="K234" s="233"/>
      <c r="L234" s="233"/>
      <c r="M234" s="233"/>
      <c r="N234" s="233"/>
      <c r="O234" s="233"/>
      <c r="P234" s="233"/>
    </row>
    <row r="235" spans="1:16" x14ac:dyDescent="0.25">
      <c r="A235" s="235"/>
      <c r="B235" s="223" t="s">
        <v>11</v>
      </c>
      <c r="C235" s="232">
        <f>SUM(C8:C234)</f>
        <v>2779</v>
      </c>
      <c r="D235" s="224"/>
      <c r="E235" s="223" t="s">
        <v>11</v>
      </c>
      <c r="F235" s="223">
        <f>SUM(F8:F234)</f>
        <v>108</v>
      </c>
      <c r="G235" s="224">
        <f>SUM(G8:G234)</f>
        <v>11534119</v>
      </c>
      <c r="H235" s="239"/>
      <c r="I235" s="239"/>
      <c r="J235" s="236"/>
      <c r="K235" s="233"/>
      <c r="L235" s="233"/>
      <c r="M235" s="233"/>
      <c r="N235" s="233"/>
      <c r="O235" s="233"/>
      <c r="P235" s="233"/>
    </row>
    <row r="236" spans="1:16" x14ac:dyDescent="0.25">
      <c r="A236" s="235"/>
      <c r="B236" s="223"/>
      <c r="C236" s="232"/>
      <c r="D236" s="224"/>
      <c r="E236" s="237"/>
      <c r="F236" s="234"/>
      <c r="G236" s="236"/>
      <c r="H236" s="239"/>
      <c r="I236" s="239"/>
      <c r="J236" s="236"/>
      <c r="K236" s="233"/>
      <c r="L236" s="233"/>
      <c r="M236" s="233"/>
      <c r="N236" s="233"/>
      <c r="O236" s="233"/>
      <c r="P236" s="233"/>
    </row>
    <row r="237" spans="1:16" x14ac:dyDescent="0.25">
      <c r="A237" s="225"/>
      <c r="B237" s="226"/>
      <c r="C237" s="240"/>
      <c r="D237" s="236"/>
      <c r="E237" s="223"/>
      <c r="F237" s="234"/>
      <c r="G237" s="414" t="s">
        <v>12</v>
      </c>
      <c r="H237" s="414"/>
      <c r="I237" s="239"/>
      <c r="J237" s="227">
        <f>SUM(D8:D234)</f>
        <v>286060672</v>
      </c>
      <c r="K237" s="233"/>
      <c r="L237" s="233"/>
      <c r="M237" s="233"/>
      <c r="N237" s="233"/>
      <c r="O237" s="233"/>
      <c r="P237" s="233"/>
    </row>
    <row r="238" spans="1:16" x14ac:dyDescent="0.25">
      <c r="A238" s="235"/>
      <c r="B238" s="234"/>
      <c r="C238" s="240"/>
      <c r="D238" s="236"/>
      <c r="E238" s="223"/>
      <c r="F238" s="234"/>
      <c r="G238" s="414" t="s">
        <v>13</v>
      </c>
      <c r="H238" s="414"/>
      <c r="I238" s="239"/>
      <c r="J238" s="227">
        <f>SUM(G8:G234)</f>
        <v>11534119</v>
      </c>
    </row>
    <row r="239" spans="1:16" x14ac:dyDescent="0.25">
      <c r="A239" s="228"/>
      <c r="B239" s="237"/>
      <c r="C239" s="240"/>
      <c r="D239" s="236"/>
      <c r="E239" s="237"/>
      <c r="F239" s="234"/>
      <c r="G239" s="414" t="s">
        <v>14</v>
      </c>
      <c r="H239" s="414"/>
      <c r="I239" s="41"/>
      <c r="J239" s="229">
        <f>J237-J238</f>
        <v>274526553</v>
      </c>
    </row>
    <row r="240" spans="1:16" x14ac:dyDescent="0.25">
      <c r="A240" s="235"/>
      <c r="B240" s="230"/>
      <c r="C240" s="240"/>
      <c r="D240" s="231"/>
      <c r="E240" s="237"/>
      <c r="F240" s="223"/>
      <c r="G240" s="414" t="s">
        <v>15</v>
      </c>
      <c r="H240" s="414"/>
      <c r="I240" s="239"/>
      <c r="J240" s="227">
        <f>SUM(H8:H236)</f>
        <v>0</v>
      </c>
    </row>
    <row r="241" spans="1:16" x14ac:dyDescent="0.25">
      <c r="A241" s="235"/>
      <c r="B241" s="230"/>
      <c r="C241" s="240"/>
      <c r="D241" s="231"/>
      <c r="E241" s="237"/>
      <c r="F241" s="223"/>
      <c r="G241" s="414" t="s">
        <v>16</v>
      </c>
      <c r="H241" s="414"/>
      <c r="I241" s="239"/>
      <c r="J241" s="227">
        <f>J239+J240</f>
        <v>274526553</v>
      </c>
    </row>
    <row r="242" spans="1:16" x14ac:dyDescent="0.25">
      <c r="A242" s="235"/>
      <c r="B242" s="230"/>
      <c r="C242" s="240"/>
      <c r="D242" s="231"/>
      <c r="E242" s="237"/>
      <c r="F242" s="234"/>
      <c r="G242" s="414" t="s">
        <v>5</v>
      </c>
      <c r="H242" s="414"/>
      <c r="I242" s="239"/>
      <c r="J242" s="227">
        <f>SUM(I8:I236)</f>
        <v>250469044</v>
      </c>
    </row>
    <row r="243" spans="1:16" x14ac:dyDescent="0.25">
      <c r="A243" s="235"/>
      <c r="B243" s="230"/>
      <c r="C243" s="240"/>
      <c r="D243" s="231"/>
      <c r="E243" s="237"/>
      <c r="F243" s="234"/>
      <c r="G243" s="414" t="s">
        <v>31</v>
      </c>
      <c r="H243" s="414"/>
      <c r="I243" s="240" t="str">
        <f>IF(J243&gt;0,"SALDO",IF(J243&lt;0,"PIUTANG",IF(J243=0,"LUNAS")))</f>
        <v>PIUTANG</v>
      </c>
      <c r="J243" s="227">
        <f>J242-J241</f>
        <v>-24057509</v>
      </c>
    </row>
    <row r="244" spans="1:16" x14ac:dyDescent="0.25">
      <c r="F244" s="219"/>
      <c r="G244" s="219"/>
      <c r="J244" s="219"/>
    </row>
    <row r="245" spans="1:16" x14ac:dyDescent="0.25">
      <c r="C245" s="219"/>
      <c r="D245" s="219"/>
      <c r="F245" s="219"/>
      <c r="G245" s="219"/>
      <c r="J245" s="219"/>
      <c r="L245" s="233"/>
      <c r="M245" s="233"/>
      <c r="N245" s="233"/>
      <c r="O245" s="233"/>
      <c r="P245" s="233"/>
    </row>
    <row r="246" spans="1:16" x14ac:dyDescent="0.25">
      <c r="C246" s="219"/>
      <c r="D246" s="219"/>
      <c r="F246" s="219"/>
      <c r="G246" s="219"/>
      <c r="J246" s="219"/>
      <c r="L246" s="233"/>
      <c r="M246" s="233"/>
      <c r="N246" s="233"/>
      <c r="O246" s="233"/>
      <c r="P246" s="233"/>
    </row>
    <row r="247" spans="1:16" x14ac:dyDescent="0.25">
      <c r="C247" s="219"/>
      <c r="D247" s="219"/>
      <c r="F247" s="219"/>
      <c r="G247" s="219"/>
      <c r="J247" s="219"/>
      <c r="L247" s="233"/>
      <c r="M247" s="233"/>
      <c r="N247" s="233"/>
      <c r="O247" s="233"/>
      <c r="P247" s="233"/>
    </row>
    <row r="248" spans="1:16" x14ac:dyDescent="0.25">
      <c r="C248" s="219"/>
      <c r="D248" s="219"/>
      <c r="F248" s="219"/>
      <c r="G248" s="219"/>
      <c r="J248" s="219"/>
      <c r="L248" s="233"/>
      <c r="M248" s="233"/>
      <c r="N248" s="233"/>
      <c r="O248" s="233"/>
      <c r="P248" s="233"/>
    </row>
    <row r="249" spans="1:16" x14ac:dyDescent="0.25">
      <c r="C249" s="219"/>
      <c r="D249" s="219"/>
      <c r="L249" s="233"/>
      <c r="M249" s="233"/>
      <c r="N249" s="233"/>
      <c r="O249" s="233"/>
      <c r="P249" s="233"/>
    </row>
  </sheetData>
  <mergeCells count="15">
    <mergeCell ref="G243:H243"/>
    <mergeCell ref="G237:H237"/>
    <mergeCell ref="G238:H238"/>
    <mergeCell ref="G239:H239"/>
    <mergeCell ref="G240:H240"/>
    <mergeCell ref="G241:H241"/>
    <mergeCell ref="G242:H2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85"/>
  <sheetViews>
    <sheetView workbookViewId="0">
      <pane ySplit="7" topLeftCell="A160" activePane="bottomLeft" state="frozen"/>
      <selection pane="bottomLeft" activeCell="H165" sqref="H16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SUM(D154:D162)</f>
        <v>720555</v>
      </c>
      <c r="M1" s="219">
        <v>53505</v>
      </c>
      <c r="N1" s="238">
        <f>L1+M1</f>
        <v>774060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J179*-1</f>
        <v>1254870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720555</v>
      </c>
      <c r="N3" s="238">
        <f>N1-N2</f>
        <v>649440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98">
        <v>43556</v>
      </c>
      <c r="B163" s="99">
        <v>19000521</v>
      </c>
      <c r="C163" s="100">
        <v>4</v>
      </c>
      <c r="D163" s="34">
        <v>280620</v>
      </c>
      <c r="E163" s="101"/>
      <c r="F163" s="99"/>
      <c r="G163" s="34"/>
      <c r="H163" s="102"/>
      <c r="I163" s="102"/>
      <c r="J163" s="34"/>
    </row>
    <row r="164" spans="1:10" x14ac:dyDescent="0.25">
      <c r="A164" s="98">
        <v>43557</v>
      </c>
      <c r="B164" s="99">
        <v>19000524</v>
      </c>
      <c r="C164" s="100">
        <v>7</v>
      </c>
      <c r="D164" s="34">
        <v>451620</v>
      </c>
      <c r="E164" s="101"/>
      <c r="F164" s="99"/>
      <c r="G164" s="34"/>
      <c r="H164" s="102"/>
      <c r="I164" s="102"/>
      <c r="J164" s="34"/>
    </row>
    <row r="165" spans="1:10" x14ac:dyDescent="0.25">
      <c r="A165" s="98">
        <v>43557</v>
      </c>
      <c r="B165" s="99">
        <v>19000525</v>
      </c>
      <c r="C165" s="100">
        <v>3</v>
      </c>
      <c r="D165" s="34">
        <v>198000</v>
      </c>
      <c r="E165" s="101"/>
      <c r="F165" s="99"/>
      <c r="G165" s="34"/>
      <c r="H165" s="102"/>
      <c r="I165" s="102"/>
      <c r="J165" s="34"/>
    </row>
    <row r="166" spans="1:10" x14ac:dyDescent="0.25">
      <c r="A166" s="98">
        <v>43557</v>
      </c>
      <c r="B166" s="99">
        <v>19000530</v>
      </c>
      <c r="C166" s="100">
        <v>2</v>
      </c>
      <c r="D166" s="34">
        <v>89190</v>
      </c>
      <c r="E166" s="101"/>
      <c r="F166" s="99"/>
      <c r="G166" s="34"/>
      <c r="H166" s="102"/>
      <c r="I166" s="102"/>
      <c r="J166" s="34"/>
    </row>
    <row r="167" spans="1:10" x14ac:dyDescent="0.25">
      <c r="A167" s="98">
        <v>43558</v>
      </c>
      <c r="B167" s="99">
        <v>19000537</v>
      </c>
      <c r="C167" s="100">
        <v>2</v>
      </c>
      <c r="D167" s="34">
        <v>105570</v>
      </c>
      <c r="E167" s="101"/>
      <c r="F167" s="99"/>
      <c r="G167" s="34"/>
      <c r="H167" s="102"/>
      <c r="I167" s="102"/>
      <c r="J167" s="34"/>
    </row>
    <row r="168" spans="1:10" x14ac:dyDescent="0.25">
      <c r="A168" s="98">
        <v>43559</v>
      </c>
      <c r="B168" s="99">
        <v>19000549</v>
      </c>
      <c r="C168" s="100">
        <v>2</v>
      </c>
      <c r="D168" s="34">
        <v>130500</v>
      </c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235"/>
      <c r="B170" s="234"/>
      <c r="C170" s="240"/>
      <c r="D170" s="236"/>
      <c r="E170" s="237"/>
      <c r="F170" s="234"/>
      <c r="G170" s="236"/>
      <c r="H170" s="239"/>
      <c r="I170" s="239"/>
      <c r="J170" s="236"/>
    </row>
    <row r="171" spans="1:10" x14ac:dyDescent="0.25">
      <c r="A171" s="235"/>
      <c r="B171" s="223" t="s">
        <v>11</v>
      </c>
      <c r="C171" s="232">
        <f>SUM(C8:C170)</f>
        <v>402</v>
      </c>
      <c r="D171" s="224"/>
      <c r="E171" s="223" t="s">
        <v>11</v>
      </c>
      <c r="F171" s="223">
        <f>SUM(F8:F170)</f>
        <v>11</v>
      </c>
      <c r="G171" s="224">
        <f>SUM(G8:G170)</f>
        <v>553740</v>
      </c>
      <c r="H171" s="239"/>
      <c r="I171" s="239"/>
      <c r="J171" s="236"/>
    </row>
    <row r="172" spans="1:10" x14ac:dyDescent="0.25">
      <c r="A172" s="235"/>
      <c r="B172" s="223"/>
      <c r="C172" s="232"/>
      <c r="D172" s="224"/>
      <c r="E172" s="237"/>
      <c r="F172" s="234"/>
      <c r="G172" s="236"/>
      <c r="H172" s="239"/>
      <c r="I172" s="239"/>
      <c r="J172" s="236"/>
    </row>
    <row r="173" spans="1:10" x14ac:dyDescent="0.25">
      <c r="A173" s="225"/>
      <c r="B173" s="226"/>
      <c r="C173" s="240"/>
      <c r="D173" s="236"/>
      <c r="E173" s="223"/>
      <c r="F173" s="234"/>
      <c r="G173" s="414" t="s">
        <v>12</v>
      </c>
      <c r="H173" s="414"/>
      <c r="I173" s="239"/>
      <c r="J173" s="227">
        <f>SUM(D8:D170)</f>
        <v>19572960</v>
      </c>
    </row>
    <row r="174" spans="1:10" x14ac:dyDescent="0.25">
      <c r="A174" s="235"/>
      <c r="B174" s="234"/>
      <c r="C174" s="240"/>
      <c r="D174" s="236"/>
      <c r="E174" s="223"/>
      <c r="F174" s="234"/>
      <c r="G174" s="414" t="s">
        <v>13</v>
      </c>
      <c r="H174" s="414"/>
      <c r="I174" s="239"/>
      <c r="J174" s="227">
        <f>SUM(G8:G170)</f>
        <v>553740</v>
      </c>
    </row>
    <row r="175" spans="1:10" x14ac:dyDescent="0.25">
      <c r="A175" s="228"/>
      <c r="B175" s="237"/>
      <c r="C175" s="240"/>
      <c r="D175" s="236"/>
      <c r="E175" s="237"/>
      <c r="F175" s="234"/>
      <c r="G175" s="414" t="s">
        <v>14</v>
      </c>
      <c r="H175" s="414"/>
      <c r="I175" s="41"/>
      <c r="J175" s="229">
        <f>J173-J174</f>
        <v>19019220</v>
      </c>
    </row>
    <row r="176" spans="1:10" x14ac:dyDescent="0.25">
      <c r="A176" s="235"/>
      <c r="B176" s="230"/>
      <c r="C176" s="240"/>
      <c r="D176" s="231"/>
      <c r="E176" s="237"/>
      <c r="F176" s="223"/>
      <c r="G176" s="414" t="s">
        <v>15</v>
      </c>
      <c r="H176" s="414"/>
      <c r="I176" s="239"/>
      <c r="J176" s="227">
        <f>SUM(H8:H172)</f>
        <v>0</v>
      </c>
    </row>
    <row r="177" spans="1:10" x14ac:dyDescent="0.25">
      <c r="A177" s="235"/>
      <c r="B177" s="230"/>
      <c r="C177" s="240"/>
      <c r="D177" s="231"/>
      <c r="E177" s="237"/>
      <c r="F177" s="223"/>
      <c r="G177" s="414" t="s">
        <v>16</v>
      </c>
      <c r="H177" s="414"/>
      <c r="I177" s="239"/>
      <c r="J177" s="227">
        <f>J175+J176</f>
        <v>19019220</v>
      </c>
    </row>
    <row r="178" spans="1:10" x14ac:dyDescent="0.25">
      <c r="A178" s="235"/>
      <c r="B178" s="230"/>
      <c r="C178" s="240"/>
      <c r="D178" s="231"/>
      <c r="E178" s="237"/>
      <c r="F178" s="234"/>
      <c r="G178" s="414" t="s">
        <v>5</v>
      </c>
      <c r="H178" s="414"/>
      <c r="I178" s="239"/>
      <c r="J178" s="227">
        <f>SUM(I8:I172)</f>
        <v>17764350</v>
      </c>
    </row>
    <row r="179" spans="1:10" x14ac:dyDescent="0.25">
      <c r="A179" s="235"/>
      <c r="B179" s="230"/>
      <c r="C179" s="240"/>
      <c r="D179" s="231"/>
      <c r="E179" s="237"/>
      <c r="F179" s="234"/>
      <c r="G179" s="414" t="s">
        <v>31</v>
      </c>
      <c r="H179" s="414"/>
      <c r="I179" s="240" t="str">
        <f>IF(J179&gt;0,"SALDO",IF(J179&lt;0,"PIUTANG",IF(J179=0,"LUNAS")))</f>
        <v>PIUTANG</v>
      </c>
      <c r="J179" s="227">
        <f>J178-J177</f>
        <v>-1254870</v>
      </c>
    </row>
    <row r="180" spans="1:10" x14ac:dyDescent="0.25">
      <c r="F180" s="219"/>
      <c r="G180" s="219"/>
      <c r="J180" s="219"/>
    </row>
    <row r="181" spans="1:10" x14ac:dyDescent="0.25">
      <c r="C181" s="219"/>
      <c r="D181" s="219"/>
      <c r="F181" s="219"/>
      <c r="G181" s="219"/>
      <c r="J181" s="219"/>
    </row>
    <row r="182" spans="1:10" x14ac:dyDescent="0.25">
      <c r="C182" s="219"/>
      <c r="D182" s="219"/>
      <c r="F182" s="219"/>
      <c r="G182" s="219"/>
      <c r="J182" s="219"/>
    </row>
    <row r="183" spans="1:10" x14ac:dyDescent="0.25">
      <c r="C183" s="219"/>
      <c r="D183" s="219"/>
      <c r="F183" s="219"/>
      <c r="G183" s="219"/>
      <c r="J183" s="219"/>
    </row>
    <row r="184" spans="1:10" x14ac:dyDescent="0.25">
      <c r="C184" s="219"/>
      <c r="D184" s="219"/>
      <c r="F184" s="219"/>
      <c r="G184" s="219"/>
      <c r="J184" s="219"/>
    </row>
    <row r="185" spans="1:10" x14ac:dyDescent="0.25">
      <c r="C185" s="219"/>
      <c r="D185" s="219"/>
    </row>
  </sheetData>
  <mergeCells count="15">
    <mergeCell ref="G179:H179"/>
    <mergeCell ref="G173:H173"/>
    <mergeCell ref="G174:H174"/>
    <mergeCell ref="G175:H175"/>
    <mergeCell ref="G176:H176"/>
    <mergeCell ref="G177:H177"/>
    <mergeCell ref="G178:H1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3" activePane="bottomLeft" state="frozen"/>
      <selection pane="bottomLeft" activeCell="I60" sqref="I6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J76*-1</f>
        <v>975615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98">
        <v>43554</v>
      </c>
      <c r="B58" s="99">
        <v>19003625</v>
      </c>
      <c r="C58" s="253">
        <v>9</v>
      </c>
      <c r="D58" s="34">
        <v>975615</v>
      </c>
      <c r="E58" s="101"/>
      <c r="F58" s="99"/>
      <c r="G58" s="34"/>
      <c r="H58" s="101"/>
      <c r="I58" s="102"/>
      <c r="J58" s="34"/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261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14" t="s">
        <v>12</v>
      </c>
      <c r="H70" s="414"/>
      <c r="I70" s="239"/>
      <c r="J70" s="227">
        <f>SUM(D8:D67)</f>
        <v>28525175</v>
      </c>
    </row>
    <row r="71" spans="1:12" x14ac:dyDescent="0.25">
      <c r="A71" s="235"/>
      <c r="B71" s="234"/>
      <c r="C71" s="26"/>
      <c r="D71" s="236"/>
      <c r="E71" s="237"/>
      <c r="F71" s="234"/>
      <c r="G71" s="414" t="s">
        <v>13</v>
      </c>
      <c r="H71" s="414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14" t="s">
        <v>14</v>
      </c>
      <c r="H72" s="414"/>
      <c r="I72" s="41"/>
      <c r="J72" s="229">
        <f>J70-J71</f>
        <v>27987225</v>
      </c>
    </row>
    <row r="73" spans="1:12" x14ac:dyDescent="0.25">
      <c r="A73" s="235"/>
      <c r="B73" s="230"/>
      <c r="C73" s="26"/>
      <c r="D73" s="231"/>
      <c r="E73" s="237"/>
      <c r="F73" s="234"/>
      <c r="G73" s="414" t="s">
        <v>15</v>
      </c>
      <c r="H73" s="414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14" t="s">
        <v>16</v>
      </c>
      <c r="H74" s="414"/>
      <c r="I74" s="239"/>
      <c r="J74" s="227">
        <f>J72+J73</f>
        <v>27987225</v>
      </c>
    </row>
    <row r="75" spans="1:12" x14ac:dyDescent="0.25">
      <c r="A75" s="235"/>
      <c r="B75" s="230"/>
      <c r="C75" s="26"/>
      <c r="D75" s="231"/>
      <c r="E75" s="237"/>
      <c r="F75" s="234"/>
      <c r="G75" s="414" t="s">
        <v>5</v>
      </c>
      <c r="H75" s="414"/>
      <c r="I75" s="239"/>
      <c r="J75" s="227">
        <f>SUM(I8:I68)</f>
        <v>27011610</v>
      </c>
    </row>
    <row r="76" spans="1:12" x14ac:dyDescent="0.25">
      <c r="A76" s="235"/>
      <c r="B76" s="230"/>
      <c r="C76" s="26"/>
      <c r="D76" s="231"/>
      <c r="E76" s="237"/>
      <c r="F76" s="234"/>
      <c r="G76" s="414" t="s">
        <v>31</v>
      </c>
      <c r="H76" s="414"/>
      <c r="I76" s="240" t="str">
        <f>IF(J76&gt;0,"SALDO",IF(J76&lt;0,"PIUTANG",IF(J76=0,"LUNAS")))</f>
        <v>PIUTANG</v>
      </c>
      <c r="J76" s="227">
        <f>J75-J74</f>
        <v>-975615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B96" sqref="B9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2241170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>
        <v>43552</v>
      </c>
      <c r="B94" s="99">
        <v>19003526</v>
      </c>
      <c r="C94" s="100">
        <v>2</v>
      </c>
      <c r="D94" s="34">
        <v>224060</v>
      </c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>
        <v>43555</v>
      </c>
      <c r="B95" s="99">
        <v>19003685</v>
      </c>
      <c r="C95" s="100">
        <v>2</v>
      </c>
      <c r="D95" s="34">
        <v>235620</v>
      </c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>
        <v>43559</v>
      </c>
      <c r="B96" s="99">
        <v>19003964</v>
      </c>
      <c r="C96" s="100">
        <v>5</v>
      </c>
      <c r="D96" s="34">
        <v>1020255</v>
      </c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455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51686831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36767018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36767018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PIUTANG</v>
      </c>
      <c r="J106" s="13">
        <f>J105-J104</f>
        <v>-2241170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J238" sqref="J23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G38" sqref="G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7"/>
  <sheetViews>
    <sheetView workbookViewId="0">
      <pane ySplit="7" topLeftCell="A99" activePane="bottomLeft" state="frozen"/>
      <selection pane="bottomLeft" activeCell="G106" sqref="G1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J121*-1</f>
        <v>7375636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245"/>
      <c r="I104" s="245"/>
      <c r="J104" s="246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245"/>
      <c r="I105" s="245"/>
      <c r="J105" s="246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98">
        <v>43559</v>
      </c>
      <c r="B109" s="99"/>
      <c r="C109" s="100"/>
      <c r="D109" s="34"/>
      <c r="E109" s="101"/>
      <c r="F109" s="99"/>
      <c r="G109" s="34"/>
      <c r="H109" s="245"/>
      <c r="I109" s="245">
        <v>14000000</v>
      </c>
      <c r="J109" s="246" t="s">
        <v>17</v>
      </c>
    </row>
    <row r="110" spans="1:10" x14ac:dyDescent="0.25">
      <c r="A110" s="98">
        <v>43559</v>
      </c>
      <c r="B110" s="99"/>
      <c r="C110" s="100"/>
      <c r="D110" s="34"/>
      <c r="E110" s="101"/>
      <c r="F110" s="99"/>
      <c r="G110" s="34"/>
      <c r="H110" s="245"/>
      <c r="I110" s="245">
        <v>5163000</v>
      </c>
      <c r="J110" s="246" t="s">
        <v>17</v>
      </c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235"/>
      <c r="B112" s="234"/>
      <c r="C112" s="240"/>
      <c r="D112" s="236"/>
      <c r="E112" s="237"/>
      <c r="F112" s="234"/>
      <c r="G112" s="236"/>
      <c r="H112" s="239"/>
      <c r="I112" s="239"/>
      <c r="J112" s="236"/>
    </row>
    <row r="113" spans="1:16" x14ac:dyDescent="0.25">
      <c r="A113" s="235"/>
      <c r="B113" s="223" t="s">
        <v>11</v>
      </c>
      <c r="C113" s="232">
        <f>SUM(C8:C112)</f>
        <v>2347</v>
      </c>
      <c r="D113" s="224"/>
      <c r="E113" s="223" t="s">
        <v>11</v>
      </c>
      <c r="F113" s="223">
        <f>SUM(F8:F112)</f>
        <v>362</v>
      </c>
      <c r="G113" s="224">
        <f>SUM(G8:G112)</f>
        <v>40476071</v>
      </c>
      <c r="H113" s="239"/>
      <c r="I113" s="239"/>
      <c r="J113" s="236"/>
    </row>
    <row r="114" spans="1:16" x14ac:dyDescent="0.25">
      <c r="A114" s="235"/>
      <c r="B114" s="223"/>
      <c r="C114" s="232"/>
      <c r="D114" s="224"/>
      <c r="E114" s="237"/>
      <c r="F114" s="234"/>
      <c r="G114" s="236"/>
      <c r="H114" s="239"/>
      <c r="I114" s="239"/>
      <c r="J114" s="236"/>
    </row>
    <row r="115" spans="1:16" x14ac:dyDescent="0.25">
      <c r="A115" s="225"/>
      <c r="B115" s="226"/>
      <c r="C115" s="240"/>
      <c r="D115" s="236"/>
      <c r="E115" s="223"/>
      <c r="F115" s="234"/>
      <c r="G115" s="414" t="s">
        <v>12</v>
      </c>
      <c r="H115" s="414"/>
      <c r="I115" s="239"/>
      <c r="J115" s="227">
        <f>SUM(D8:D112)</f>
        <v>244871883</v>
      </c>
    </row>
    <row r="116" spans="1:16" x14ac:dyDescent="0.25">
      <c r="A116" s="235"/>
      <c r="B116" s="234"/>
      <c r="C116" s="240"/>
      <c r="D116" s="236"/>
      <c r="E116" s="223"/>
      <c r="F116" s="234"/>
      <c r="G116" s="414" t="s">
        <v>13</v>
      </c>
      <c r="H116" s="414"/>
      <c r="I116" s="239"/>
      <c r="J116" s="227">
        <f>SUM(G8:G112)</f>
        <v>40476071</v>
      </c>
    </row>
    <row r="117" spans="1:16" x14ac:dyDescent="0.25">
      <c r="A117" s="228"/>
      <c r="B117" s="237"/>
      <c r="C117" s="240"/>
      <c r="D117" s="236"/>
      <c r="E117" s="237"/>
      <c r="F117" s="234"/>
      <c r="G117" s="414" t="s">
        <v>14</v>
      </c>
      <c r="H117" s="414"/>
      <c r="I117" s="41"/>
      <c r="J117" s="229">
        <f>J115-J116</f>
        <v>204395812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15</v>
      </c>
      <c r="H118" s="414"/>
      <c r="I118" s="239"/>
      <c r="J118" s="227">
        <f>SUM(H8:H114)</f>
        <v>0</v>
      </c>
    </row>
    <row r="119" spans="1:16" x14ac:dyDescent="0.25">
      <c r="A119" s="235"/>
      <c r="B119" s="230"/>
      <c r="C119" s="240"/>
      <c r="D119" s="231"/>
      <c r="E119" s="237"/>
      <c r="F119" s="223"/>
      <c r="G119" s="414" t="s">
        <v>16</v>
      </c>
      <c r="H119" s="414"/>
      <c r="I119" s="239"/>
      <c r="J119" s="227">
        <f>J117+J118</f>
        <v>204395812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5</v>
      </c>
      <c r="H120" s="414"/>
      <c r="I120" s="239"/>
      <c r="J120" s="227">
        <f>SUM(I8:I114)</f>
        <v>197020176</v>
      </c>
    </row>
    <row r="121" spans="1:16" x14ac:dyDescent="0.25">
      <c r="A121" s="235"/>
      <c r="B121" s="230"/>
      <c r="C121" s="240"/>
      <c r="D121" s="231"/>
      <c r="E121" s="237"/>
      <c r="F121" s="234"/>
      <c r="G121" s="414" t="s">
        <v>31</v>
      </c>
      <c r="H121" s="414"/>
      <c r="I121" s="240" t="str">
        <f>IF(J121&gt;0,"SALDO",IF(J121&lt;0,"PIUTANG",IF(J121=0,"LUNAS")))</f>
        <v>PIUTANG</v>
      </c>
      <c r="J121" s="227">
        <f>J120-J119</f>
        <v>-7375636</v>
      </c>
    </row>
    <row r="122" spans="1:16" x14ac:dyDescent="0.25">
      <c r="F122" s="219"/>
      <c r="G122" s="219"/>
      <c r="J122" s="219"/>
    </row>
    <row r="123" spans="1:16" x14ac:dyDescent="0.25">
      <c r="C123" s="219"/>
      <c r="D123" s="219"/>
      <c r="F123" s="219"/>
      <c r="G123" s="219"/>
      <c r="J123" s="219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8"/>
      <c r="M125" s="233"/>
      <c r="N125" s="233"/>
      <c r="O125" s="233"/>
      <c r="P125" s="233"/>
    </row>
    <row r="126" spans="1:16" x14ac:dyDescent="0.25">
      <c r="C126" s="219"/>
      <c r="D126" s="219"/>
      <c r="F126" s="219"/>
      <c r="G126" s="219"/>
      <c r="J126" s="219"/>
      <c r="L126" s="233"/>
      <c r="M126" s="233"/>
      <c r="N126" s="233"/>
      <c r="O126" s="233"/>
      <c r="P126" s="233"/>
    </row>
    <row r="127" spans="1:16" x14ac:dyDescent="0.25">
      <c r="C127" s="219"/>
      <c r="D127" s="219"/>
      <c r="L127" s="233"/>
      <c r="M127" s="233"/>
      <c r="N127" s="233"/>
      <c r="O127" s="233"/>
      <c r="P12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1:H121"/>
    <mergeCell ref="G115:H115"/>
    <mergeCell ref="G116:H116"/>
    <mergeCell ref="G117:H117"/>
    <mergeCell ref="G118:H118"/>
    <mergeCell ref="G119:H119"/>
    <mergeCell ref="G120:H120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5"/>
  <sheetViews>
    <sheetView zoomScale="85" zoomScaleNormal="85" workbookViewId="0">
      <pane ySplit="6" topLeftCell="A31" activePane="bottomLeft" state="frozen"/>
      <selection pane="bottomLeft" activeCell="J44" sqref="J44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J55*-1</f>
        <v>2003259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0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0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0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0" s="233" customFormat="1" x14ac:dyDescent="0.25">
      <c r="A36" s="98">
        <v>43530</v>
      </c>
      <c r="B36" s="99">
        <v>19002133</v>
      </c>
      <c r="C36" s="100">
        <v>14</v>
      </c>
      <c r="D36" s="34">
        <v>1568505</v>
      </c>
      <c r="E36" s="101"/>
      <c r="F36" s="100"/>
      <c r="G36" s="34"/>
      <c r="H36" s="102">
        <v>65000</v>
      </c>
      <c r="I36" s="245">
        <v>700000</v>
      </c>
      <c r="J36" s="246" t="s">
        <v>17</v>
      </c>
    </row>
    <row r="37" spans="1:10" s="233" customFormat="1" x14ac:dyDescent="0.25">
      <c r="A37" s="98">
        <v>43537</v>
      </c>
      <c r="B37" s="99">
        <v>19002567</v>
      </c>
      <c r="C37" s="100">
        <v>13</v>
      </c>
      <c r="D37" s="34">
        <v>1398930</v>
      </c>
      <c r="E37" s="101"/>
      <c r="F37" s="100"/>
      <c r="G37" s="34"/>
      <c r="H37" s="102">
        <v>100000</v>
      </c>
      <c r="I37" s="245">
        <v>1100000</v>
      </c>
      <c r="J37" s="246" t="s">
        <v>17</v>
      </c>
    </row>
    <row r="38" spans="1:10" s="233" customFormat="1" x14ac:dyDescent="0.25">
      <c r="A38" s="98">
        <v>43544</v>
      </c>
      <c r="B38" s="99">
        <v>19003031</v>
      </c>
      <c r="C38" s="100">
        <v>13</v>
      </c>
      <c r="D38" s="34">
        <v>1285228</v>
      </c>
      <c r="E38" s="101"/>
      <c r="F38" s="100"/>
      <c r="G38" s="34"/>
      <c r="H38" s="102">
        <v>60000</v>
      </c>
      <c r="I38" s="245">
        <v>800000</v>
      </c>
      <c r="J38" s="246" t="s">
        <v>17</v>
      </c>
    </row>
    <row r="39" spans="1:10" s="233" customFormat="1" x14ac:dyDescent="0.25">
      <c r="A39" s="235">
        <v>43552</v>
      </c>
      <c r="B39" s="234">
        <v>19003519</v>
      </c>
      <c r="C39" s="240">
        <v>9</v>
      </c>
      <c r="D39" s="236">
        <v>786323</v>
      </c>
      <c r="E39" s="237"/>
      <c r="F39" s="240"/>
      <c r="G39" s="236"/>
      <c r="H39" s="239">
        <v>60000</v>
      </c>
      <c r="I39" s="239">
        <v>700000</v>
      </c>
      <c r="J39" s="236" t="s">
        <v>17</v>
      </c>
    </row>
    <row r="40" spans="1:10" s="233" customFormat="1" x14ac:dyDescent="0.25">
      <c r="A40" s="235">
        <v>43557</v>
      </c>
      <c r="B40" s="234"/>
      <c r="C40" s="240"/>
      <c r="D40" s="236"/>
      <c r="E40" s="237" t="s">
        <v>353</v>
      </c>
      <c r="F40" s="240">
        <v>8</v>
      </c>
      <c r="G40" s="236">
        <v>886635</v>
      </c>
      <c r="H40" s="239"/>
      <c r="I40" s="239"/>
      <c r="J40" s="236"/>
    </row>
    <row r="41" spans="1:10" s="233" customFormat="1" x14ac:dyDescent="0.25">
      <c r="A41" s="235">
        <v>43559</v>
      </c>
      <c r="B41" s="234"/>
      <c r="C41" s="240"/>
      <c r="D41" s="236"/>
      <c r="E41" s="237"/>
      <c r="F41" s="240"/>
      <c r="G41" s="236"/>
      <c r="H41" s="239"/>
      <c r="I41" s="239">
        <v>1000000</v>
      </c>
      <c r="J41" s="236" t="s">
        <v>17</v>
      </c>
    </row>
    <row r="42" spans="1:10" s="233" customFormat="1" x14ac:dyDescent="0.25">
      <c r="A42" s="235">
        <v>43559</v>
      </c>
      <c r="B42" s="234">
        <v>19003995</v>
      </c>
      <c r="C42" s="240">
        <v>11</v>
      </c>
      <c r="D42" s="236">
        <v>1128120</v>
      </c>
      <c r="E42" s="237"/>
      <c r="F42" s="240"/>
      <c r="G42" s="236"/>
      <c r="H42" s="239"/>
      <c r="I42" s="239"/>
      <c r="J42" s="236"/>
    </row>
    <row r="43" spans="1:10" s="233" customFormat="1" x14ac:dyDescent="0.25">
      <c r="A43" s="235"/>
      <c r="B43" s="234"/>
      <c r="C43" s="240"/>
      <c r="D43" s="236"/>
      <c r="E43" s="237"/>
      <c r="F43" s="240"/>
      <c r="G43" s="236"/>
      <c r="H43" s="239"/>
      <c r="I43" s="239"/>
      <c r="J43" s="236"/>
    </row>
    <row r="44" spans="1:10" s="233" customFormat="1" x14ac:dyDescent="0.25">
      <c r="A44" s="235"/>
      <c r="B44" s="234"/>
      <c r="C44" s="240"/>
      <c r="D44" s="236"/>
      <c r="E44" s="237"/>
      <c r="F44" s="240"/>
      <c r="G44" s="236"/>
      <c r="H44" s="239"/>
      <c r="I44" s="239"/>
      <c r="J44" s="236"/>
    </row>
    <row r="45" spans="1:10" s="233" customFormat="1" x14ac:dyDescent="0.25">
      <c r="A45" s="235"/>
      <c r="B45" s="234"/>
      <c r="C45" s="240"/>
      <c r="D45" s="236"/>
      <c r="E45" s="237"/>
      <c r="F45" s="240"/>
      <c r="G45" s="236"/>
      <c r="H45" s="239"/>
      <c r="I45" s="239"/>
      <c r="J45" s="236"/>
    </row>
    <row r="46" spans="1:10" ht="14.25" customHeight="1" x14ac:dyDescent="0.25">
      <c r="A46" s="4"/>
      <c r="B46" s="3"/>
      <c r="C46" s="40"/>
      <c r="D46" s="6"/>
      <c r="E46" s="7"/>
      <c r="F46" s="40"/>
      <c r="G46" s="6"/>
      <c r="H46" s="39"/>
      <c r="I46" s="39"/>
      <c r="J46" s="6"/>
    </row>
    <row r="47" spans="1:10" s="20" customFormat="1" x14ac:dyDescent="0.25">
      <c r="A47" s="11"/>
      <c r="B47" s="8" t="s">
        <v>11</v>
      </c>
      <c r="C47" s="77">
        <f>SUM(C7:C46)</f>
        <v>220</v>
      </c>
      <c r="D47" s="9">
        <f>SUM(D7:D46)</f>
        <v>22305847</v>
      </c>
      <c r="E47" s="8" t="s">
        <v>11</v>
      </c>
      <c r="F47" s="77">
        <f>SUM(F7:F46)</f>
        <v>48</v>
      </c>
      <c r="G47" s="9">
        <f>SUM(G7:G46)</f>
        <v>4885588</v>
      </c>
      <c r="H47" s="77">
        <f>SUM(H7:H46)</f>
        <v>1577000</v>
      </c>
      <c r="I47" s="77">
        <f>SUM(I7:I46)</f>
        <v>16994000</v>
      </c>
      <c r="J47" s="9"/>
    </row>
    <row r="48" spans="1:10" s="20" customFormat="1" x14ac:dyDescent="0.25">
      <c r="A48" s="11"/>
      <c r="B48" s="8"/>
      <c r="C48" s="77"/>
      <c r="D48" s="9"/>
      <c r="E48" s="8"/>
      <c r="F48" s="77"/>
      <c r="G48" s="9"/>
      <c r="H48" s="77"/>
      <c r="I48" s="77"/>
      <c r="J48" s="9"/>
    </row>
    <row r="49" spans="1:17" x14ac:dyDescent="0.25">
      <c r="A49" s="10"/>
      <c r="B49" s="11"/>
      <c r="C49" s="40"/>
      <c r="D49" s="6"/>
      <c r="E49" s="8"/>
      <c r="F49" s="40"/>
      <c r="G49" s="414" t="s">
        <v>12</v>
      </c>
      <c r="H49" s="414"/>
      <c r="I49" s="6"/>
      <c r="J49" s="13">
        <f>SUM(D7:D46)</f>
        <v>22305847</v>
      </c>
      <c r="P49" s="20"/>
      <c r="Q49" s="20"/>
    </row>
    <row r="50" spans="1:17" x14ac:dyDescent="0.25">
      <c r="A50" s="4"/>
      <c r="B50" s="3"/>
      <c r="C50" s="40"/>
      <c r="D50" s="6"/>
      <c r="E50" s="7"/>
      <c r="F50" s="40"/>
      <c r="G50" s="414" t="s">
        <v>13</v>
      </c>
      <c r="H50" s="414"/>
      <c r="I50" s="7"/>
      <c r="J50" s="13">
        <f>SUM(G7:G46)</f>
        <v>4885588</v>
      </c>
    </row>
    <row r="51" spans="1:17" x14ac:dyDescent="0.25">
      <c r="A51" s="14"/>
      <c r="B51" s="7"/>
      <c r="C51" s="40"/>
      <c r="D51" s="6"/>
      <c r="E51" s="7"/>
      <c r="F51" s="40"/>
      <c r="G51" s="414" t="s">
        <v>14</v>
      </c>
      <c r="H51" s="414"/>
      <c r="I51" s="15"/>
      <c r="J51" s="15">
        <f>J49-J50</f>
        <v>17420259</v>
      </c>
    </row>
    <row r="52" spans="1:17" x14ac:dyDescent="0.25">
      <c r="A52" s="4"/>
      <c r="B52" s="16"/>
      <c r="C52" s="40"/>
      <c r="D52" s="17"/>
      <c r="E52" s="7"/>
      <c r="F52" s="40"/>
      <c r="G52" s="414" t="s">
        <v>15</v>
      </c>
      <c r="H52" s="414"/>
      <c r="I52" s="7"/>
      <c r="J52" s="13">
        <f>SUM(H7:H46)</f>
        <v>1577000</v>
      </c>
    </row>
    <row r="53" spans="1:17" x14ac:dyDescent="0.25">
      <c r="A53" s="4"/>
      <c r="B53" s="16"/>
      <c r="C53" s="40"/>
      <c r="D53" s="17"/>
      <c r="E53" s="7"/>
      <c r="F53" s="40"/>
      <c r="G53" s="414" t="s">
        <v>16</v>
      </c>
      <c r="H53" s="414"/>
      <c r="I53" s="7"/>
      <c r="J53" s="13">
        <f>J51+J52</f>
        <v>18997259</v>
      </c>
    </row>
    <row r="54" spans="1:17" x14ac:dyDescent="0.25">
      <c r="A54" s="4"/>
      <c r="B54" s="16"/>
      <c r="C54" s="40"/>
      <c r="D54" s="17"/>
      <c r="E54" s="7"/>
      <c r="F54" s="40"/>
      <c r="G54" s="414" t="s">
        <v>5</v>
      </c>
      <c r="H54" s="414"/>
      <c r="I54" s="7"/>
      <c r="J54" s="13">
        <f>SUM(I7:I46)</f>
        <v>16994000</v>
      </c>
    </row>
    <row r="55" spans="1:17" x14ac:dyDescent="0.25">
      <c r="A55" s="4"/>
      <c r="B55" s="16"/>
      <c r="C55" s="40"/>
      <c r="D55" s="17"/>
      <c r="E55" s="7"/>
      <c r="F55" s="40"/>
      <c r="G55" s="414" t="s">
        <v>31</v>
      </c>
      <c r="H55" s="414"/>
      <c r="I55" s="3" t="str">
        <f>IF(J55&gt;0,"SALDO",IF(J55&lt;0,"PIUTANG",IF(J55=0,"LUNAS")))</f>
        <v>PIUTANG</v>
      </c>
      <c r="J55" s="13">
        <f>J54-J53</f>
        <v>-2003259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7" activePane="bottomLeft" state="frozen"/>
      <selection pane="bottomLeft" activeCell="H34" sqref="H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-1732233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J48*-1</f>
        <v>2040933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93</v>
      </c>
      <c r="G40" s="224">
        <f>SUM(G8:G39)</f>
        <v>9689920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14" t="s">
        <v>12</v>
      </c>
      <c r="H42" s="414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14" t="s">
        <v>13</v>
      </c>
      <c r="H43" s="414"/>
      <c r="I43" s="239"/>
      <c r="J43" s="227">
        <f>SUM(G8:G39)</f>
        <v>9689920</v>
      </c>
    </row>
    <row r="44" spans="1:10" x14ac:dyDescent="0.25">
      <c r="A44" s="228"/>
      <c r="B44" s="237"/>
      <c r="C44" s="240"/>
      <c r="D44" s="236"/>
      <c r="E44" s="237"/>
      <c r="F44" s="234"/>
      <c r="G44" s="414" t="s">
        <v>14</v>
      </c>
      <c r="H44" s="414"/>
      <c r="I44" s="41"/>
      <c r="J44" s="229">
        <f>J42-J43</f>
        <v>41162097</v>
      </c>
    </row>
    <row r="45" spans="1:10" x14ac:dyDescent="0.25">
      <c r="A45" s="235"/>
      <c r="B45" s="230"/>
      <c r="C45" s="240"/>
      <c r="D45" s="231"/>
      <c r="E45" s="237"/>
      <c r="F45" s="223"/>
      <c r="G45" s="414" t="s">
        <v>15</v>
      </c>
      <c r="H45" s="414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14" t="s">
        <v>16</v>
      </c>
      <c r="H46" s="414"/>
      <c r="I46" s="239"/>
      <c r="J46" s="227">
        <f>J44+J45</f>
        <v>41940097</v>
      </c>
    </row>
    <row r="47" spans="1:10" x14ac:dyDescent="0.25">
      <c r="A47" s="235"/>
      <c r="B47" s="230"/>
      <c r="C47" s="240"/>
      <c r="D47" s="231"/>
      <c r="E47" s="237"/>
      <c r="F47" s="234"/>
      <c r="G47" s="414" t="s">
        <v>5</v>
      </c>
      <c r="H47" s="414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14" t="s">
        <v>31</v>
      </c>
      <c r="H48" s="414"/>
      <c r="I48" s="240" t="str">
        <f>IF(J48&gt;0,"SALDO",IF(J48&lt;0,"PIUTANG",IF(J48=0,"LUNAS")))</f>
        <v>PIUTANG</v>
      </c>
      <c r="J48" s="227">
        <f>J47-J46</f>
        <v>-2040933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J79*-1</f>
        <v>7438315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3633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4" t="s">
        <v>12</v>
      </c>
      <c r="H73" s="414"/>
      <c r="I73" s="39"/>
      <c r="J73" s="13">
        <f>SUM(D8:D70)</f>
        <v>361853384</v>
      </c>
    </row>
    <row r="74" spans="1:16" x14ac:dyDescent="0.25">
      <c r="A74" s="4"/>
      <c r="B74" s="3"/>
      <c r="C74" s="26"/>
      <c r="D74" s="6"/>
      <c r="E74" s="7"/>
      <c r="F74" s="3"/>
      <c r="G74" s="414" t="s">
        <v>13</v>
      </c>
      <c r="H74" s="414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4" t="s">
        <v>14</v>
      </c>
      <c r="H75" s="414"/>
      <c r="I75" s="41"/>
      <c r="J75" s="15">
        <f>J73-J74</f>
        <v>272691957</v>
      </c>
    </row>
    <row r="76" spans="1:16" x14ac:dyDescent="0.25">
      <c r="A76" s="4"/>
      <c r="B76" s="16"/>
      <c r="C76" s="26"/>
      <c r="D76" s="17"/>
      <c r="E76" s="7"/>
      <c r="F76" s="3"/>
      <c r="G76" s="414" t="s">
        <v>15</v>
      </c>
      <c r="H76" s="414"/>
      <c r="I76" s="39"/>
      <c r="J76" s="13">
        <f>SUM(H8:H71)</f>
        <v>3581000</v>
      </c>
    </row>
    <row r="77" spans="1:16" x14ac:dyDescent="0.25">
      <c r="A77" s="4"/>
      <c r="B77" s="16"/>
      <c r="C77" s="26"/>
      <c r="D77" s="17"/>
      <c r="E77" s="7"/>
      <c r="F77" s="3"/>
      <c r="G77" s="414" t="s">
        <v>16</v>
      </c>
      <c r="H77" s="414"/>
      <c r="I77" s="39"/>
      <c r="J77" s="13">
        <f>J75+J76</f>
        <v>276272957</v>
      </c>
    </row>
    <row r="78" spans="1:16" x14ac:dyDescent="0.25">
      <c r="A78" s="4"/>
      <c r="B78" s="16"/>
      <c r="C78" s="26"/>
      <c r="D78" s="17"/>
      <c r="E78" s="7"/>
      <c r="F78" s="3"/>
      <c r="G78" s="414" t="s">
        <v>5</v>
      </c>
      <c r="H78" s="414"/>
      <c r="I78" s="39"/>
      <c r="J78" s="13">
        <f>SUM(I8:I71)</f>
        <v>268834642</v>
      </c>
    </row>
    <row r="79" spans="1:16" x14ac:dyDescent="0.25">
      <c r="A79" s="4"/>
      <c r="B79" s="16"/>
      <c r="C79" s="26"/>
      <c r="D79" s="17"/>
      <c r="E79" s="7"/>
      <c r="F79" s="3"/>
      <c r="G79" s="414" t="s">
        <v>31</v>
      </c>
      <c r="H79" s="414"/>
      <c r="I79" s="40" t="str">
        <f>IF(J79&gt;0,"SALDO",IF(J79&lt;0,"PIUTANG",IF(J79=0,"LUNAS")))</f>
        <v>PIUTANG</v>
      </c>
      <c r="J79" s="13">
        <f>J78-J77</f>
        <v>-7438315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ST'!A159</f>
        <v>43556</v>
      </c>
      <c r="C5" s="281">
        <f>'Taufik ST'!I2</f>
        <v>6573620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Fashion'!A30</f>
        <v>43549</v>
      </c>
      <c r="C6" s="281">
        <f>'Indra Fashion'!I2</f>
        <v>804663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Bandros!A375</f>
        <v>43528</v>
      </c>
      <c r="C8" s="281">
        <f>Bandros!I2</f>
        <v>4051270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Bentang!A104</f>
        <v>43551</v>
      </c>
      <c r="C9" s="281">
        <f>Bentang!I2</f>
        <v>7375636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43553</v>
      </c>
      <c r="C10" s="281">
        <f>Azalea!I2</f>
        <v>2040933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ESP!A216</f>
        <v>43554</v>
      </c>
      <c r="C11" s="281">
        <f>ESP!I2</f>
        <v>24057509</v>
      </c>
      <c r="E11" s="289"/>
    </row>
    <row r="12" spans="1:5" s="267" customFormat="1" ht="18.75" customHeight="1" x14ac:dyDescent="0.25">
      <c r="A12" s="185" t="s">
        <v>200</v>
      </c>
      <c r="B12" s="184">
        <f>Yuan!A58</f>
        <v>43554</v>
      </c>
      <c r="C12" s="281">
        <f>Yuan!I2</f>
        <v>975615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Yanyan!A93</f>
        <v>43548</v>
      </c>
      <c r="C13" s="281">
        <f>Yanyan!I2</f>
        <v>2241170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7438315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Anip!A235</f>
        <v>43549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2003259</v>
      </c>
      <c r="E20" s="288"/>
    </row>
    <row r="21" spans="1:5" s="267" customFormat="1" ht="18.75" customHeight="1" x14ac:dyDescent="0.25">
      <c r="A21" s="185" t="s">
        <v>211</v>
      </c>
      <c r="B21" s="184">
        <v>43554</v>
      </c>
      <c r="C21" s="281">
        <f>'Sale ESP'!I2</f>
        <v>1254870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61415049.5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16892804.5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2019-04-05T00:18:39Z</dcterms:modified>
</cp:coreProperties>
</file>