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Sofya" sheetId="16" r:id="rId15"/>
    <sheet name="Imas" sheetId="18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Bandros!$F$343:$I$454</definedName>
    <definedName name="_xlnm.Print_Area" localSheetId="11">Bentang!$A$1:$J$137</definedName>
    <definedName name="_xlnm.Print_Area" localSheetId="25">BOJES!$A$1:$J$38</definedName>
    <definedName name="_xlnm.Print_Area" localSheetId="12">Febri!$A$1:$J$57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ST'!$A$5:$J$221</definedName>
    <definedName name="_xlnm.Print_Area" localSheetId="28">Widya!$A$1:$J$25</definedName>
    <definedName name="_xlnm.Print_Area" localSheetId="7">Yuan!$N$8:$N$74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M1" i="35" l="1"/>
  <c r="L2" i="35"/>
  <c r="L1" i="35"/>
  <c r="L1" i="61"/>
  <c r="B20" i="15" l="1"/>
  <c r="B11" i="15"/>
  <c r="B10" i="15"/>
  <c r="B9" i="15"/>
  <c r="B8" i="15"/>
  <c r="B6" i="15"/>
  <c r="B5" i="15"/>
  <c r="L36" i="56"/>
  <c r="L2" i="54" l="1"/>
  <c r="L1" i="54"/>
  <c r="L2" i="64" l="1"/>
  <c r="L1" i="64"/>
  <c r="M2" i="57"/>
  <c r="M1" i="57"/>
  <c r="L1" i="2" l="1"/>
  <c r="L100" i="12" l="1"/>
  <c r="L2" i="2" l="1"/>
  <c r="B21" i="15" l="1"/>
  <c r="B12" i="15"/>
  <c r="L29" i="56" l="1"/>
  <c r="J86" i="16" l="1"/>
  <c r="I79" i="16"/>
  <c r="H79" i="16"/>
  <c r="J84" i="16"/>
  <c r="D79" i="16"/>
  <c r="L2" i="12" l="1"/>
  <c r="L1" i="12"/>
  <c r="N1" i="64" l="1"/>
  <c r="N3" i="64" s="1"/>
  <c r="L63" i="1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9" i="5" l="1"/>
  <c r="L3" i="64" l="1"/>
  <c r="J213" i="64"/>
  <c r="J212" i="64"/>
  <c r="N2" i="16" l="1"/>
  <c r="L23" i="56" l="1"/>
  <c r="M2" i="2" l="1"/>
  <c r="M1" i="2"/>
  <c r="N1" i="54" l="1"/>
  <c r="N2" i="54"/>
  <c r="L66" i="62" l="1"/>
  <c r="L678" i="63" l="1"/>
  <c r="L677" i="63"/>
  <c r="J217" i="64"/>
  <c r="J215" i="64"/>
  <c r="G210" i="64"/>
  <c r="F210" i="64"/>
  <c r="C210" i="64"/>
  <c r="J214" i="64" l="1"/>
  <c r="J216" i="64" s="1"/>
  <c r="J218" i="64" s="1"/>
  <c r="I2" i="64" s="1"/>
  <c r="C21" i="15" s="1"/>
  <c r="L679" i="63"/>
  <c r="I218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80" i="61" l="1"/>
  <c r="J78" i="61"/>
  <c r="J76" i="61"/>
  <c r="J75" i="61"/>
  <c r="F73" i="61"/>
  <c r="C73" i="61"/>
  <c r="J77" i="61" l="1"/>
  <c r="J79" i="61" s="1"/>
  <c r="J81" i="61" s="1"/>
  <c r="I81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499" i="58" l="1"/>
  <c r="J497" i="58"/>
  <c r="J495" i="58"/>
  <c r="J494" i="58"/>
  <c r="I492" i="58"/>
  <c r="H492" i="58"/>
  <c r="G492" i="58"/>
  <c r="F492" i="58"/>
  <c r="D492" i="58"/>
  <c r="C492" i="58"/>
  <c r="M3" i="58"/>
  <c r="N3" i="58" l="1"/>
  <c r="J496" i="58"/>
  <c r="J498" i="58" s="1"/>
  <c r="J500" i="58" s="1"/>
  <c r="I500" i="58" l="1"/>
  <c r="I2" i="58"/>
  <c r="C8" i="15" s="1"/>
  <c r="J291" i="57" l="1"/>
  <c r="J289" i="57"/>
  <c r="J287" i="57"/>
  <c r="J286" i="57"/>
  <c r="G284" i="57"/>
  <c r="F284" i="57"/>
  <c r="C284" i="57"/>
  <c r="J288" i="57" l="1"/>
  <c r="J290" i="57" s="1"/>
  <c r="J292" i="57" s="1"/>
  <c r="I292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C10" i="15" s="1"/>
  <c r="J136" i="55"/>
  <c r="J134" i="55"/>
  <c r="J132" i="55"/>
  <c r="J131" i="55"/>
  <c r="G129" i="55"/>
  <c r="F129" i="55"/>
  <c r="C129" i="55"/>
  <c r="M1" i="56" l="1"/>
  <c r="J133" i="55"/>
  <c r="J135" i="55" s="1"/>
  <c r="J137" i="55" s="1"/>
  <c r="I137" i="55" s="1"/>
  <c r="I2" i="55" l="1"/>
  <c r="C9" i="15" s="1"/>
  <c r="I42" i="30" l="1"/>
  <c r="I44" i="30"/>
  <c r="I37" i="18" l="1"/>
  <c r="I39" i="18"/>
  <c r="L3" i="12" l="1"/>
  <c r="B17" i="15" l="1"/>
  <c r="B14" i="15"/>
  <c r="J220" i="54" l="1"/>
  <c r="J218" i="54"/>
  <c r="J216" i="54"/>
  <c r="J215" i="54"/>
  <c r="I213" i="54"/>
  <c r="H213" i="54"/>
  <c r="G213" i="54"/>
  <c r="F213" i="54"/>
  <c r="D213" i="54"/>
  <c r="C213" i="54"/>
  <c r="J217" i="54" l="1"/>
  <c r="J219" i="54" s="1"/>
  <c r="J221" i="54" s="1"/>
  <c r="I2" i="54" s="1"/>
  <c r="C5" i="15" s="1"/>
  <c r="L3" i="54"/>
  <c r="N3" i="54" s="1"/>
  <c r="I221" i="54" l="1"/>
  <c r="J265" i="35" l="1"/>
  <c r="J269" i="35"/>
  <c r="J267" i="35"/>
  <c r="J264" i="35"/>
  <c r="G262" i="35"/>
  <c r="F262" i="35"/>
  <c r="J266" i="35" l="1"/>
  <c r="J268" i="35" s="1"/>
  <c r="J27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6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55" i="2" l="1"/>
  <c r="I50" i="2"/>
  <c r="H50" i="2"/>
  <c r="G50" i="2"/>
  <c r="F5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6" i="5" l="1"/>
  <c r="J54" i="5"/>
  <c r="J52" i="5"/>
  <c r="J51" i="5"/>
  <c r="H49" i="5"/>
  <c r="G49" i="5"/>
  <c r="F49" i="5"/>
  <c r="D49" i="5"/>
  <c r="C49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82" i="16"/>
  <c r="J81" i="16"/>
  <c r="F79" i="16"/>
  <c r="C79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12" i="12"/>
  <c r="J110" i="12"/>
  <c r="J108" i="12"/>
  <c r="J107" i="12"/>
  <c r="F105" i="12"/>
  <c r="C105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57" i="2"/>
  <c r="J53" i="2"/>
  <c r="C50" i="2"/>
  <c r="J36" i="14" l="1"/>
  <c r="J38" i="14" s="1"/>
  <c r="J40" i="14" s="1"/>
  <c r="J36" i="6"/>
  <c r="L36" i="13"/>
  <c r="M3" i="5"/>
  <c r="J53" i="5"/>
  <c r="J55" i="5" s="1"/>
  <c r="J57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83" i="16"/>
  <c r="J85" i="16" s="1"/>
  <c r="J87" i="16" s="1"/>
  <c r="I87" i="16" s="1"/>
  <c r="J55" i="11"/>
  <c r="J57" i="11" s="1"/>
  <c r="J59" i="11" s="1"/>
  <c r="J59" i="34"/>
  <c r="I2" i="21"/>
  <c r="I59" i="21"/>
  <c r="J122" i="20"/>
  <c r="J124" i="20" s="1"/>
  <c r="J126" i="20" s="1"/>
  <c r="I2" i="20" s="1"/>
  <c r="J109" i="12"/>
  <c r="J111" i="12" s="1"/>
  <c r="J113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57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13" i="12"/>
  <c r="I126" i="20"/>
  <c r="I52" i="18"/>
  <c r="I95" i="4"/>
  <c r="I48" i="32"/>
  <c r="I2" i="32"/>
  <c r="I2" i="6"/>
  <c r="I2" i="17"/>
  <c r="I2" i="16"/>
  <c r="C15" i="15" s="1"/>
  <c r="I25" i="25"/>
  <c r="I270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50" i="2"/>
  <c r="J52" i="2"/>
  <c r="J54" i="2" s="1"/>
  <c r="J56" i="2" s="1"/>
  <c r="J58" i="2" s="1"/>
  <c r="I58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family val="2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  <comment ref="J17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8945298.00
Pembayaran Taufik
TAUFIK HIDAYAT
0000
8,945,298.00
CR
298,444,064.02</t>
        </r>
      </text>
    </comment>
    <comment ref="J188" authorId="1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10205270.00
Pembayaran Taufik
TAUFIK HIDAYAT
0000
10,205,270.00
CR
343,159,376.02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16/04/19  TRANSFER IBNK INDRA MASTOTI TO ABDUL RAHMAN BAYAR INFICLO FROM065001002566506 TO400301000897500IBN
  2.234.446,00  70.670.703,80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25/04/19  TRANSFER IBNK INDRA MASTOTI TO ABDUL RAHMAN
  824.155,00  83.281.088,80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family val="2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family val="2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family val="2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family val="2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family val="2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family val="2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family val="2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family val="2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15/04 
MCM InhouseTrf CS-CS Inficlo Bandros DARI TIKA KARTIKA SARI Inficlo Bandros
 - 3,509,310.00</t>
        </r>
      </text>
    </comment>
    <comment ref="J423" authorId="1">
      <text>
        <r>
          <rPr>
            <b/>
            <sz val="9"/>
            <color indexed="81"/>
            <rFont val="Tahoma"/>
            <family val="2"/>
          </rPr>
          <t xml:space="preserve"> PEND
TRSF E-BANKING CR
1604/FTSCY/WS95011
3624060.00
Inficlo Bandros
TIKA KARTIKA SARI
0000
3,624,060.00
CR
282,878,702.02</t>
        </r>
      </text>
    </comment>
    <comment ref="J42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2759865.00
Inficlo Bandros
TIKA KARTIKA SARI
0000
2,759,865.00
CR
287,967,572.02</t>
        </r>
      </text>
    </comment>
    <comment ref="J434" authorId="1">
      <text>
        <r>
          <rPr>
            <b/>
            <sz val="9"/>
            <color indexed="81"/>
            <rFont val="Tahoma"/>
            <family val="2"/>
          </rPr>
          <t xml:space="preserve"> PEND
TRSF E-BANKING CR
1904/FTSCY/WS95011
5301365.00
Inficlo Bandros
TIKA KARTIKA SARI
0000
5,301,365.00
CR
304,634,409.02</t>
        </r>
      </text>
    </comment>
    <comment ref="J439" authorId="1">
      <text>
        <r>
          <rPr>
            <b/>
            <sz val="9"/>
            <color indexed="81"/>
            <rFont val="Tahoma"/>
            <family val="2"/>
          </rPr>
          <t>20/04 
MCM InhouseTrf CS-CS Inficlo Bandros DARI TIKA KARTIKA SARI Inficlo Bandros
 - 2,164,185.00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5" authorId="1">
      <text>
        <r>
          <rPr>
            <b/>
            <sz val="9"/>
            <color indexed="81"/>
            <rFont val="Tahoma"/>
            <family val="2"/>
          </rPr>
          <t xml:space="preserve"> PEND
TRSF E-BANKING CR
2204/FTSCY/WS95011
2134690.00
Inficlo Bandros
TIKA KARTIKA SARI
0000
2,134,690.00
CR
341,292,273.02</t>
        </r>
      </text>
    </comment>
    <comment ref="J449" authorId="1">
      <text>
        <r>
          <rPr>
            <b/>
            <sz val="9"/>
            <color indexed="81"/>
            <rFont val="Tahoma"/>
            <family val="2"/>
          </rPr>
          <t>23/04 
MCM InhouseTrf CS-CS inficlo Bandros DARI TIKA KARTIKA SARI inficlo Bandros
 - 3,978,340.00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24/04 
MCM InhouseTrf CS-CS Inficlo Bandros DARI TIKA KARTIKA SARI Inficlo Bandros
 - 4,001,035.00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3" authorId="1">
      <text>
        <r>
          <rPr>
            <b/>
            <sz val="9"/>
            <color indexed="81"/>
            <rFont val="Tahoma"/>
            <family val="2"/>
          </rPr>
          <t>25/04 
MCM InhouseTrf CS-CS Inficlo Bandros DARI TIKA KARTIKA SARI Inficlo Bandros
 - 2,651,745.00</t>
        </r>
      </text>
    </comment>
    <comment ref="J470" authorId="1">
      <text>
        <r>
          <rPr>
            <b/>
            <sz val="9"/>
            <color indexed="81"/>
            <rFont val="Tahoma"/>
            <family val="2"/>
          </rPr>
          <t>26/04 
MCM InhouseTrf CS-CS Inficlo Bandros DARI TIKA KARTIKA SARI Inficlo Bandros
 - 3,650,750.00</t>
        </r>
      </text>
    </comment>
    <comment ref="J474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2499170.00
Inficlo Bandros
TIKA KARTIKA SARI
0000
2,499,170.00
CR
351,940,834.02</t>
        </r>
      </text>
    </comment>
    <comment ref="J477" authorId="1">
      <text>
        <r>
          <rPr>
            <b/>
            <sz val="9"/>
            <color indexed="81"/>
            <rFont val="Tahoma"/>
            <charset val="1"/>
          </rPr>
          <t>29/04 
MCM InhouseTrf CS-CS Inficlo Bandros DARI TIKA KARTIKA SARI Inficlo Bandros
 - 3,503,070.00</t>
        </r>
      </text>
    </comment>
    <comment ref="J482" authorId="1">
      <text>
        <r>
          <rPr>
            <b/>
            <sz val="9"/>
            <color indexed="81"/>
            <rFont val="Tahoma"/>
            <family val="2"/>
          </rPr>
          <t>30/04 
MCM InhouseTrf CS-CS Inficlo Bandros DARI TIKA KARTIKA SARI Inficlo Bandros
 - 6,035,340.00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29009146.00
TRANSFER
INFICLO REGULER
WAHYUNI
0000
29,009,146.00
CR
335,702,888.02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28037634.00
TRANSFER
INF REGULER
WAHYUNI
0000
28,037,634.00
CR
380,153,143.02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  <comment ref="J192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669600.00
TRANSFER
INF SALE
WAHYUNI
0000
669,600.00
CR
336,372,488.02</t>
        </r>
      </text>
    </comment>
    <comment ref="J198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676388.00
TRANSFER
INF SALE
WAHYUNI
0000
676,388.00
CR
380,829,531.02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 xml:space="preserve"> PEND
TRSF E-BANKING CR
04/22 95031
PELUNASAN TRANSKSI
INFCL N BCLLY
YUAN PERDANA
0000
269,265.00
CR
331,686,743.02</t>
        </r>
      </text>
    </comment>
    <comment ref="J64" authorId="1">
      <text>
        <r>
          <rPr>
            <b/>
            <sz val="9"/>
            <color indexed="81"/>
            <rFont val="Tahoma"/>
            <family val="2"/>
          </rPr>
          <t xml:space="preserve"> PEND
TRSF E-BANKING CR
04/29 95031
PELUNASAN KREDIT I
NFCL, BCLLY
YUAN PERDANA
0000
1,353,863.00
CR
383,520,874.02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TRANPER
YAN YAN HERYANA
0000
2,261,170.00
CR
187,510,678.02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  <comment ref="J249" authorId="1">
      <text>
        <r>
          <rPr>
            <b/>
            <sz val="9"/>
            <color indexed="81"/>
            <rFont val="Tahoma"/>
            <family val="2"/>
          </rPr>
          <t xml:space="preserve"> PEND
TRSF E-BANKING CR
04/15 95031
ANIP
ANIP SANATA
0000
5,059,505.00
CR
279,126,734.02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family val="2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family val="2"/>
          </rPr>
          <t>04/04/19  TRANSFER WBNKSETOR#5016473969 400301000897500#307
  5.163.000,00  40.845.461,80</t>
        </r>
      </text>
    </comment>
    <comment ref="J115" authorId="1">
      <text>
        <r>
          <rPr>
            <b/>
            <sz val="9"/>
            <color indexed="81"/>
            <rFont val="Tahoma"/>
            <family val="2"/>
          </rPr>
          <t>14/04/19  TRANSFER WBNKSETOR#5016473969 400301000897500#750 STR#01000897500 TRX#???????EDC00011255
  7.723.761,00  56.443.507,80</t>
        </r>
      </text>
    </comment>
    <comment ref="J116" authorId="1">
      <text>
        <r>
          <rPr>
            <b/>
            <sz val="9"/>
            <color indexed="81"/>
            <rFont val="Tahoma"/>
            <family val="2"/>
          </rPr>
          <t>15/04/19  SETORAN TANPA BUKU IMAT-400301000897500
  8.000.000,00  64.646.572,80</t>
        </r>
      </text>
    </comment>
    <comment ref="J121" authorId="1">
      <text>
        <r>
          <rPr>
            <b/>
            <sz val="9"/>
            <color indexed="81"/>
            <rFont val="Tahoma"/>
            <family val="2"/>
          </rPr>
          <t xml:space="preserve">24/04/19 TRANSFER WBNKSETOR#5016473969 400301000897500#852 4.895.000,00 72.497.403,80 </t>
        </r>
      </text>
    </comment>
    <comment ref="J122" authorId="1">
      <text>
        <r>
          <rPr>
            <b/>
            <sz val="9"/>
            <color indexed="81"/>
            <rFont val="Tahoma"/>
            <family val="2"/>
          </rPr>
          <t>24/04/19  SETORAN TANPA BUKU IMAT-400301000897500
  10.000.000,00  82.730.403,80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family val="2"/>
          </rPr>
          <t>12/04 
SA Cash Dep NoBook FEBRIAN ABDUL RAHMAN
 - 1,100,000.00</t>
        </r>
      </text>
    </comment>
    <comment ref="J43" authorId="1">
      <text>
        <r>
          <rPr>
            <b/>
            <sz val="9"/>
            <color indexed="81"/>
            <rFont val="Tahoma"/>
            <family val="2"/>
          </rPr>
          <t>23/04 
SA Cash Dep NoBook FEBRIAN ABDUL RAHMAN
 - 1,250,000.00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family val="2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family val="2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18/04/19  TRANSFER FROM112701000095563 TO400301000897500MP
  8.000.000,00  79.970.678,80</t>
        </r>
      </text>
    </comment>
    <comment ref="J75" authorId="1">
      <text>
        <r>
          <rPr>
            <b/>
            <sz val="9"/>
            <color indexed="81"/>
            <rFont val="Tahoma"/>
            <charset val="1"/>
          </rPr>
          <t>28/04/19  TRANSAKSI KREDIT DARI BANK LAIN 5326595005770123#000000000083#MP #TRFHMB LN 400301000897500MP 5326595005770123
  4.700.000,00  65.649.063,80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<sst xmlns="http://schemas.openxmlformats.org/spreadsheetml/2006/main" count="2498" uniqueCount="424">
  <si>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</si>
  <si>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</si>
  <si>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</si>
  <si>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</si>
  <si>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</si>
  <si>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</si>
  <si>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</si>
  <si>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</si>
  <si>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</si>
  <si>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</si>
  <si>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</si>
  <si>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</si>
  <si>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</si>
  <si>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</si>
  <si>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</si>
  <si>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</si>
  <si>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</si>
  <si>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</si>
  <si>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</si>
  <si>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</si>
  <si>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</si>
  <si>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</si>
  <si>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</si>
  <si>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</si>
  <si>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</si>
  <si>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</si>
  <si>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</si>
  <si>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</si>
  <si>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</si>
  <si>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</si>
  <si>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</si>
  <si>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</si>
  <si>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</si>
  <si>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</si>
  <si>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</si>
  <si>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</si>
  <si>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</si>
  <si>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</si>
  <si>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</si>
  <si>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</si>
  <si>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</si>
  <si>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</si>
  <si>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</si>
  <si>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</si>
  <si>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</si>
  <si>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</si>
  <si>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</si>
  <si>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</si>
  <si>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</si>
  <si>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</si>
  <si>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</si>
  <si>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</si>
  <si>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</si>
  <si>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</si>
  <si>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</si>
  <si>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</si>
  <si>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</si>
  <si>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</si>
  <si>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</si>
  <si>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</si>
  <si>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</si>
  <si>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</si>
  <si>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</si>
  <si>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</si>
  <si>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</si>
  <si>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</si>
  <si>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</si>
  <si>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</si>
  <si>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</si>
  <si>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</si>
  <si>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</si>
  <si>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</si>
  <si>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</si>
  <si>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</si>
  <si>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</si>
  <si>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</si>
  <si>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</si>
  <si>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</si>
  <si>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</si>
  <si>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</si>
  <si>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</si>
  <si>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</si>
  <si>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</si>
  <si>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</si>
  <si>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</si>
  <si>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</si>
  <si>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</si>
  <si>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</si>
  <si>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</si>
  <si>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</si>
  <si>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</si>
  <si>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</si>
  <si>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</si>
  <si>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</si>
  <si>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</si>
  <si>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</si>
  <si>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</si>
  <si>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</si>
  <si>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</si>
  <si>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</si>
  <si>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</si>
  <si>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</si>
  <si>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</si>
  <si>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</si>
  <si>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</si>
  <si>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</si>
  <si>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</si>
  <si>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</si>
  <si>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</si>
  <si>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</si>
  <si>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</si>
  <si>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</si>
  <si>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</si>
  <si>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</si>
  <si>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</si>
  <si>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</si>
  <si>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</si>
  <si>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</si>
  <si>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</si>
  <si>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</si>
  <si>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</si>
  <si>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</si>
  <si>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</si>
  <si>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</si>
  <si>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</si>
  <si>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</si>
  <si>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</si>
  <si>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</si>
  <si>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</si>
  <si>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</si>
  <si>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</si>
  <si>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</si>
  <si>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</si>
  <si>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</si>
  <si>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</si>
  <si>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</si>
  <si>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</si>
  <si>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</si>
  <si>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</si>
  <si>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</si>
  <si>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</si>
  <si>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</si>
  <si>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</si>
  <si>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</si>
  <si>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</si>
  <si>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</si>
  <si>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</si>
  <si>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</si>
  <si>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</si>
  <si>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</si>
  <si>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</si>
  <si>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</si>
  <si>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</si>
  <si>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</si>
  <si>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</si>
  <si>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</si>
  <si>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</si>
  <si>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</si>
  <si>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</si>
  <si>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</si>
  <si>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</si>
  <si>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</si>
  <si>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</si>
  <si>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</si>
  <si>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</si>
  <si>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</si>
  <si>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</si>
  <si>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</si>
  <si>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</si>
  <si>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</si>
  <si>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</si>
  <si>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</si>
  <si>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</si>
  <si>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</si>
  <si>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</si>
  <si>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</si>
  <si>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</si>
  <si>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</si>
  <si>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</si>
  <si>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</si>
  <si>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</si>
  <si>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</si>
  <si>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</si>
  <si>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</si>
  <si>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</si>
  <si>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</si>
  <si>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</si>
  <si>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</si>
  <si>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</si>
  <si>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</si>
  <si>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</si>
  <si>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</si>
  <si>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</si>
  <si>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</si>
  <si>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</si>
  <si>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</si>
  <si>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</si>
  <si>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</si>
  <si>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</si>
  <si>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</si>
  <si>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</si>
  <si>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</si>
  <si>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</si>
  <si>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</si>
  <si>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</si>
  <si>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</si>
  <si>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</si>
  <si>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</si>
  <si>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</si>
  <si>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</si>
  <si>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</si>
  <si>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</si>
  <si>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</si>
  <si>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</si>
  <si>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</si>
  <si>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</si>
  <si>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</si>
  <si>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</si>
  <si>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</si>
  <si>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</si>
  <si>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</si>
  <si>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</si>
  <si>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</si>
  <si>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</si>
  <si>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</si>
  <si>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</si>
  <si>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</si>
  <si>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</si>
  <si>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</si>
  <si>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</si>
  <si>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</si>
  <si>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</si>
  <si>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</si>
  <si>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</si>
  <si>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</si>
  <si>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</si>
  <si>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</si>
  <si>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</si>
  <si>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</si>
  <si>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</si>
  <si>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</si>
  <si>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</si>
  <si>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</si>
  <si>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</si>
  <si>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</si>
  <si>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</si>
  <si>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</si>
  <si>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</si>
  <si>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</si>
  <si>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</si>
  <si>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</si>
  <si>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</si>
  <si>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</si>
  <si>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</si>
  <si>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</si>
  <si>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</si>
  <si>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</si>
  <si>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</si>
  <si>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</si>
  <si>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</si>
  <si>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</si>
  <si>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</si>
  <si>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</si>
  <si>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</si>
  <si>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</si>
  <si>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</si>
  <si>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</si>
  <si>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</si>
  <si>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</si>
  <si>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</si>
  <si>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</si>
  <si>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</si>
  <si>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</si>
  <si>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</si>
  <si>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</si>
  <si>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</si>
  <si>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</si>
  <si>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</si>
  <si>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</si>
  <si>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</si>
  <si>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</si>
  <si>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</si>
  <si>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</si>
  <si>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</si>
  <si>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</si>
  <si>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</si>
  <si>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</si>
  <si>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</si>
  <si>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</si>
  <si>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</si>
  <si>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</si>
  <si>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</si>
  <si>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</si>
  <si>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</si>
  <si>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</si>
  <si>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</si>
  <si>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</si>
  <si>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</si>
  <si>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</si>
  <si>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</si>
  <si>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</si>
  <si>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</si>
  <si>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</si>
  <si>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</si>
  <si>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</si>
  <si>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</si>
  <si>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</si>
  <si>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</si>
  <si>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</si>
  <si>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</si>
  <si>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</si>
  <si>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</si>
  <si>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</si>
  <si>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</si>
  <si>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</si>
  <si>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</si>
  <si>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</si>
  <si>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</si>
  <si>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</si>
  <si>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</si>
  <si>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</si>
  <si>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</si>
  <si>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</si>
  <si>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</si>
  <si>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</si>
  <si>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</si>
  <si>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</si>
  <si>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</si>
  <si>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</si>
  <si>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</si>
  <si>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</si>
  <si>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</si>
  <si>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</si>
  <si>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</si>
  <si>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</si>
  <si>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</si>
  <si>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</si>
  <si>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</si>
  <si>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</si>
  <si>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</si>
  <si>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</si>
  <si>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</si>
  <si>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</si>
  <si>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</si>
  <si>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</si>
  <si>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</si>
  <si>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</si>
  <si>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</si>
  <si>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</si>
  <si>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</si>
  <si>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</si>
  <si>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</si>
  <si>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</si>
  <si>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</si>
  <si>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</si>
  <si>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</si>
  <si>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</si>
  <si>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</si>
  <si>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</si>
  <si>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</si>
  <si>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</si>
  <si>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</si>
  <si>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</si>
  <si>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</si>
  <si>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</si>
  <si>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</si>
  <si>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</si>
  <si>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</si>
  <si>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</si>
  <si>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</si>
  <si>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</si>
  <si>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</si>
  <si>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</si>
  <si>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</si>
  <si>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</si>
  <si>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</si>
  <si>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</si>
  <si>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</si>
  <si>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</si>
  <si>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</si>
  <si>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</si>
  <si>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</si>
  <si>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</si>
  <si>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</si>
  <si>
    <t xml:space="preserve">R19000965 </t>
  </si>
  <si>
    <t xml:space="preserve">R19000970 </t>
  </si>
  <si>
    <t xml:space="preserve">R19000979 </t>
  </si>
  <si>
    <t xml:space="preserve">R19000982 </t>
  </si>
  <si>
    <t xml:space="preserve">R19000976 </t>
  </si>
  <si>
    <t xml:space="preserve">R19000977 </t>
  </si>
  <si>
    <t xml:space="preserve">R19000986 </t>
  </si>
  <si>
    <t xml:space="preserve">R19001003 </t>
  </si>
  <si>
    <t xml:space="preserve">R19001007 </t>
  </si>
  <si>
    <t xml:space="preserve">R19001010 </t>
  </si>
  <si>
    <t xml:space="preserve">R19001013 </t>
  </si>
  <si>
    <t xml:space="preserve">R19001019 </t>
  </si>
  <si>
    <t xml:space="preserve">R19001026 </t>
  </si>
  <si>
    <t xml:space="preserve">R19001021 </t>
  </si>
  <si>
    <t xml:space="preserve">R19001028 </t>
  </si>
  <si>
    <t xml:space="preserve">R19001048 </t>
  </si>
  <si>
    <t xml:space="preserve">R19001065 </t>
  </si>
  <si>
    <t xml:space="preserve">R19001077 </t>
  </si>
  <si>
    <t xml:space="preserve">R19001058 </t>
  </si>
  <si>
    <t xml:space="preserve">R19001072 </t>
  </si>
  <si>
    <t xml:space="preserve">R19001089 </t>
  </si>
  <si>
    <t xml:space="preserve">R19001110 </t>
  </si>
  <si>
    <t xml:space="preserve">R19001103 </t>
  </si>
  <si>
    <t xml:space="preserve">R19001066 </t>
  </si>
  <si>
    <t xml:space="preserve">R19001099 </t>
  </si>
  <si>
    <t xml:space="preserve">R19001105 </t>
  </si>
  <si>
    <t xml:space="preserve">R19001106 </t>
  </si>
  <si>
    <t xml:space="preserve">R19001032 </t>
  </si>
  <si>
    <t xml:space="preserve">R19001119 </t>
  </si>
  <si>
    <t xml:space="preserve">R19001118 </t>
  </si>
  <si>
    <t xml:space="preserve">R19001120 </t>
  </si>
  <si>
    <t xml:space="preserve">R19001122 </t>
  </si>
  <si>
    <t xml:space="preserve">R19000098 </t>
  </si>
  <si>
    <t xml:space="preserve">R19001133 </t>
  </si>
  <si>
    <t xml:space="preserve">R19001143 </t>
  </si>
  <si>
    <t xml:space="preserve">R19001131 </t>
  </si>
  <si>
    <t xml:space="preserve">R19001152 </t>
  </si>
  <si>
    <t xml:space="preserve">R19001187 </t>
  </si>
  <si>
    <t xml:space="preserve">R19001203 </t>
  </si>
  <si>
    <t xml:space="preserve">R19001199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</si>
</sst>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95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1" fontId="0" fillId="8" borderId="1" xfId="2" applyFont="1" applyFill="1" applyBorder="1" applyAlignment="1">
      <alignment horizontal="center"/>
    </xf>
    <xf numFmtId="41" fontId="0" fillId="8" borderId="1" xfId="0" applyNumberFormat="1" applyFill="1" applyBorder="1"/>
    <xf numFmtId="0" fontId="0" fillId="8" borderId="1" xfId="0" applyFill="1" applyBorder="1"/>
    <xf numFmtId="41" fontId="0" fillId="8" borderId="1" xfId="2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0" fillId="2" borderId="4" xfId="2" applyFont="1" applyFill="1" applyBorder="1" applyAlignment="1">
      <alignment horizontal="right"/>
    </xf>
    <xf numFmtId="41" fontId="0" fillId="2" borderId="6" xfId="2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21"/>
  <sheetViews>
    <sheetView zoomScaleNormal="100" workbookViewId="0">
      <pane ySplit="7" topLeftCell="A196" activePane="bottomLeft" state="frozen"/>
      <selection pane="bottomLeft" activeCell="E204" sqref="E20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21" t="s">
        <v>22</v>
      </c>
      <c r="G1" s="421"/>
      <c r="H1" s="421"/>
      <c r="I1" s="220" t="s">
        <v>20</v>
      </c>
      <c r="J1" s="218"/>
      <c r="L1" s="275">
        <f>SUM(D189:D201)</f>
        <v>12648595</v>
      </c>
      <c r="M1" s="238">
        <v>9507408</v>
      </c>
      <c r="N1" s="238">
        <f>L1-M1</f>
        <v>3141187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21" t="s">
        <v>21</v>
      </c>
      <c r="G2" s="421"/>
      <c r="H2" s="421"/>
      <c r="I2" s="220">
        <f>J221*-1</f>
        <v>14735940</v>
      </c>
      <c r="J2" s="218"/>
      <c r="L2" s="276">
        <f>SUM(G189:G201)</f>
        <v>2509200</v>
      </c>
      <c r="M2" s="238">
        <v>760945</v>
      </c>
      <c r="N2" s="238">
        <f>L2-M2</f>
        <v>1748255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10139395</v>
      </c>
      <c r="M3" s="238">
        <f>M1-M2</f>
        <v>8746463</v>
      </c>
      <c r="N3" s="238">
        <f>L3-M3</f>
        <v>1392932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22" t="s">
        <v>59</v>
      </c>
      <c r="B5" s="422"/>
      <c r="C5" s="422"/>
      <c r="D5" s="422"/>
      <c r="E5" s="422"/>
      <c r="F5" s="422"/>
      <c r="G5" s="422"/>
      <c r="H5" s="422"/>
      <c r="I5" s="422"/>
      <c r="J5" s="422"/>
      <c r="L5" s="274"/>
      <c r="M5" s="238"/>
      <c r="N5" s="238"/>
      <c r="O5" s="238"/>
    </row>
    <row r="6" spans="1:15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24" t="s">
        <v>4</v>
      </c>
      <c r="I6" s="425" t="s">
        <v>5</v>
      </c>
      <c r="J6" s="426" t="s">
        <v>6</v>
      </c>
    </row>
    <row r="7" spans="1:15" x14ac:dyDescent="0.25">
      <c r="A7" s="423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24"/>
      <c r="I7" s="425"/>
      <c r="J7" s="426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358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362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363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241">
        <v>43563</v>
      </c>
      <c r="B168" s="242">
        <v>19004250</v>
      </c>
      <c r="C168" s="106">
        <v>27</v>
      </c>
      <c r="D168" s="246">
        <v>2488885</v>
      </c>
      <c r="E168" s="244" t="s">
        <v>369</v>
      </c>
      <c r="F168" s="247">
        <v>2</v>
      </c>
      <c r="G168" s="246">
        <v>185640</v>
      </c>
      <c r="H168" s="244"/>
      <c r="I168" s="245"/>
      <c r="J168" s="246"/>
    </row>
    <row r="169" spans="1:10" ht="15.75" customHeight="1" x14ac:dyDescent="0.25">
      <c r="A169" s="241">
        <v>43563</v>
      </c>
      <c r="B169" s="242">
        <v>19004277</v>
      </c>
      <c r="C169" s="106">
        <v>8</v>
      </c>
      <c r="D169" s="246">
        <v>774095</v>
      </c>
      <c r="E169" s="244"/>
      <c r="F169" s="247"/>
      <c r="G169" s="246"/>
      <c r="H169" s="244"/>
      <c r="I169" s="245"/>
      <c r="J169" s="246"/>
    </row>
    <row r="170" spans="1:10" ht="15.75" customHeight="1" x14ac:dyDescent="0.25">
      <c r="A170" s="241">
        <v>43564</v>
      </c>
      <c r="B170" s="242">
        <v>19004327</v>
      </c>
      <c r="C170" s="106">
        <v>8</v>
      </c>
      <c r="D170" s="246">
        <v>692920</v>
      </c>
      <c r="E170" s="244" t="s">
        <v>373</v>
      </c>
      <c r="F170" s="247">
        <v>3</v>
      </c>
      <c r="G170" s="246">
        <v>307870</v>
      </c>
      <c r="H170" s="244"/>
      <c r="I170" s="245"/>
      <c r="J170" s="246"/>
    </row>
    <row r="171" spans="1:10" ht="15.75" customHeight="1" x14ac:dyDescent="0.25">
      <c r="A171" s="241">
        <v>43564</v>
      </c>
      <c r="B171" s="242">
        <v>19004340</v>
      </c>
      <c r="C171" s="106">
        <v>5</v>
      </c>
      <c r="D171" s="246">
        <v>518925</v>
      </c>
      <c r="E171" s="244"/>
      <c r="F171" s="247"/>
      <c r="G171" s="246"/>
      <c r="H171" s="244"/>
      <c r="I171" s="245"/>
      <c r="J171" s="246"/>
    </row>
    <row r="172" spans="1:10" ht="15.75" customHeight="1" x14ac:dyDescent="0.25">
      <c r="A172" s="241">
        <v>43565</v>
      </c>
      <c r="B172" s="242">
        <v>19004378</v>
      </c>
      <c r="C172" s="106">
        <v>12</v>
      </c>
      <c r="D172" s="246">
        <v>1150458</v>
      </c>
      <c r="E172" s="244" t="s">
        <v>374</v>
      </c>
      <c r="F172" s="247">
        <v>1</v>
      </c>
      <c r="G172" s="246">
        <v>81600</v>
      </c>
      <c r="H172" s="244"/>
      <c r="I172" s="245"/>
      <c r="J172" s="246"/>
    </row>
    <row r="173" spans="1:10" ht="15.75" customHeight="1" x14ac:dyDescent="0.25">
      <c r="A173" s="241">
        <v>43565</v>
      </c>
      <c r="B173" s="242">
        <v>19004407</v>
      </c>
      <c r="C173" s="106">
        <v>5</v>
      </c>
      <c r="D173" s="246">
        <v>486285</v>
      </c>
      <c r="E173" s="244"/>
      <c r="F173" s="247"/>
      <c r="G173" s="246"/>
      <c r="H173" s="244"/>
      <c r="I173" s="245"/>
      <c r="J173" s="246"/>
    </row>
    <row r="174" spans="1:10" ht="15.75" customHeight="1" x14ac:dyDescent="0.25">
      <c r="A174" s="241">
        <v>43566</v>
      </c>
      <c r="B174" s="242">
        <v>19004455</v>
      </c>
      <c r="C174" s="106">
        <v>9</v>
      </c>
      <c r="D174" s="246">
        <v>836655</v>
      </c>
      <c r="E174" s="244" t="s">
        <v>375</v>
      </c>
      <c r="F174" s="247">
        <v>4</v>
      </c>
      <c r="G174" s="246">
        <v>371705</v>
      </c>
      <c r="H174" s="244"/>
      <c r="I174" s="245"/>
      <c r="J174" s="246"/>
    </row>
    <row r="175" spans="1:10" ht="15.75" customHeight="1" x14ac:dyDescent="0.25">
      <c r="A175" s="241">
        <v>43566</v>
      </c>
      <c r="B175" s="242">
        <v>19004474</v>
      </c>
      <c r="C175" s="106">
        <v>2</v>
      </c>
      <c r="D175" s="246">
        <v>193120</v>
      </c>
      <c r="E175" s="244" t="s">
        <v>376</v>
      </c>
      <c r="F175" s="247">
        <v>1</v>
      </c>
      <c r="G175" s="246">
        <v>55080</v>
      </c>
      <c r="H175" s="244"/>
      <c r="I175" s="245"/>
      <c r="J175" s="246"/>
    </row>
    <row r="176" spans="1:10" ht="15.75" customHeight="1" x14ac:dyDescent="0.25">
      <c r="A176" s="241">
        <v>43567</v>
      </c>
      <c r="B176" s="242">
        <v>19004522</v>
      </c>
      <c r="C176" s="106">
        <v>10</v>
      </c>
      <c r="D176" s="246">
        <v>1003255</v>
      </c>
      <c r="E176" s="244" t="s">
        <v>377</v>
      </c>
      <c r="F176" s="247">
        <v>1</v>
      </c>
      <c r="G176" s="246">
        <v>97580</v>
      </c>
      <c r="H176" s="244"/>
      <c r="I176" s="245"/>
      <c r="J176" s="246"/>
    </row>
    <row r="177" spans="1:10" ht="15.75" customHeight="1" x14ac:dyDescent="0.25">
      <c r="A177" s="241">
        <v>43567</v>
      </c>
      <c r="B177" s="242">
        <v>19004540</v>
      </c>
      <c r="C177" s="106">
        <v>4</v>
      </c>
      <c r="D177" s="246">
        <v>350710</v>
      </c>
      <c r="E177" s="244"/>
      <c r="F177" s="247"/>
      <c r="G177" s="246"/>
      <c r="H177" s="244"/>
      <c r="I177" s="245"/>
      <c r="J177" s="246"/>
    </row>
    <row r="178" spans="1:10" ht="15.75" customHeight="1" x14ac:dyDescent="0.25">
      <c r="A178" s="241">
        <v>43568</v>
      </c>
      <c r="B178" s="242">
        <v>19004593</v>
      </c>
      <c r="C178" s="106">
        <v>10</v>
      </c>
      <c r="D178" s="246">
        <v>1040145</v>
      </c>
      <c r="E178" s="244" t="s">
        <v>382</v>
      </c>
      <c r="F178" s="247">
        <v>2</v>
      </c>
      <c r="G178" s="246">
        <v>135235</v>
      </c>
      <c r="H178" s="244"/>
      <c r="I178" s="245"/>
      <c r="J178" s="246"/>
    </row>
    <row r="179" spans="1:10" ht="15.75" customHeight="1" x14ac:dyDescent="0.25">
      <c r="A179" s="241">
        <v>43568</v>
      </c>
      <c r="B179" s="242">
        <v>19004600</v>
      </c>
      <c r="C179" s="106">
        <v>7</v>
      </c>
      <c r="D179" s="246">
        <v>644555</v>
      </c>
      <c r="E179" s="244"/>
      <c r="F179" s="247"/>
      <c r="G179" s="246"/>
      <c r="H179" s="244"/>
      <c r="I179" s="245">
        <v>8945298</v>
      </c>
      <c r="J179" s="246" t="s">
        <v>17</v>
      </c>
    </row>
    <row r="180" spans="1:10" ht="15.75" customHeight="1" x14ac:dyDescent="0.25">
      <c r="A180" s="241">
        <v>43570</v>
      </c>
      <c r="B180" s="242">
        <v>19004710</v>
      </c>
      <c r="C180" s="106">
        <v>17</v>
      </c>
      <c r="D180" s="246">
        <v>1608625</v>
      </c>
      <c r="E180" s="244" t="s">
        <v>385</v>
      </c>
      <c r="F180" s="247">
        <v>3</v>
      </c>
      <c r="G180" s="246">
        <v>310675</v>
      </c>
      <c r="H180" s="244"/>
      <c r="I180" s="245"/>
      <c r="J180" s="246"/>
    </row>
    <row r="181" spans="1:10" ht="15.75" customHeight="1" x14ac:dyDescent="0.25">
      <c r="A181" s="241">
        <v>43570</v>
      </c>
      <c r="B181" s="242">
        <v>19004716</v>
      </c>
      <c r="C181" s="106">
        <v>9</v>
      </c>
      <c r="D181" s="246">
        <v>821950</v>
      </c>
      <c r="E181" s="244"/>
      <c r="F181" s="247"/>
      <c r="G181" s="246"/>
      <c r="H181" s="244"/>
      <c r="I181" s="245"/>
      <c r="J181" s="246"/>
    </row>
    <row r="182" spans="1:10" ht="15.75" customHeight="1" x14ac:dyDescent="0.25">
      <c r="A182" s="241">
        <v>43571</v>
      </c>
      <c r="B182" s="242">
        <v>19004772</v>
      </c>
      <c r="C182" s="106">
        <v>13</v>
      </c>
      <c r="D182" s="246">
        <v>1196800</v>
      </c>
      <c r="E182" s="244" t="s">
        <v>390</v>
      </c>
      <c r="F182" s="247">
        <v>6</v>
      </c>
      <c r="G182" s="246">
        <v>589475</v>
      </c>
      <c r="H182" s="244"/>
      <c r="I182" s="245"/>
      <c r="J182" s="246"/>
    </row>
    <row r="183" spans="1:10" ht="15.75" customHeight="1" x14ac:dyDescent="0.25">
      <c r="A183" s="241">
        <v>43571</v>
      </c>
      <c r="B183" s="242">
        <v>19004795</v>
      </c>
      <c r="C183" s="106">
        <v>8</v>
      </c>
      <c r="D183" s="246">
        <v>758710</v>
      </c>
      <c r="E183" s="244"/>
      <c r="F183" s="247"/>
      <c r="G183" s="246"/>
      <c r="H183" s="244"/>
      <c r="I183" s="245"/>
      <c r="J183" s="246"/>
    </row>
    <row r="184" spans="1:10" ht="15.75" customHeight="1" x14ac:dyDescent="0.25">
      <c r="A184" s="241">
        <v>43573</v>
      </c>
      <c r="B184" s="242">
        <v>19004849</v>
      </c>
      <c r="C184" s="106">
        <v>33</v>
      </c>
      <c r="D184" s="246">
        <v>3324520</v>
      </c>
      <c r="E184" s="244" t="s">
        <v>391</v>
      </c>
      <c r="F184" s="247">
        <v>5</v>
      </c>
      <c r="G184" s="246">
        <v>494445</v>
      </c>
      <c r="H184" s="244"/>
      <c r="I184" s="245"/>
      <c r="J184" s="246"/>
    </row>
    <row r="185" spans="1:10" ht="15.75" customHeight="1" x14ac:dyDescent="0.25">
      <c r="A185" s="241">
        <v>43573</v>
      </c>
      <c r="B185" s="242">
        <v>19004869</v>
      </c>
      <c r="C185" s="106">
        <v>9</v>
      </c>
      <c r="D185" s="246">
        <v>855185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43575</v>
      </c>
      <c r="B186" s="242">
        <v>19004971</v>
      </c>
      <c r="C186" s="106">
        <v>28</v>
      </c>
      <c r="D186" s="246">
        <v>2564620</v>
      </c>
      <c r="E186" s="244" t="s">
        <v>396</v>
      </c>
      <c r="F186" s="247">
        <v>6</v>
      </c>
      <c r="G186" s="246">
        <v>559895</v>
      </c>
      <c r="H186" s="244"/>
      <c r="I186" s="245"/>
      <c r="J186" s="246"/>
    </row>
    <row r="187" spans="1:10" ht="15.75" customHeight="1" x14ac:dyDescent="0.25">
      <c r="A187" s="241">
        <v>43575</v>
      </c>
      <c r="B187" s="242">
        <v>19004981</v>
      </c>
      <c r="C187" s="106">
        <v>3</v>
      </c>
      <c r="D187" s="246">
        <v>270640</v>
      </c>
      <c r="E187" s="244"/>
      <c r="F187" s="247"/>
      <c r="G187" s="246"/>
      <c r="H187" s="244"/>
      <c r="I187" s="245"/>
      <c r="J187" s="246"/>
    </row>
    <row r="188" spans="1:10" ht="15.75" customHeight="1" x14ac:dyDescent="0.25">
      <c r="A188" s="241">
        <v>43575</v>
      </c>
      <c r="B188" s="242">
        <v>19004990</v>
      </c>
      <c r="C188" s="106">
        <v>8</v>
      </c>
      <c r="D188" s="246">
        <v>758710</v>
      </c>
      <c r="E188" s="244"/>
      <c r="F188" s="247"/>
      <c r="G188" s="246"/>
      <c r="H188" s="244"/>
      <c r="I188" s="245">
        <v>10205270</v>
      </c>
      <c r="J188" s="246" t="s">
        <v>17</v>
      </c>
    </row>
    <row r="189" spans="1:10" ht="15.75" customHeight="1" x14ac:dyDescent="0.25">
      <c r="A189" s="98">
        <v>43577</v>
      </c>
      <c r="B189" s="99">
        <v>19005096</v>
      </c>
      <c r="C189" s="410">
        <v>21</v>
      </c>
      <c r="D189" s="34">
        <v>1954490</v>
      </c>
      <c r="E189" s="101" t="s">
        <v>402</v>
      </c>
      <c r="F189" s="100">
        <v>14</v>
      </c>
      <c r="G189" s="34">
        <v>1329060</v>
      </c>
      <c r="H189" s="101"/>
      <c r="I189" s="102"/>
      <c r="J189" s="34"/>
    </row>
    <row r="190" spans="1:10" ht="15.75" customHeight="1" x14ac:dyDescent="0.25">
      <c r="A190" s="98">
        <v>43577</v>
      </c>
      <c r="B190" s="99">
        <v>19005115</v>
      </c>
      <c r="C190" s="410">
        <v>16</v>
      </c>
      <c r="D190" s="34">
        <v>1481975</v>
      </c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>
        <v>43577</v>
      </c>
      <c r="B191" s="99">
        <v>19005116</v>
      </c>
      <c r="C191" s="410">
        <v>1</v>
      </c>
      <c r="D191" s="34">
        <v>97580</v>
      </c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>
        <v>43578</v>
      </c>
      <c r="B192" s="99">
        <v>19005172</v>
      </c>
      <c r="C192" s="410">
        <v>11</v>
      </c>
      <c r="D192" s="34">
        <v>956165</v>
      </c>
      <c r="E192" s="101" t="s">
        <v>403</v>
      </c>
      <c r="F192" s="100">
        <v>3</v>
      </c>
      <c r="G192" s="34">
        <v>261205</v>
      </c>
      <c r="H192" s="101"/>
      <c r="I192" s="102"/>
      <c r="J192" s="34"/>
    </row>
    <row r="193" spans="1:10" ht="15.75" customHeight="1" x14ac:dyDescent="0.25">
      <c r="A193" s="98">
        <v>43578</v>
      </c>
      <c r="B193" s="99">
        <v>19005188</v>
      </c>
      <c r="C193" s="410">
        <v>7</v>
      </c>
      <c r="D193" s="34">
        <v>574175</v>
      </c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>
        <v>43579</v>
      </c>
      <c r="B194" s="99">
        <v>19005232</v>
      </c>
      <c r="C194" s="410">
        <v>17</v>
      </c>
      <c r="D194" s="34">
        <v>1685805</v>
      </c>
      <c r="E194" s="101" t="s">
        <v>404</v>
      </c>
      <c r="F194" s="100">
        <v>3</v>
      </c>
      <c r="G194" s="34">
        <v>251175</v>
      </c>
      <c r="H194" s="101"/>
      <c r="I194" s="102"/>
      <c r="J194" s="34"/>
    </row>
    <row r="195" spans="1:10" ht="15.75" customHeight="1" x14ac:dyDescent="0.25">
      <c r="A195" s="98">
        <v>43579</v>
      </c>
      <c r="B195" s="99">
        <v>19005264</v>
      </c>
      <c r="C195" s="410">
        <v>4</v>
      </c>
      <c r="D195" s="34">
        <v>375870</v>
      </c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>
        <v>43580</v>
      </c>
      <c r="B196" s="99">
        <v>19005309</v>
      </c>
      <c r="C196" s="410">
        <v>18</v>
      </c>
      <c r="D196" s="34">
        <v>1738335</v>
      </c>
      <c r="E196" s="101" t="s">
        <v>405</v>
      </c>
      <c r="F196" s="100">
        <v>2</v>
      </c>
      <c r="G196" s="34">
        <v>298605</v>
      </c>
      <c r="H196" s="101"/>
      <c r="I196" s="102"/>
      <c r="J196" s="34"/>
    </row>
    <row r="197" spans="1:10" ht="15.75" customHeight="1" x14ac:dyDescent="0.25">
      <c r="A197" s="98">
        <v>43580</v>
      </c>
      <c r="B197" s="99">
        <v>19005325</v>
      </c>
      <c r="C197" s="410">
        <v>2</v>
      </c>
      <c r="D197" s="34">
        <v>182580</v>
      </c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>
        <v>43581</v>
      </c>
      <c r="B198" s="99">
        <v>19005365</v>
      </c>
      <c r="C198" s="410">
        <v>22</v>
      </c>
      <c r="D198" s="34">
        <v>1916835</v>
      </c>
      <c r="E198" s="101" t="s">
        <v>415</v>
      </c>
      <c r="F198" s="100">
        <v>1</v>
      </c>
      <c r="G198" s="34">
        <v>95030</v>
      </c>
      <c r="H198" s="101"/>
      <c r="I198" s="102"/>
      <c r="J198" s="34"/>
    </row>
    <row r="199" spans="1:10" ht="15.75" customHeight="1" x14ac:dyDescent="0.25">
      <c r="A199" s="98">
        <v>43581</v>
      </c>
      <c r="B199" s="99">
        <v>19005383</v>
      </c>
      <c r="C199" s="410">
        <v>2</v>
      </c>
      <c r="D199" s="34">
        <v>233750</v>
      </c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>
        <v>43582</v>
      </c>
      <c r="B200" s="99">
        <v>19005441</v>
      </c>
      <c r="C200" s="410">
        <v>13</v>
      </c>
      <c r="D200" s="34">
        <v>1260975</v>
      </c>
      <c r="E200" s="101" t="s">
        <v>418</v>
      </c>
      <c r="F200" s="100">
        <v>3</v>
      </c>
      <c r="G200" s="34">
        <v>274125</v>
      </c>
      <c r="H200" s="101"/>
      <c r="I200" s="102"/>
      <c r="J200" s="34"/>
    </row>
    <row r="201" spans="1:10" ht="15.75" customHeight="1" x14ac:dyDescent="0.25">
      <c r="A201" s="98">
        <v>43582</v>
      </c>
      <c r="B201" s="99">
        <v>19005461</v>
      </c>
      <c r="C201" s="410">
        <v>2</v>
      </c>
      <c r="D201" s="34">
        <v>190060</v>
      </c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>
        <v>43584</v>
      </c>
      <c r="B202" s="99">
        <v>19005579</v>
      </c>
      <c r="C202" s="410">
        <v>27</v>
      </c>
      <c r="D202" s="34">
        <v>2455225</v>
      </c>
      <c r="E202" s="101" t="s">
        <v>421</v>
      </c>
      <c r="F202" s="100">
        <v>4</v>
      </c>
      <c r="G202" s="34">
        <v>279650</v>
      </c>
      <c r="H202" s="101"/>
      <c r="I202" s="102"/>
      <c r="J202" s="34"/>
    </row>
    <row r="203" spans="1:10" ht="15.75" customHeight="1" x14ac:dyDescent="0.25">
      <c r="A203" s="98">
        <v>43584</v>
      </c>
      <c r="B203" s="99">
        <v>19005604</v>
      </c>
      <c r="C203" s="410">
        <v>11</v>
      </c>
      <c r="D203" s="34">
        <v>1113245</v>
      </c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>
        <v>43585</v>
      </c>
      <c r="B204" s="99">
        <v>19005641</v>
      </c>
      <c r="C204" s="410">
        <v>9</v>
      </c>
      <c r="D204" s="34">
        <v>929135</v>
      </c>
      <c r="E204" s="101" t="s">
        <v>422</v>
      </c>
      <c r="F204" s="100">
        <v>1</v>
      </c>
      <c r="G204" s="34">
        <v>89080</v>
      </c>
      <c r="H204" s="101"/>
      <c r="I204" s="102"/>
      <c r="J204" s="34"/>
    </row>
    <row r="205" spans="1:10" ht="15.75" customHeight="1" x14ac:dyDescent="0.25">
      <c r="A205" s="98">
        <v>43585</v>
      </c>
      <c r="B205" s="99">
        <v>19005667</v>
      </c>
      <c r="C205" s="410">
        <v>4</v>
      </c>
      <c r="D205" s="34">
        <v>467670</v>
      </c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x14ac:dyDescent="0.25">
      <c r="A212" s="235"/>
      <c r="B212" s="234"/>
      <c r="C212" s="12"/>
      <c r="D212" s="236"/>
      <c r="E212" s="237"/>
      <c r="F212" s="240"/>
      <c r="G212" s="236"/>
      <c r="H212" s="237"/>
      <c r="I212" s="239"/>
      <c r="J212" s="236"/>
    </row>
    <row r="213" spans="1:10" x14ac:dyDescent="0.25">
      <c r="A213" s="235"/>
      <c r="B213" s="223" t="s">
        <v>11</v>
      </c>
      <c r="C213" s="229">
        <f>SUM(C8:C212)</f>
        <v>1462</v>
      </c>
      <c r="D213" s="224">
        <f>SUM(D8:D212)</f>
        <v>137159846</v>
      </c>
      <c r="E213" s="223" t="s">
        <v>11</v>
      </c>
      <c r="F213" s="232">
        <f>SUM(F8:F212)</f>
        <v>148</v>
      </c>
      <c r="G213" s="224">
        <f>SUM(G8:G212)</f>
        <v>14313955</v>
      </c>
      <c r="H213" s="232">
        <f>SUM(H8:H212)</f>
        <v>0</v>
      </c>
      <c r="I213" s="232">
        <f>SUM(I8:I212)</f>
        <v>108109951</v>
      </c>
      <c r="J213" s="5"/>
    </row>
    <row r="214" spans="1:10" x14ac:dyDescent="0.25">
      <c r="A214" s="235"/>
      <c r="B214" s="223"/>
      <c r="C214" s="229"/>
      <c r="D214" s="224"/>
      <c r="E214" s="223"/>
      <c r="F214" s="232"/>
      <c r="G214" s="224"/>
      <c r="H214" s="232"/>
      <c r="I214" s="232"/>
      <c r="J214" s="5"/>
    </row>
    <row r="215" spans="1:10" x14ac:dyDescent="0.25">
      <c r="A215" s="225"/>
      <c r="B215" s="226"/>
      <c r="C215" s="12"/>
      <c r="D215" s="236"/>
      <c r="E215" s="223"/>
      <c r="F215" s="240"/>
      <c r="G215" s="420" t="s">
        <v>12</v>
      </c>
      <c r="H215" s="420"/>
      <c r="I215" s="239"/>
      <c r="J215" s="227">
        <f>SUM(D8:D212)</f>
        <v>137159846</v>
      </c>
    </row>
    <row r="216" spans="1:10" x14ac:dyDescent="0.25">
      <c r="A216" s="235"/>
      <c r="B216" s="234"/>
      <c r="C216" s="12"/>
      <c r="D216" s="236"/>
      <c r="E216" s="237"/>
      <c r="F216" s="240"/>
      <c r="G216" s="420" t="s">
        <v>13</v>
      </c>
      <c r="H216" s="420"/>
      <c r="I216" s="239"/>
      <c r="J216" s="227">
        <f>SUM(G8:G212)</f>
        <v>14313955</v>
      </c>
    </row>
    <row r="217" spans="1:10" x14ac:dyDescent="0.25">
      <c r="A217" s="228"/>
      <c r="B217" s="237"/>
      <c r="C217" s="12"/>
      <c r="D217" s="236"/>
      <c r="E217" s="237"/>
      <c r="F217" s="240"/>
      <c r="G217" s="420" t="s">
        <v>14</v>
      </c>
      <c r="H217" s="420"/>
      <c r="I217" s="41"/>
      <c r="J217" s="229">
        <f>J215-J216</f>
        <v>122845891</v>
      </c>
    </row>
    <row r="218" spans="1:10" x14ac:dyDescent="0.25">
      <c r="A218" s="235"/>
      <c r="B218" s="230"/>
      <c r="C218" s="12"/>
      <c r="D218" s="231"/>
      <c r="E218" s="237"/>
      <c r="F218" s="240"/>
      <c r="G218" s="420" t="s">
        <v>15</v>
      </c>
      <c r="H218" s="420"/>
      <c r="I218" s="239"/>
      <c r="J218" s="227">
        <f>SUM(H8:H212)</f>
        <v>0</v>
      </c>
    </row>
    <row r="219" spans="1:10" x14ac:dyDescent="0.25">
      <c r="A219" s="235"/>
      <c r="B219" s="230"/>
      <c r="C219" s="12"/>
      <c r="D219" s="231"/>
      <c r="E219" s="237"/>
      <c r="F219" s="240"/>
      <c r="G219" s="420" t="s">
        <v>16</v>
      </c>
      <c r="H219" s="420"/>
      <c r="I219" s="239"/>
      <c r="J219" s="227">
        <f>J217+J218</f>
        <v>122845891</v>
      </c>
    </row>
    <row r="220" spans="1:10" x14ac:dyDescent="0.25">
      <c r="A220" s="235"/>
      <c r="B220" s="230"/>
      <c r="C220" s="12"/>
      <c r="D220" s="231"/>
      <c r="E220" s="237"/>
      <c r="F220" s="240"/>
      <c r="G220" s="420" t="s">
        <v>5</v>
      </c>
      <c r="H220" s="420"/>
      <c r="I220" s="239"/>
      <c r="J220" s="227">
        <f>SUM(I8:I212)</f>
        <v>108109951</v>
      </c>
    </row>
    <row r="221" spans="1:10" x14ac:dyDescent="0.25">
      <c r="A221" s="235"/>
      <c r="B221" s="230"/>
      <c r="C221" s="12"/>
      <c r="D221" s="231"/>
      <c r="E221" s="237"/>
      <c r="F221" s="240"/>
      <c r="G221" s="420" t="s">
        <v>31</v>
      </c>
      <c r="H221" s="420"/>
      <c r="I221" s="240" t="str">
        <f>IF(J221&gt;0,"SALDO",IF(J221&lt;0,"PIUTANG",IF(J221=0,"LUNAS")))</f>
        <v>PIUTANG</v>
      </c>
      <c r="J221" s="227">
        <f>J220-J219</f>
        <v>-14735940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1:H221"/>
    <mergeCell ref="G215:H215"/>
    <mergeCell ref="G216:H216"/>
    <mergeCell ref="G217:H217"/>
    <mergeCell ref="G218:H218"/>
    <mergeCell ref="G219:H219"/>
    <mergeCell ref="G220:H220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58"/>
  <sheetViews>
    <sheetView workbookViewId="0">
      <pane ySplit="7" topLeftCell="A38" activePane="bottomLeft" state="frozen"/>
      <selection pane="bottomLeft" activeCell="B44" sqref="B4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21" t="s">
        <v>22</v>
      </c>
      <c r="G1" s="421"/>
      <c r="H1" s="421"/>
      <c r="I1" s="42" t="s">
        <v>20</v>
      </c>
      <c r="J1" s="20"/>
      <c r="L1" s="277">
        <f>SUM(D36:D38)</f>
        <v>824155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J58*-1</f>
        <v>710090</v>
      </c>
      <c r="J2" s="20"/>
      <c r="L2" s="277">
        <f>SUM(G36:G38)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824155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</row>
    <row r="6" spans="1:18" x14ac:dyDescent="0.25">
      <c r="A6" s="427" t="s">
        <v>2</v>
      </c>
      <c r="B6" s="424" t="s">
        <v>3</v>
      </c>
      <c r="C6" s="424"/>
      <c r="D6" s="424"/>
      <c r="E6" s="424"/>
      <c r="F6" s="424"/>
      <c r="G6" s="424"/>
      <c r="H6" s="428" t="s">
        <v>4</v>
      </c>
      <c r="I6" s="425" t="s">
        <v>5</v>
      </c>
      <c r="J6" s="426" t="s">
        <v>6</v>
      </c>
    </row>
    <row r="7" spans="1:18" x14ac:dyDescent="0.25">
      <c r="A7" s="42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8"/>
      <c r="I7" s="425"/>
      <c r="J7" s="426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43549</v>
      </c>
      <c r="B30" s="242">
        <v>19003354</v>
      </c>
      <c r="C30" s="247">
        <v>2</v>
      </c>
      <c r="D30" s="246">
        <v>196063</v>
      </c>
      <c r="E30" s="244"/>
      <c r="F30" s="247"/>
      <c r="G30" s="246"/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43553</v>
      </c>
      <c r="B31" s="242">
        <v>19003610</v>
      </c>
      <c r="C31" s="247">
        <v>3</v>
      </c>
      <c r="D31" s="246">
        <v>336600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43557</v>
      </c>
      <c r="B32" s="242">
        <v>19003870</v>
      </c>
      <c r="C32" s="247">
        <v>2</v>
      </c>
      <c r="D32" s="246">
        <v>272000</v>
      </c>
      <c r="E32" s="244"/>
      <c r="F32" s="247"/>
      <c r="G32" s="246"/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43560</v>
      </c>
      <c r="B33" s="242">
        <v>19004055</v>
      </c>
      <c r="C33" s="247">
        <v>4</v>
      </c>
      <c r="D33" s="246">
        <v>425253</v>
      </c>
      <c r="E33" s="244" t="s">
        <v>364</v>
      </c>
      <c r="F33" s="247">
        <v>1</v>
      </c>
      <c r="G33" s="246">
        <v>136000</v>
      </c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43563</v>
      </c>
      <c r="B34" s="242">
        <v>19004280</v>
      </c>
      <c r="C34" s="247">
        <v>9</v>
      </c>
      <c r="D34" s="246">
        <v>923440</v>
      </c>
      <c r="E34" s="244"/>
      <c r="F34" s="247"/>
      <c r="G34" s="246"/>
      <c r="H34" s="245"/>
      <c r="I34" s="245"/>
      <c r="J34" s="24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43566</v>
      </c>
      <c r="B35" s="242">
        <v>19004472</v>
      </c>
      <c r="C35" s="247">
        <v>2</v>
      </c>
      <c r="D35" s="246">
        <v>217090</v>
      </c>
      <c r="E35" s="244"/>
      <c r="F35" s="247"/>
      <c r="G35" s="246"/>
      <c r="H35" s="245"/>
      <c r="I35" s="245">
        <v>2234446</v>
      </c>
      <c r="J35" s="246" t="s">
        <v>17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43570</v>
      </c>
      <c r="B36" s="242">
        <v>19004736</v>
      </c>
      <c r="C36" s="247">
        <v>2</v>
      </c>
      <c r="D36" s="246">
        <v>173995</v>
      </c>
      <c r="E36" s="244"/>
      <c r="F36" s="247"/>
      <c r="G36" s="246"/>
      <c r="H36" s="245"/>
      <c r="I36" s="245"/>
      <c r="J36" s="24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43571</v>
      </c>
      <c r="B37" s="242">
        <v>19004794</v>
      </c>
      <c r="C37" s="247">
        <v>1</v>
      </c>
      <c r="D37" s="246">
        <v>130815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43575</v>
      </c>
      <c r="B38" s="242">
        <v>19004969</v>
      </c>
      <c r="C38" s="247">
        <v>4</v>
      </c>
      <c r="D38" s="246">
        <v>519345</v>
      </c>
      <c r="E38" s="244"/>
      <c r="F38" s="247"/>
      <c r="G38" s="246"/>
      <c r="H38" s="245"/>
      <c r="I38" s="245">
        <v>824155</v>
      </c>
      <c r="J38" s="246" t="s">
        <v>17</v>
      </c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2">
        <v>43577</v>
      </c>
      <c r="B39" s="234">
        <v>19005123</v>
      </c>
      <c r="C39" s="240">
        <v>2</v>
      </c>
      <c r="D39" s="236">
        <v>203065</v>
      </c>
      <c r="E39" s="237"/>
      <c r="F39" s="240"/>
      <c r="G39" s="236"/>
      <c r="H39" s="239"/>
      <c r="I39" s="239"/>
      <c r="J39" s="23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2">
        <v>43580</v>
      </c>
      <c r="B40" s="234">
        <v>19005305</v>
      </c>
      <c r="C40" s="240">
        <v>1</v>
      </c>
      <c r="D40" s="236">
        <v>93075</v>
      </c>
      <c r="E40" s="237"/>
      <c r="F40" s="240"/>
      <c r="G40" s="236"/>
      <c r="H40" s="239"/>
      <c r="I40" s="239"/>
      <c r="J40" s="23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2">
        <v>43580</v>
      </c>
      <c r="B41" s="234">
        <v>19005313</v>
      </c>
      <c r="C41" s="240">
        <v>1</v>
      </c>
      <c r="D41" s="236">
        <v>117215</v>
      </c>
      <c r="E41" s="237"/>
      <c r="F41" s="240"/>
      <c r="G41" s="236"/>
      <c r="H41" s="239"/>
      <c r="I41" s="239"/>
      <c r="J41" s="23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2">
        <v>43581</v>
      </c>
      <c r="B42" s="234">
        <v>19005373</v>
      </c>
      <c r="C42" s="240">
        <v>1</v>
      </c>
      <c r="D42" s="236">
        <v>98005</v>
      </c>
      <c r="E42" s="237"/>
      <c r="F42" s="240"/>
      <c r="G42" s="236"/>
      <c r="H42" s="239"/>
      <c r="I42" s="239"/>
      <c r="J42" s="236"/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2">
        <v>43585</v>
      </c>
      <c r="B43" s="234">
        <v>19005666</v>
      </c>
      <c r="C43" s="240">
        <v>2</v>
      </c>
      <c r="D43" s="236">
        <v>99365</v>
      </c>
      <c r="E43" s="237"/>
      <c r="F43" s="240"/>
      <c r="G43" s="236"/>
      <c r="H43" s="239"/>
      <c r="I43" s="239"/>
      <c r="J43" s="23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2">
        <v>43585</v>
      </c>
      <c r="B44" s="234">
        <v>19005669</v>
      </c>
      <c r="C44" s="240">
        <v>2</v>
      </c>
      <c r="D44" s="236">
        <v>99365</v>
      </c>
      <c r="E44" s="237"/>
      <c r="F44" s="240"/>
      <c r="G44" s="236"/>
      <c r="H44" s="239"/>
      <c r="I44" s="239"/>
      <c r="J44" s="23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2"/>
      <c r="B45" s="234"/>
      <c r="C45" s="240"/>
      <c r="D45" s="236"/>
      <c r="E45" s="237"/>
      <c r="F45" s="240"/>
      <c r="G45" s="236"/>
      <c r="H45" s="239"/>
      <c r="I45" s="239"/>
      <c r="J45" s="23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2"/>
      <c r="B46" s="234"/>
      <c r="C46" s="240"/>
      <c r="D46" s="236"/>
      <c r="E46" s="237"/>
      <c r="F46" s="240"/>
      <c r="G46" s="236"/>
      <c r="H46" s="239"/>
      <c r="I46" s="239"/>
      <c r="J46" s="23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2"/>
      <c r="B47" s="234"/>
      <c r="C47" s="240"/>
      <c r="D47" s="236"/>
      <c r="E47" s="237"/>
      <c r="F47" s="240"/>
      <c r="G47" s="236"/>
      <c r="H47" s="239"/>
      <c r="I47" s="239"/>
      <c r="J47" s="23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2"/>
      <c r="B48" s="234"/>
      <c r="C48" s="240"/>
      <c r="D48" s="236"/>
      <c r="E48" s="237"/>
      <c r="F48" s="240"/>
      <c r="G48" s="236"/>
      <c r="H48" s="239"/>
      <c r="I48" s="239"/>
      <c r="J48" s="236"/>
      <c r="K48" s="219"/>
      <c r="L48" s="219"/>
      <c r="M48" s="219"/>
      <c r="N48" s="219"/>
      <c r="O48" s="219"/>
      <c r="P48" s="219"/>
      <c r="Q48" s="219"/>
      <c r="R48" s="219"/>
    </row>
    <row r="49" spans="1:18" x14ac:dyDescent="0.25">
      <c r="A49" s="162"/>
      <c r="B49" s="3"/>
      <c r="C49" s="40"/>
      <c r="D49" s="6"/>
      <c r="E49" s="7"/>
      <c r="F49" s="40"/>
      <c r="G49" s="6"/>
      <c r="H49" s="39"/>
      <c r="I49" s="39"/>
      <c r="J49" s="6"/>
    </row>
    <row r="50" spans="1:18" x14ac:dyDescent="0.25">
      <c r="A50" s="162"/>
      <c r="B50" s="8" t="s">
        <v>11</v>
      </c>
      <c r="C50" s="77">
        <f>SUM(C8:C49)</f>
        <v>81</v>
      </c>
      <c r="D50" s="9">
        <f>SUM(D8:D49)</f>
        <v>8679863</v>
      </c>
      <c r="E50" s="8" t="s">
        <v>11</v>
      </c>
      <c r="F50" s="77">
        <f>SUM(F8:F49)</f>
        <v>10</v>
      </c>
      <c r="G50" s="5">
        <f>SUM(G8:G49)</f>
        <v>1063043</v>
      </c>
      <c r="H50" s="40">
        <f>SUM(H8:H49)</f>
        <v>0</v>
      </c>
      <c r="I50" s="40">
        <f>SUM(I8:I49)</f>
        <v>6906730</v>
      </c>
      <c r="J50" s="5"/>
    </row>
    <row r="51" spans="1:18" x14ac:dyDescent="0.25">
      <c r="A51" s="162"/>
      <c r="B51" s="8"/>
      <c r="C51" s="77"/>
      <c r="D51" s="9"/>
      <c r="E51" s="8"/>
      <c r="F51" s="77"/>
      <c r="G51" s="5"/>
      <c r="H51" s="40"/>
      <c r="I51" s="40"/>
      <c r="J51" s="5"/>
    </row>
    <row r="52" spans="1:18" x14ac:dyDescent="0.25">
      <c r="A52" s="163"/>
      <c r="B52" s="11"/>
      <c r="C52" s="40"/>
      <c r="D52" s="6"/>
      <c r="E52" s="8"/>
      <c r="F52" s="40"/>
      <c r="G52" s="420" t="s">
        <v>12</v>
      </c>
      <c r="H52" s="420"/>
      <c r="I52" s="39"/>
      <c r="J52" s="13">
        <f>SUM(D8:D49)</f>
        <v>8679863</v>
      </c>
    </row>
    <row r="53" spans="1:18" x14ac:dyDescent="0.25">
      <c r="A53" s="162"/>
      <c r="B53" s="3"/>
      <c r="C53" s="40"/>
      <c r="D53" s="6"/>
      <c r="E53" s="7"/>
      <c r="F53" s="40"/>
      <c r="G53" s="420" t="s">
        <v>13</v>
      </c>
      <c r="H53" s="420"/>
      <c r="I53" s="39"/>
      <c r="J53" s="13">
        <f>SUM(G8:G49)</f>
        <v>1063043</v>
      </c>
    </row>
    <row r="54" spans="1:18" x14ac:dyDescent="0.25">
      <c r="A54" s="164"/>
      <c r="B54" s="7"/>
      <c r="C54" s="40"/>
      <c r="D54" s="6"/>
      <c r="E54" s="7"/>
      <c r="F54" s="40"/>
      <c r="G54" s="420" t="s">
        <v>14</v>
      </c>
      <c r="H54" s="420"/>
      <c r="I54" s="41"/>
      <c r="J54" s="15">
        <f>J52-J53</f>
        <v>7616820</v>
      </c>
    </row>
    <row r="55" spans="1:18" x14ac:dyDescent="0.25">
      <c r="A55" s="162"/>
      <c r="B55" s="16"/>
      <c r="C55" s="40"/>
      <c r="D55" s="17"/>
      <c r="E55" s="7"/>
      <c r="F55" s="40"/>
      <c r="G55" s="420" t="s">
        <v>15</v>
      </c>
      <c r="H55" s="420"/>
      <c r="I55" s="39"/>
      <c r="J55" s="13">
        <f>SUM(H8:H49)</f>
        <v>0</v>
      </c>
      <c r="K55"/>
      <c r="L55"/>
      <c r="M55"/>
      <c r="N55"/>
      <c r="O55"/>
      <c r="P55"/>
      <c r="Q55"/>
      <c r="R55"/>
    </row>
    <row r="56" spans="1:18" x14ac:dyDescent="0.25">
      <c r="A56" s="162"/>
      <c r="B56" s="16"/>
      <c r="C56" s="40"/>
      <c r="D56" s="17"/>
      <c r="E56" s="7"/>
      <c r="F56" s="40"/>
      <c r="G56" s="420" t="s">
        <v>16</v>
      </c>
      <c r="H56" s="420"/>
      <c r="I56" s="39"/>
      <c r="J56" s="13">
        <f>J54+J55</f>
        <v>7616820</v>
      </c>
      <c r="K56"/>
      <c r="L56"/>
      <c r="M56"/>
      <c r="N56"/>
      <c r="O56"/>
      <c r="P56"/>
      <c r="Q56"/>
      <c r="R56"/>
    </row>
    <row r="57" spans="1:18" x14ac:dyDescent="0.25">
      <c r="A57" s="162"/>
      <c r="B57" s="16"/>
      <c r="C57" s="40"/>
      <c r="D57" s="17"/>
      <c r="E57" s="7"/>
      <c r="F57" s="40"/>
      <c r="G57" s="420" t="s">
        <v>5</v>
      </c>
      <c r="H57" s="420"/>
      <c r="I57" s="39"/>
      <c r="J57" s="13">
        <f>SUM(I8:I49)</f>
        <v>6906730</v>
      </c>
      <c r="K57"/>
      <c r="L57"/>
      <c r="M57"/>
      <c r="N57"/>
      <c r="O57"/>
      <c r="P57"/>
      <c r="Q57"/>
      <c r="R57"/>
    </row>
    <row r="58" spans="1:18" x14ac:dyDescent="0.25">
      <c r="A58" s="162"/>
      <c r="B58" s="16"/>
      <c r="C58" s="40"/>
      <c r="D58" s="17"/>
      <c r="E58" s="7"/>
      <c r="F58" s="40"/>
      <c r="G58" s="420" t="s">
        <v>31</v>
      </c>
      <c r="H58" s="420"/>
      <c r="I58" s="40" t="str">
        <f>IF(J58&gt;0,"SALDO",IF(J58&lt;0,"PIUTANG",IF(J58=0,"LUNAS")))</f>
        <v>PIUTANG</v>
      </c>
      <c r="J58" s="13">
        <f>J57-J56</f>
        <v>-710090</v>
      </c>
      <c r="K58"/>
      <c r="L58"/>
      <c r="M58"/>
      <c r="N58"/>
      <c r="O58"/>
      <c r="P58"/>
      <c r="Q58"/>
      <c r="R58"/>
    </row>
  </sheetData>
  <mergeCells count="15">
    <mergeCell ref="G57:H57"/>
    <mergeCell ref="G58:H58"/>
    <mergeCell ref="G52:H52"/>
    <mergeCell ref="G53:H53"/>
    <mergeCell ref="G54:H54"/>
    <mergeCell ref="G55:H55"/>
    <mergeCell ref="G56:H5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500"/>
  <sheetViews>
    <sheetView workbookViewId="0">
      <pane ySplit="7" topLeftCell="A474" activePane="bottomLeft" state="frozen"/>
      <selection pane="bottomLeft" activeCell="B488" sqref="B48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SUM(D478:D482)</f>
        <v>6035340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J500*-1</f>
        <v>3789385</v>
      </c>
      <c r="J2" s="218"/>
      <c r="L2" s="219">
        <f>SUM(G478:G482)</f>
        <v>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6035340</v>
      </c>
      <c r="M3" s="219">
        <f>M1-M2</f>
        <v>1369830</v>
      </c>
      <c r="N3" s="219">
        <f>L3+M3</f>
        <v>7405170</v>
      </c>
    </row>
    <row r="4" spans="1:18" x14ac:dyDescent="0.25">
      <c r="L4" s="233"/>
    </row>
    <row r="5" spans="1:18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</row>
    <row r="6" spans="1:18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29" t="s">
        <v>4</v>
      </c>
      <c r="I6" s="431" t="s">
        <v>5</v>
      </c>
      <c r="J6" s="433" t="s">
        <v>6</v>
      </c>
    </row>
    <row r="7" spans="1:18" x14ac:dyDescent="0.25">
      <c r="A7" s="423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30"/>
      <c r="I7" s="432"/>
      <c r="J7" s="434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357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360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365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368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370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371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372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378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43568</v>
      </c>
      <c r="B415" s="242">
        <v>19004560</v>
      </c>
      <c r="C415" s="106">
        <v>8</v>
      </c>
      <c r="D415" s="246">
        <v>881280</v>
      </c>
      <c r="E415" s="242" t="s">
        <v>383</v>
      </c>
      <c r="F415" s="247">
        <v>4</v>
      </c>
      <c r="G415" s="246">
        <v>418285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43568</v>
      </c>
      <c r="B416" s="242">
        <v>19004572</v>
      </c>
      <c r="C416" s="106">
        <v>14</v>
      </c>
      <c r="D416" s="246">
        <v>1551930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43568</v>
      </c>
      <c r="B417" s="242">
        <v>19004580</v>
      </c>
      <c r="C417" s="106">
        <v>10</v>
      </c>
      <c r="D417" s="246">
        <v>1007845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43568</v>
      </c>
      <c r="B418" s="242">
        <v>19004592</v>
      </c>
      <c r="C418" s="106">
        <v>2</v>
      </c>
      <c r="D418" s="246">
        <v>177055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43568</v>
      </c>
      <c r="B419" s="242">
        <v>19004596</v>
      </c>
      <c r="C419" s="106">
        <v>2</v>
      </c>
      <c r="D419" s="246">
        <v>309485</v>
      </c>
      <c r="E419" s="242"/>
      <c r="F419" s="247"/>
      <c r="G419" s="246"/>
      <c r="H419" s="245"/>
      <c r="I419" s="245">
        <v>3509310</v>
      </c>
      <c r="J419" s="246" t="s">
        <v>17</v>
      </c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43570</v>
      </c>
      <c r="B420" s="242">
        <v>19004689</v>
      </c>
      <c r="C420" s="106">
        <v>25</v>
      </c>
      <c r="D420" s="246">
        <v>2690420</v>
      </c>
      <c r="E420" s="242" t="s">
        <v>384</v>
      </c>
      <c r="F420" s="247">
        <v>2</v>
      </c>
      <c r="G420" s="246">
        <v>173400</v>
      </c>
      <c r="H420" s="245"/>
      <c r="I420" s="245"/>
      <c r="J420" s="246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43570</v>
      </c>
      <c r="B421" s="242">
        <v>19004699</v>
      </c>
      <c r="C421" s="106">
        <v>3</v>
      </c>
      <c r="D421" s="246">
        <v>268260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43570</v>
      </c>
      <c r="B422" s="242">
        <v>19004709</v>
      </c>
      <c r="C422" s="106">
        <v>3</v>
      </c>
      <c r="D422" s="246">
        <v>271320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43570</v>
      </c>
      <c r="B423" s="242">
        <v>19004719</v>
      </c>
      <c r="C423" s="106">
        <v>5</v>
      </c>
      <c r="D423" s="246">
        <v>567460</v>
      </c>
      <c r="E423" s="242"/>
      <c r="F423" s="247"/>
      <c r="G423" s="246"/>
      <c r="H423" s="245"/>
      <c r="I423" s="245">
        <v>3624060</v>
      </c>
      <c r="J423" s="246" t="s">
        <v>17</v>
      </c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43571</v>
      </c>
      <c r="B424" s="242">
        <v>19004747</v>
      </c>
      <c r="C424" s="106">
        <v>10</v>
      </c>
      <c r="D424" s="246">
        <v>1198585</v>
      </c>
      <c r="E424" s="242" t="s">
        <v>388</v>
      </c>
      <c r="F424" s="247">
        <v>3</v>
      </c>
      <c r="G424" s="246">
        <v>340255</v>
      </c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43571</v>
      </c>
      <c r="B425" s="242">
        <v>19004750</v>
      </c>
      <c r="C425" s="106">
        <v>4</v>
      </c>
      <c r="D425" s="246">
        <v>459425</v>
      </c>
      <c r="E425" s="242"/>
      <c r="F425" s="247"/>
      <c r="G425" s="246"/>
      <c r="H425" s="245"/>
      <c r="I425" s="245"/>
      <c r="J425" s="246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43571</v>
      </c>
      <c r="B426" s="242">
        <v>19004763</v>
      </c>
      <c r="C426" s="106">
        <v>4</v>
      </c>
      <c r="D426" s="246">
        <v>474215</v>
      </c>
      <c r="E426" s="242"/>
      <c r="F426" s="247"/>
      <c r="G426" s="246"/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43571</v>
      </c>
      <c r="B427" s="242">
        <v>19004776</v>
      </c>
      <c r="C427" s="106">
        <v>5</v>
      </c>
      <c r="D427" s="246">
        <v>572815</v>
      </c>
      <c r="E427" s="242"/>
      <c r="F427" s="247"/>
      <c r="G427" s="246"/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43571</v>
      </c>
      <c r="B428" s="242">
        <v>19004780</v>
      </c>
      <c r="C428" s="106">
        <v>2</v>
      </c>
      <c r="D428" s="246">
        <v>242930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43571</v>
      </c>
      <c r="B429" s="242">
        <v>19004793</v>
      </c>
      <c r="C429" s="106">
        <v>1</v>
      </c>
      <c r="D429" s="246">
        <v>152150</v>
      </c>
      <c r="E429" s="242"/>
      <c r="F429" s="247"/>
      <c r="G429" s="246"/>
      <c r="H429" s="245"/>
      <c r="I429" s="245">
        <v>2759865</v>
      </c>
      <c r="J429" s="246" t="s">
        <v>17</v>
      </c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43573</v>
      </c>
      <c r="B430" s="242">
        <v>19004807</v>
      </c>
      <c r="C430" s="106">
        <v>21</v>
      </c>
      <c r="D430" s="246">
        <v>2484805</v>
      </c>
      <c r="E430" s="242"/>
      <c r="F430" s="247"/>
      <c r="G430" s="246"/>
      <c r="H430" s="245"/>
      <c r="I430" s="245"/>
      <c r="J430" s="246"/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43573</v>
      </c>
      <c r="B431" s="242">
        <v>19004817</v>
      </c>
      <c r="C431" s="106">
        <v>10</v>
      </c>
      <c r="D431" s="246">
        <v>1283755</v>
      </c>
      <c r="E431" s="242"/>
      <c r="F431" s="247"/>
      <c r="G431" s="246"/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43573</v>
      </c>
      <c r="B432" s="242">
        <v>19004829</v>
      </c>
      <c r="C432" s="106">
        <v>3</v>
      </c>
      <c r="D432" s="246">
        <v>365415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43573</v>
      </c>
      <c r="B433" s="242">
        <v>19004858</v>
      </c>
      <c r="C433" s="106">
        <v>6</v>
      </c>
      <c r="D433" s="246">
        <v>753270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43573</v>
      </c>
      <c r="B434" s="242">
        <v>19004871</v>
      </c>
      <c r="C434" s="106">
        <v>4</v>
      </c>
      <c r="D434" s="246">
        <v>414120</v>
      </c>
      <c r="E434" s="242"/>
      <c r="F434" s="247"/>
      <c r="G434" s="246"/>
      <c r="H434" s="245"/>
      <c r="I434" s="245">
        <v>5301365</v>
      </c>
      <c r="J434" s="246" t="s">
        <v>17</v>
      </c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43574</v>
      </c>
      <c r="B435" s="242">
        <v>19004882</v>
      </c>
      <c r="C435" s="106">
        <v>8</v>
      </c>
      <c r="D435" s="246">
        <v>855015</v>
      </c>
      <c r="E435" s="242" t="s">
        <v>393</v>
      </c>
      <c r="F435" s="247">
        <v>4</v>
      </c>
      <c r="G435" s="246">
        <v>476170</v>
      </c>
      <c r="H435" s="245"/>
      <c r="I435" s="245"/>
      <c r="J435" s="246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43574</v>
      </c>
      <c r="B436" s="242">
        <v>19004897</v>
      </c>
      <c r="C436" s="106">
        <v>5</v>
      </c>
      <c r="D436" s="246">
        <v>717740</v>
      </c>
      <c r="E436" s="242"/>
      <c r="F436" s="247"/>
      <c r="G436" s="246"/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43574</v>
      </c>
      <c r="B437" s="242">
        <v>19004907</v>
      </c>
      <c r="C437" s="106">
        <v>2</v>
      </c>
      <c r="D437" s="246">
        <v>295970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43574</v>
      </c>
      <c r="B438" s="242">
        <v>19004912</v>
      </c>
      <c r="C438" s="106">
        <v>5</v>
      </c>
      <c r="D438" s="246">
        <v>525810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43574</v>
      </c>
      <c r="B439" s="242">
        <v>19004919</v>
      </c>
      <c r="C439" s="106">
        <v>2</v>
      </c>
      <c r="D439" s="246">
        <v>245820</v>
      </c>
      <c r="E439" s="242"/>
      <c r="F439" s="247"/>
      <c r="G439" s="246"/>
      <c r="H439" s="245"/>
      <c r="I439" s="245">
        <v>2164185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43575</v>
      </c>
      <c r="B440" s="242">
        <v>19004950</v>
      </c>
      <c r="C440" s="106">
        <v>2</v>
      </c>
      <c r="D440" s="246">
        <v>282285</v>
      </c>
      <c r="E440" s="242" t="s">
        <v>397</v>
      </c>
      <c r="F440" s="247">
        <v>3</v>
      </c>
      <c r="G440" s="246">
        <v>320365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43575</v>
      </c>
      <c r="B441" s="242">
        <v>19004956</v>
      </c>
      <c r="C441" s="106">
        <v>5</v>
      </c>
      <c r="D441" s="246">
        <v>544680</v>
      </c>
      <c r="E441" s="242" t="s">
        <v>398</v>
      </c>
      <c r="F441" s="247">
        <v>1</v>
      </c>
      <c r="G441" s="246">
        <v>107100</v>
      </c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43575</v>
      </c>
      <c r="B442" s="242">
        <v>19004974</v>
      </c>
      <c r="C442" s="106">
        <v>5</v>
      </c>
      <c r="D442" s="246">
        <v>530570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43575</v>
      </c>
      <c r="B443" s="242">
        <v>19004977</v>
      </c>
      <c r="C443" s="106">
        <v>11</v>
      </c>
      <c r="D443" s="246">
        <v>1015410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43575</v>
      </c>
      <c r="B444" s="242">
        <v>19004979</v>
      </c>
      <c r="C444" s="106">
        <v>1</v>
      </c>
      <c r="D444" s="246">
        <v>82025</v>
      </c>
      <c r="E444" s="242"/>
      <c r="F444" s="247"/>
      <c r="G444" s="246"/>
      <c r="H444" s="245"/>
      <c r="I444" s="245"/>
      <c r="J444" s="246"/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43575</v>
      </c>
      <c r="B445" s="242">
        <v>19004987</v>
      </c>
      <c r="C445" s="106">
        <v>1</v>
      </c>
      <c r="D445" s="246">
        <v>107185</v>
      </c>
      <c r="E445" s="242"/>
      <c r="F445" s="247"/>
      <c r="G445" s="246"/>
      <c r="H445" s="245"/>
      <c r="I445" s="245">
        <v>2134690</v>
      </c>
      <c r="J445" s="246" t="s">
        <v>17</v>
      </c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43577</v>
      </c>
      <c r="B446" s="242">
        <v>19005075</v>
      </c>
      <c r="C446" s="106">
        <v>19</v>
      </c>
      <c r="D446" s="246">
        <v>1781855</v>
      </c>
      <c r="E446" s="242" t="s">
        <v>399</v>
      </c>
      <c r="F446" s="247">
        <v>5</v>
      </c>
      <c r="G446" s="246">
        <v>478125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43577</v>
      </c>
      <c r="B447" s="242">
        <v>19005081</v>
      </c>
      <c r="C447" s="106">
        <v>10</v>
      </c>
      <c r="D447" s="246">
        <v>1318860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43577</v>
      </c>
      <c r="B448" s="242">
        <v>19005085</v>
      </c>
      <c r="C448" s="106">
        <v>8</v>
      </c>
      <c r="D448" s="246">
        <v>873205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43577</v>
      </c>
      <c r="B449" s="242">
        <v>19005097</v>
      </c>
      <c r="C449" s="106">
        <v>7</v>
      </c>
      <c r="D449" s="246">
        <v>482545</v>
      </c>
      <c r="E449" s="242"/>
      <c r="F449" s="247"/>
      <c r="G449" s="246"/>
      <c r="H449" s="245"/>
      <c r="I449" s="245">
        <v>3978340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43578</v>
      </c>
      <c r="B450" s="242">
        <v>19005137</v>
      </c>
      <c r="C450" s="106">
        <v>18</v>
      </c>
      <c r="D450" s="246">
        <v>1882580</v>
      </c>
      <c r="E450" s="242" t="s">
        <v>400</v>
      </c>
      <c r="F450" s="247">
        <v>1</v>
      </c>
      <c r="G450" s="246">
        <v>97580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43578</v>
      </c>
      <c r="B451" s="242">
        <v>19005143</v>
      </c>
      <c r="C451" s="106">
        <v>6</v>
      </c>
      <c r="D451" s="246">
        <v>608855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43578</v>
      </c>
      <c r="B452" s="242">
        <v>19005150</v>
      </c>
      <c r="C452" s="106">
        <v>3</v>
      </c>
      <c r="D452" s="246">
        <v>377060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43578</v>
      </c>
      <c r="B453" s="242">
        <v>19005171</v>
      </c>
      <c r="C453" s="106">
        <v>6</v>
      </c>
      <c r="D453" s="246">
        <v>574430</v>
      </c>
      <c r="E453" s="242"/>
      <c r="F453" s="247"/>
      <c r="G453" s="246"/>
      <c r="H453" s="245"/>
      <c r="I453" s="245"/>
      <c r="J453" s="246"/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43578</v>
      </c>
      <c r="B454" s="242">
        <v>19005178</v>
      </c>
      <c r="C454" s="106">
        <v>4</v>
      </c>
      <c r="D454" s="246">
        <v>427295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43578</v>
      </c>
      <c r="B455" s="242">
        <v>19005182</v>
      </c>
      <c r="C455" s="106">
        <v>1</v>
      </c>
      <c r="D455" s="246">
        <v>130815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43578</v>
      </c>
      <c r="B456" s="242">
        <v>19005192</v>
      </c>
      <c r="C456" s="106">
        <v>1</v>
      </c>
      <c r="D456" s="246">
        <v>97580</v>
      </c>
      <c r="E456" s="242"/>
      <c r="F456" s="247"/>
      <c r="G456" s="246"/>
      <c r="H456" s="245"/>
      <c r="I456" s="245">
        <v>4001035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43579</v>
      </c>
      <c r="B457" s="242">
        <v>19005203</v>
      </c>
      <c r="C457" s="106">
        <v>11</v>
      </c>
      <c r="D457" s="246">
        <v>1242785</v>
      </c>
      <c r="E457" s="242" t="s">
        <v>401</v>
      </c>
      <c r="F457" s="247">
        <v>6</v>
      </c>
      <c r="G457" s="246">
        <v>669715</v>
      </c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43579</v>
      </c>
      <c r="B458" s="242">
        <v>19005210</v>
      </c>
      <c r="C458" s="106">
        <v>4</v>
      </c>
      <c r="D458" s="246">
        <v>443785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43579</v>
      </c>
      <c r="B459" s="242">
        <v>19005218</v>
      </c>
      <c r="C459" s="106">
        <v>4</v>
      </c>
      <c r="D459" s="246">
        <v>315010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43579</v>
      </c>
      <c r="B460" s="242">
        <v>19005228</v>
      </c>
      <c r="C460" s="106">
        <v>6</v>
      </c>
      <c r="D460" s="246">
        <v>663595</v>
      </c>
      <c r="E460" s="242"/>
      <c r="F460" s="247"/>
      <c r="G460" s="246"/>
      <c r="H460" s="245"/>
      <c r="I460" s="245"/>
      <c r="J460" s="246"/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43579</v>
      </c>
      <c r="B461" s="242">
        <v>19005237</v>
      </c>
      <c r="C461" s="106">
        <v>2</v>
      </c>
      <c r="D461" s="246">
        <v>226525</v>
      </c>
      <c r="E461" s="242"/>
      <c r="F461" s="247"/>
      <c r="G461" s="246"/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43579</v>
      </c>
      <c r="B462" s="242">
        <v>19005240</v>
      </c>
      <c r="C462" s="106">
        <v>1</v>
      </c>
      <c r="D462" s="246">
        <v>147985</v>
      </c>
      <c r="E462" s="242"/>
      <c r="F462" s="247"/>
      <c r="G462" s="246"/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43579</v>
      </c>
      <c r="B463" s="242">
        <v>19005265</v>
      </c>
      <c r="C463" s="106">
        <v>3</v>
      </c>
      <c r="D463" s="246">
        <v>281775</v>
      </c>
      <c r="E463" s="242"/>
      <c r="F463" s="247"/>
      <c r="G463" s="246"/>
      <c r="H463" s="245"/>
      <c r="I463" s="245">
        <v>2651745</v>
      </c>
      <c r="J463" s="246" t="s">
        <v>17</v>
      </c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43580</v>
      </c>
      <c r="B464" s="242">
        <v>19005283</v>
      </c>
      <c r="C464" s="106">
        <v>13</v>
      </c>
      <c r="D464" s="246">
        <v>1462765</v>
      </c>
      <c r="E464" s="242" t="s">
        <v>406</v>
      </c>
      <c r="F464" s="247">
        <v>2</v>
      </c>
      <c r="G464" s="246">
        <v>156995</v>
      </c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43580</v>
      </c>
      <c r="B465" s="242">
        <v>19005295</v>
      </c>
      <c r="C465" s="106">
        <v>10</v>
      </c>
      <c r="D465" s="246">
        <v>801380</v>
      </c>
      <c r="E465" s="242"/>
      <c r="F465" s="247"/>
      <c r="G465" s="246"/>
      <c r="H465" s="245"/>
      <c r="I465" s="245"/>
      <c r="J465" s="246"/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43580</v>
      </c>
      <c r="B466" s="242">
        <v>19005296</v>
      </c>
      <c r="C466" s="106">
        <v>7</v>
      </c>
      <c r="D466" s="246">
        <v>680425</v>
      </c>
      <c r="E466" s="242"/>
      <c r="F466" s="247"/>
      <c r="G466" s="246"/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43580</v>
      </c>
      <c r="B467" s="242">
        <v>19005312</v>
      </c>
      <c r="C467" s="106">
        <v>2</v>
      </c>
      <c r="D467" s="246">
        <v>262225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43580</v>
      </c>
      <c r="B468" s="242">
        <v>19005317</v>
      </c>
      <c r="C468" s="106">
        <v>1</v>
      </c>
      <c r="D468" s="246">
        <v>103020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43580</v>
      </c>
      <c r="B469" s="242">
        <v>19005322</v>
      </c>
      <c r="C469" s="106">
        <v>1</v>
      </c>
      <c r="D469" s="246">
        <v>114070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43580</v>
      </c>
      <c r="B470" s="242">
        <v>19005334</v>
      </c>
      <c r="C470" s="106">
        <v>3</v>
      </c>
      <c r="D470" s="246">
        <v>383860</v>
      </c>
      <c r="E470" s="242"/>
      <c r="F470" s="247"/>
      <c r="G470" s="246"/>
      <c r="H470" s="245"/>
      <c r="I470" s="245">
        <v>3650750</v>
      </c>
      <c r="J470" s="246" t="s">
        <v>17</v>
      </c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43581</v>
      </c>
      <c r="B471" s="242">
        <v>19005354</v>
      </c>
      <c r="C471" s="106">
        <v>15</v>
      </c>
      <c r="D471" s="246">
        <v>1565615</v>
      </c>
      <c r="E471" s="242" t="s">
        <v>414</v>
      </c>
      <c r="F471" s="247">
        <v>8</v>
      </c>
      <c r="G471" s="246">
        <v>889780</v>
      </c>
      <c r="H471" s="245"/>
      <c r="I471" s="245"/>
      <c r="J471" s="246"/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43581</v>
      </c>
      <c r="B472" s="242">
        <v>19005367</v>
      </c>
      <c r="C472" s="106">
        <v>10</v>
      </c>
      <c r="D472" s="246">
        <v>1227400</v>
      </c>
      <c r="E472" s="242"/>
      <c r="F472" s="247"/>
      <c r="G472" s="246"/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43581</v>
      </c>
      <c r="B473" s="242">
        <v>19005378</v>
      </c>
      <c r="C473" s="106">
        <v>4</v>
      </c>
      <c r="D473" s="246">
        <v>451605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43581</v>
      </c>
      <c r="B474" s="242">
        <v>19005387</v>
      </c>
      <c r="C474" s="106">
        <v>1</v>
      </c>
      <c r="D474" s="246">
        <v>144330</v>
      </c>
      <c r="E474" s="242"/>
      <c r="F474" s="247"/>
      <c r="G474" s="246"/>
      <c r="H474" s="245"/>
      <c r="I474" s="245">
        <v>2499170</v>
      </c>
      <c r="J474" s="246" t="s">
        <v>17</v>
      </c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43582</v>
      </c>
      <c r="B475" s="242">
        <v>19005413</v>
      </c>
      <c r="C475" s="106">
        <v>13</v>
      </c>
      <c r="D475" s="246">
        <v>1375980</v>
      </c>
      <c r="E475" s="242" t="s">
        <v>419</v>
      </c>
      <c r="F475" s="247">
        <v>1</v>
      </c>
      <c r="G475" s="246">
        <v>144330</v>
      </c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43582</v>
      </c>
      <c r="B476" s="242">
        <v>19005417</v>
      </c>
      <c r="C476" s="106">
        <v>9</v>
      </c>
      <c r="D476" s="246">
        <v>1098795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43582</v>
      </c>
      <c r="B477" s="242">
        <v>19005446</v>
      </c>
      <c r="C477" s="106">
        <v>10</v>
      </c>
      <c r="D477" s="246">
        <v>1172625</v>
      </c>
      <c r="E477" s="242"/>
      <c r="F477" s="247"/>
      <c r="G477" s="246"/>
      <c r="H477" s="245"/>
      <c r="I477" s="245">
        <v>3503070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43584</v>
      </c>
      <c r="B478" s="242">
        <v>19005554</v>
      </c>
      <c r="C478" s="106">
        <v>25</v>
      </c>
      <c r="D478" s="246">
        <v>2943975</v>
      </c>
      <c r="E478" s="242"/>
      <c r="F478" s="247"/>
      <c r="G478" s="246"/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43584</v>
      </c>
      <c r="B479" s="242">
        <v>19005561</v>
      </c>
      <c r="C479" s="106">
        <v>3</v>
      </c>
      <c r="D479" s="246">
        <v>293505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43584</v>
      </c>
      <c r="B480" s="242">
        <v>19005582</v>
      </c>
      <c r="C480" s="106">
        <v>16</v>
      </c>
      <c r="D480" s="246">
        <v>1805400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43584</v>
      </c>
      <c r="B481" s="242">
        <v>19005587</v>
      </c>
      <c r="C481" s="106">
        <v>8</v>
      </c>
      <c r="D481" s="246">
        <v>832405</v>
      </c>
      <c r="E481" s="242"/>
      <c r="F481" s="247"/>
      <c r="G481" s="246"/>
      <c r="H481" s="245"/>
      <c r="I481" s="245"/>
      <c r="J481" s="246"/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43584</v>
      </c>
      <c r="B482" s="242">
        <v>19005594</v>
      </c>
      <c r="C482" s="106">
        <v>2</v>
      </c>
      <c r="D482" s="246">
        <v>160055</v>
      </c>
      <c r="E482" s="242"/>
      <c r="F482" s="247"/>
      <c r="G482" s="246"/>
      <c r="H482" s="245"/>
      <c r="I482" s="245">
        <v>6035340</v>
      </c>
      <c r="J482" s="246" t="s">
        <v>17</v>
      </c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98">
        <v>43585</v>
      </c>
      <c r="B483" s="99">
        <v>19005626</v>
      </c>
      <c r="C483" s="410">
        <v>2</v>
      </c>
      <c r="D483" s="34">
        <v>221425</v>
      </c>
      <c r="E483" s="99" t="s">
        <v>423</v>
      </c>
      <c r="F483" s="100">
        <v>3</v>
      </c>
      <c r="G483" s="34">
        <v>390575</v>
      </c>
      <c r="H483" s="102"/>
      <c r="I483" s="102"/>
      <c r="J483" s="34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98">
        <v>43585</v>
      </c>
      <c r="B484" s="99">
        <v>19005628</v>
      </c>
      <c r="C484" s="410">
        <v>3</v>
      </c>
      <c r="D484" s="34">
        <v>376040</v>
      </c>
      <c r="E484" s="99"/>
      <c r="F484" s="100"/>
      <c r="G484" s="34"/>
      <c r="H484" s="102"/>
      <c r="I484" s="102"/>
      <c r="J484" s="34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98">
        <v>43585</v>
      </c>
      <c r="B485" s="99">
        <v>19005630</v>
      </c>
      <c r="C485" s="410">
        <v>17</v>
      </c>
      <c r="D485" s="34">
        <v>1975655</v>
      </c>
      <c r="E485" s="99"/>
      <c r="F485" s="100"/>
      <c r="G485" s="34"/>
      <c r="H485" s="102"/>
      <c r="I485" s="102"/>
      <c r="J485" s="34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98">
        <v>43585</v>
      </c>
      <c r="B486" s="99">
        <v>19005640</v>
      </c>
      <c r="C486" s="410">
        <v>9</v>
      </c>
      <c r="D486" s="34">
        <v>878220</v>
      </c>
      <c r="E486" s="99"/>
      <c r="F486" s="100"/>
      <c r="G486" s="34"/>
      <c r="H486" s="102"/>
      <c r="I486" s="102"/>
      <c r="J486" s="34"/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98">
        <v>43585</v>
      </c>
      <c r="B487" s="99">
        <v>19005650</v>
      </c>
      <c r="C487" s="410">
        <v>3</v>
      </c>
      <c r="D487" s="34">
        <v>347565</v>
      </c>
      <c r="E487" s="99"/>
      <c r="F487" s="100"/>
      <c r="G487" s="34"/>
      <c r="H487" s="102"/>
      <c r="I487" s="102"/>
      <c r="J487" s="34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98">
        <v>43585</v>
      </c>
      <c r="B488" s="99">
        <v>19005657</v>
      </c>
      <c r="C488" s="410">
        <v>3</v>
      </c>
      <c r="D488" s="34">
        <v>381055</v>
      </c>
      <c r="E488" s="99"/>
      <c r="F488" s="100"/>
      <c r="G488" s="34"/>
      <c r="H488" s="102"/>
      <c r="I488" s="102"/>
      <c r="J488" s="34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98"/>
      <c r="B489" s="99"/>
      <c r="C489" s="410"/>
      <c r="D489" s="34"/>
      <c r="E489" s="99"/>
      <c r="F489" s="100"/>
      <c r="G489" s="34"/>
      <c r="H489" s="102"/>
      <c r="I489" s="102"/>
      <c r="J489" s="34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98"/>
      <c r="B490" s="99"/>
      <c r="C490" s="410"/>
      <c r="D490" s="34"/>
      <c r="E490" s="99"/>
      <c r="F490" s="100"/>
      <c r="G490" s="34"/>
      <c r="H490" s="102"/>
      <c r="I490" s="102"/>
      <c r="J490" s="34"/>
      <c r="K490" s="138"/>
      <c r="L490" s="138"/>
      <c r="M490" s="138"/>
      <c r="N490" s="138"/>
      <c r="O490" s="138"/>
      <c r="P490" s="138"/>
      <c r="Q490" s="138"/>
      <c r="R490" s="138"/>
    </row>
    <row r="491" spans="1:18" x14ac:dyDescent="0.25">
      <c r="A491" s="235"/>
      <c r="B491" s="234"/>
      <c r="C491" s="240"/>
      <c r="D491" s="236"/>
      <c r="E491" s="234"/>
      <c r="F491" s="240"/>
      <c r="G491" s="236"/>
      <c r="H491" s="239"/>
      <c r="I491" s="239"/>
      <c r="J491" s="236"/>
    </row>
    <row r="492" spans="1:18" s="218" customFormat="1" x14ac:dyDescent="0.25">
      <c r="A492" s="226"/>
      <c r="B492" s="223" t="s">
        <v>11</v>
      </c>
      <c r="C492" s="232">
        <f>SUM(C8:C491)</f>
        <v>4364</v>
      </c>
      <c r="D492" s="224">
        <f>SUM(D8:D491)</f>
        <v>472413776</v>
      </c>
      <c r="E492" s="223" t="s">
        <v>11</v>
      </c>
      <c r="F492" s="232">
        <f>SUM(F8:F491)</f>
        <v>410</v>
      </c>
      <c r="G492" s="224">
        <f>SUM(G8:G491)</f>
        <v>44446569</v>
      </c>
      <c r="H492" s="232">
        <f>SUM(H8:H491)</f>
        <v>0</v>
      </c>
      <c r="I492" s="232">
        <f>SUM(I8:I491)</f>
        <v>424177822</v>
      </c>
      <c r="J492" s="224"/>
      <c r="K492" s="220"/>
      <c r="L492" s="220"/>
      <c r="M492" s="220"/>
      <c r="N492" s="220"/>
      <c r="O492" s="220"/>
      <c r="P492" s="220"/>
      <c r="Q492" s="220"/>
      <c r="R492" s="220"/>
    </row>
    <row r="493" spans="1:18" s="218" customFormat="1" x14ac:dyDescent="0.25">
      <c r="A493" s="226"/>
      <c r="B493" s="223"/>
      <c r="C493" s="232"/>
      <c r="D493" s="224"/>
      <c r="E493" s="223"/>
      <c r="F493" s="232"/>
      <c r="G493" s="224"/>
      <c r="H493" s="232"/>
      <c r="I493" s="232"/>
      <c r="J493" s="224"/>
      <c r="K493" s="220"/>
      <c r="M493" s="220"/>
      <c r="N493" s="220"/>
      <c r="O493" s="220"/>
      <c r="P493" s="220"/>
      <c r="Q493" s="220"/>
      <c r="R493" s="220"/>
    </row>
    <row r="494" spans="1:18" x14ac:dyDescent="0.25">
      <c r="A494" s="225"/>
      <c r="B494" s="226"/>
      <c r="C494" s="240"/>
      <c r="D494" s="236"/>
      <c r="E494" s="223"/>
      <c r="F494" s="240"/>
      <c r="G494" s="435" t="s">
        <v>12</v>
      </c>
      <c r="H494" s="436"/>
      <c r="I494" s="236"/>
      <c r="J494" s="227">
        <f>SUM(D8:D491)</f>
        <v>472413776</v>
      </c>
      <c r="P494" s="220"/>
      <c r="Q494" s="220"/>
      <c r="R494" s="233"/>
    </row>
    <row r="495" spans="1:18" x14ac:dyDescent="0.25">
      <c r="A495" s="235"/>
      <c r="B495" s="234"/>
      <c r="C495" s="240"/>
      <c r="D495" s="236"/>
      <c r="E495" s="234"/>
      <c r="F495" s="240"/>
      <c r="G495" s="435" t="s">
        <v>13</v>
      </c>
      <c r="H495" s="436"/>
      <c r="I495" s="237"/>
      <c r="J495" s="227">
        <f>SUM(G8:G491)</f>
        <v>44446569</v>
      </c>
      <c r="R495" s="233"/>
    </row>
    <row r="496" spans="1:18" x14ac:dyDescent="0.25">
      <c r="A496" s="228"/>
      <c r="B496" s="237"/>
      <c r="C496" s="240"/>
      <c r="D496" s="236"/>
      <c r="E496" s="234"/>
      <c r="F496" s="240"/>
      <c r="G496" s="435" t="s">
        <v>14</v>
      </c>
      <c r="H496" s="436"/>
      <c r="I496" s="229"/>
      <c r="J496" s="229">
        <f>J494-J495</f>
        <v>427967207</v>
      </c>
      <c r="L496" s="220"/>
      <c r="R496" s="233"/>
    </row>
    <row r="497" spans="1:18" x14ac:dyDescent="0.25">
      <c r="A497" s="235"/>
      <c r="B497" s="230"/>
      <c r="C497" s="240"/>
      <c r="D497" s="231"/>
      <c r="E497" s="234"/>
      <c r="F497" s="240"/>
      <c r="G497" s="435" t="s">
        <v>15</v>
      </c>
      <c r="H497" s="436"/>
      <c r="I497" s="237"/>
      <c r="J497" s="227">
        <f>SUM(H8:H491)</f>
        <v>0</v>
      </c>
      <c r="R497" s="233"/>
    </row>
    <row r="498" spans="1:18" x14ac:dyDescent="0.25">
      <c r="A498" s="235"/>
      <c r="B498" s="230"/>
      <c r="C498" s="240"/>
      <c r="D498" s="231"/>
      <c r="E498" s="234"/>
      <c r="F498" s="240"/>
      <c r="G498" s="435" t="s">
        <v>16</v>
      </c>
      <c r="H498" s="436"/>
      <c r="I498" s="237"/>
      <c r="J498" s="227">
        <f>J496+J497</f>
        <v>427967207</v>
      </c>
      <c r="R498" s="233"/>
    </row>
    <row r="499" spans="1:18" x14ac:dyDescent="0.25">
      <c r="A499" s="235"/>
      <c r="B499" s="230"/>
      <c r="C499" s="240"/>
      <c r="D499" s="231"/>
      <c r="E499" s="234"/>
      <c r="F499" s="240"/>
      <c r="G499" s="435" t="s">
        <v>5</v>
      </c>
      <c r="H499" s="436"/>
      <c r="I499" s="237"/>
      <c r="J499" s="227">
        <f>SUM(I8:I491)</f>
        <v>424177822</v>
      </c>
      <c r="R499" s="233"/>
    </row>
    <row r="500" spans="1:18" x14ac:dyDescent="0.25">
      <c r="A500" s="235"/>
      <c r="B500" s="230"/>
      <c r="C500" s="240"/>
      <c r="D500" s="231"/>
      <c r="E500" s="234"/>
      <c r="F500" s="240"/>
      <c r="G500" s="435" t="s">
        <v>31</v>
      </c>
      <c r="H500" s="436"/>
      <c r="I500" s="234" t="str">
        <f>IF(J500&gt;0,"SALDO",IF(J500&lt;0,"PIUTANG",IF(J500=0,"LUNAS")))</f>
        <v>PIUTANG</v>
      </c>
      <c r="J500" s="227">
        <f>J499-J498</f>
        <v>-3789385</v>
      </c>
      <c r="R500" s="233"/>
    </row>
  </sheetData>
  <mergeCells count="13">
    <mergeCell ref="G500:H500"/>
    <mergeCell ref="G494:H494"/>
    <mergeCell ref="G495:H495"/>
    <mergeCell ref="G496:H496"/>
    <mergeCell ref="G497:H497"/>
    <mergeCell ref="G498:H498"/>
    <mergeCell ref="G499:H49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G740" sqref="G740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8" t="s">
        <v>22</v>
      </c>
      <c r="G1" s="438"/>
      <c r="H1" s="438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8" t="s">
        <v>21</v>
      </c>
      <c r="G2" s="438"/>
      <c r="H2" s="438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9"/>
      <c r="B4" s="440"/>
      <c r="C4" s="440"/>
      <c r="D4" s="440"/>
      <c r="E4" s="440"/>
      <c r="F4" s="440"/>
      <c r="G4" s="440"/>
      <c r="H4" s="440"/>
      <c r="I4" s="440"/>
      <c r="J4" s="441"/>
      <c r="O4" s="219">
        <v>1924738</v>
      </c>
    </row>
    <row r="5" spans="1:16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51" t="s">
        <v>6</v>
      </c>
    </row>
    <row r="6" spans="1:16" x14ac:dyDescent="0.25">
      <c r="A6" s="443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8"/>
      <c r="I6" s="450"/>
      <c r="J6" s="452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7" t="s">
        <v>12</v>
      </c>
      <c r="H745" s="437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7" t="s">
        <v>13</v>
      </c>
      <c r="H746" s="437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7" t="s">
        <v>14</v>
      </c>
      <c r="H747" s="437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7" t="s">
        <v>15</v>
      </c>
      <c r="H748" s="437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7" t="s">
        <v>16</v>
      </c>
      <c r="H749" s="437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7" t="s">
        <v>5</v>
      </c>
      <c r="H750" s="437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7" t="s">
        <v>31</v>
      </c>
      <c r="H751" s="437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8" t="s">
        <v>22</v>
      </c>
      <c r="G1" s="438"/>
      <c r="H1" s="438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8" t="s">
        <v>21</v>
      </c>
      <c r="G2" s="438"/>
      <c r="H2" s="438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9"/>
      <c r="B4" s="440"/>
      <c r="C4" s="440"/>
      <c r="D4" s="440"/>
      <c r="E4" s="440"/>
      <c r="F4" s="440"/>
      <c r="G4" s="440"/>
      <c r="H4" s="440"/>
      <c r="I4" s="440"/>
      <c r="J4" s="441"/>
    </row>
    <row r="5" spans="1:16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51" t="s">
        <v>6</v>
      </c>
    </row>
    <row r="6" spans="1:16" x14ac:dyDescent="0.25">
      <c r="A6" s="443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8"/>
      <c r="I6" s="450"/>
      <c r="J6" s="452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53" t="s">
        <v>12</v>
      </c>
      <c r="H650" s="453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7" t="s">
        <v>13</v>
      </c>
      <c r="H651" s="437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7" t="s">
        <v>14</v>
      </c>
      <c r="H652" s="437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7" t="s">
        <v>15</v>
      </c>
      <c r="H653" s="437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7" t="s">
        <v>16</v>
      </c>
      <c r="H654" s="437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7" t="s">
        <v>5</v>
      </c>
      <c r="H655" s="437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7" t="s">
        <v>31</v>
      </c>
      <c r="H656" s="437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98"/>
  <sheetViews>
    <sheetView zoomScale="85" zoomScaleNormal="85" workbookViewId="0">
      <pane ySplit="7" topLeftCell="A265" activePane="bottomLeft" state="frozen"/>
      <selection pane="bottomLeft" activeCell="B276" sqref="B27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21" t="s">
        <v>22</v>
      </c>
      <c r="G1" s="421"/>
      <c r="H1" s="421"/>
      <c r="I1" s="220"/>
      <c r="J1" s="218"/>
      <c r="M1" s="219">
        <f>SUM(D255:D269)</f>
        <v>29042164</v>
      </c>
      <c r="N1" s="219">
        <v>29042164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21" t="s">
        <v>21</v>
      </c>
      <c r="G2" s="421"/>
      <c r="H2" s="421"/>
      <c r="I2" s="220">
        <f>J292*-1</f>
        <v>13339355</v>
      </c>
      <c r="J2" s="218"/>
      <c r="M2" s="219">
        <f>SUM(G255:G269)</f>
        <v>1004530</v>
      </c>
      <c r="N2" s="219">
        <v>1004530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28037634</v>
      </c>
      <c r="N3" s="219">
        <f>N1-N2</f>
        <v>28037634</v>
      </c>
    </row>
    <row r="5" spans="1:16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6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6" x14ac:dyDescent="0.25">
      <c r="A7" s="457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62"/>
      <c r="I7" s="464"/>
      <c r="J7" s="434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465"/>
      <c r="I15" s="466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352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356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359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379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241">
        <v>43568</v>
      </c>
      <c r="B243" s="242">
        <v>19004578</v>
      </c>
      <c r="C243" s="247">
        <v>22</v>
      </c>
      <c r="D243" s="246">
        <v>2641465</v>
      </c>
      <c r="E243" s="244"/>
      <c r="F243" s="242"/>
      <c r="G243" s="246"/>
      <c r="H243" s="245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43568</v>
      </c>
      <c r="B244" s="242">
        <v>19004606</v>
      </c>
      <c r="C244" s="247">
        <v>17</v>
      </c>
      <c r="D244" s="246">
        <v>1772250</v>
      </c>
      <c r="E244" s="244"/>
      <c r="F244" s="242"/>
      <c r="G244" s="246"/>
      <c r="H244" s="245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43570</v>
      </c>
      <c r="B245" s="242">
        <v>19004696</v>
      </c>
      <c r="C245" s="247">
        <v>19</v>
      </c>
      <c r="D245" s="246">
        <v>1765365</v>
      </c>
      <c r="E245" s="244"/>
      <c r="F245" s="242"/>
      <c r="G245" s="246"/>
      <c r="H245" s="245"/>
      <c r="I245" s="245"/>
      <c r="J245" s="246"/>
      <c r="K245" s="233"/>
      <c r="L245" s="233"/>
      <c r="M245" s="233"/>
      <c r="N245" s="233"/>
      <c r="O245" s="233"/>
      <c r="P245" s="233"/>
    </row>
    <row r="246" spans="1:16" x14ac:dyDescent="0.25">
      <c r="A246" s="241">
        <v>43570</v>
      </c>
      <c r="B246" s="242">
        <v>19004725</v>
      </c>
      <c r="C246" s="247">
        <v>43</v>
      </c>
      <c r="D246" s="246">
        <v>4477240</v>
      </c>
      <c r="E246" s="244"/>
      <c r="F246" s="242"/>
      <c r="G246" s="246"/>
      <c r="H246" s="245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43571</v>
      </c>
      <c r="B247" s="242">
        <v>19004742</v>
      </c>
      <c r="C247" s="247">
        <v>1</v>
      </c>
      <c r="D247" s="246">
        <v>103615</v>
      </c>
      <c r="E247" s="244" t="s">
        <v>389</v>
      </c>
      <c r="F247" s="242">
        <v>2</v>
      </c>
      <c r="G247" s="246">
        <v>233070</v>
      </c>
      <c r="H247" s="245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43571</v>
      </c>
      <c r="B248" s="242">
        <v>19004767</v>
      </c>
      <c r="C248" s="247">
        <v>16</v>
      </c>
      <c r="D248" s="246">
        <v>1474665</v>
      </c>
      <c r="E248" s="244"/>
      <c r="F248" s="242"/>
      <c r="G248" s="246"/>
      <c r="H248" s="245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43571</v>
      </c>
      <c r="B249" s="242">
        <v>19004789</v>
      </c>
      <c r="C249" s="247">
        <v>51</v>
      </c>
      <c r="D249" s="246">
        <v>5681876</v>
      </c>
      <c r="E249" s="244"/>
      <c r="F249" s="242"/>
      <c r="G249" s="246"/>
      <c r="H249" s="245"/>
      <c r="I249" s="245"/>
      <c r="J249" s="246"/>
      <c r="K249" s="233"/>
      <c r="L249" s="233"/>
      <c r="M249" s="233"/>
      <c r="N249" s="233"/>
      <c r="O249" s="233"/>
      <c r="P249" s="233"/>
    </row>
    <row r="250" spans="1:16" x14ac:dyDescent="0.25">
      <c r="A250" s="241">
        <v>43573</v>
      </c>
      <c r="B250" s="242">
        <v>19004834</v>
      </c>
      <c r="C250" s="247">
        <v>23</v>
      </c>
      <c r="D250" s="246">
        <v>2364035</v>
      </c>
      <c r="E250" s="244"/>
      <c r="F250" s="242"/>
      <c r="G250" s="246"/>
      <c r="H250" s="245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43573</v>
      </c>
      <c r="B251" s="242">
        <v>19004873</v>
      </c>
      <c r="C251" s="247">
        <v>35</v>
      </c>
      <c r="D251" s="246">
        <v>3609780</v>
      </c>
      <c r="E251" s="244"/>
      <c r="F251" s="242"/>
      <c r="G251" s="246"/>
      <c r="H251" s="245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43574</v>
      </c>
      <c r="B252" s="242">
        <v>19004892</v>
      </c>
      <c r="C252" s="247">
        <v>1</v>
      </c>
      <c r="D252" s="246">
        <v>152150</v>
      </c>
      <c r="E252" s="244" t="s">
        <v>392</v>
      </c>
      <c r="F252" s="242">
        <v>1</v>
      </c>
      <c r="G252" s="246">
        <v>83825</v>
      </c>
      <c r="H252" s="245"/>
      <c r="I252" s="245"/>
      <c r="J252" s="246"/>
      <c r="K252" s="233"/>
      <c r="L252" s="233"/>
      <c r="M252" s="233"/>
      <c r="N252" s="233"/>
      <c r="O252" s="233"/>
      <c r="P252" s="233"/>
    </row>
    <row r="253" spans="1:16" x14ac:dyDescent="0.25">
      <c r="A253" s="241">
        <v>43574</v>
      </c>
      <c r="B253" s="242">
        <v>19004913</v>
      </c>
      <c r="C253" s="247">
        <v>38</v>
      </c>
      <c r="D253" s="246">
        <v>4321995</v>
      </c>
      <c r="E253" s="244" t="s">
        <v>394</v>
      </c>
      <c r="F253" s="242">
        <v>3</v>
      </c>
      <c r="G253" s="246">
        <v>452115</v>
      </c>
      <c r="H253" s="245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43574</v>
      </c>
      <c r="B254" s="242">
        <v>19004928</v>
      </c>
      <c r="C254" s="247">
        <v>12</v>
      </c>
      <c r="D254" s="246">
        <v>1413720</v>
      </c>
      <c r="E254" s="244"/>
      <c r="F254" s="242"/>
      <c r="G254" s="246"/>
      <c r="H254" s="245"/>
      <c r="I254" s="245">
        <v>29009146</v>
      </c>
      <c r="J254" s="246" t="s">
        <v>17</v>
      </c>
      <c r="K254" s="233"/>
      <c r="L254" s="233"/>
      <c r="M254" s="233"/>
      <c r="N254" s="233"/>
      <c r="O254" s="233"/>
      <c r="P254" s="233"/>
    </row>
    <row r="255" spans="1:16" x14ac:dyDescent="0.25">
      <c r="A255" s="241">
        <v>43575</v>
      </c>
      <c r="B255" s="242">
        <v>19004964</v>
      </c>
      <c r="C255" s="247">
        <v>22</v>
      </c>
      <c r="D255" s="246">
        <v>2246720</v>
      </c>
      <c r="E255" s="244"/>
      <c r="F255" s="242"/>
      <c r="G255" s="246"/>
      <c r="H255" s="245"/>
      <c r="I255" s="245"/>
      <c r="J255" s="246"/>
      <c r="K255" s="233"/>
      <c r="L255" s="233"/>
      <c r="M255" s="233"/>
      <c r="N255" s="233"/>
      <c r="O255" s="233"/>
      <c r="P255" s="233"/>
    </row>
    <row r="256" spans="1:16" x14ac:dyDescent="0.25">
      <c r="A256" s="241">
        <v>43575</v>
      </c>
      <c r="B256" s="242">
        <v>19005001</v>
      </c>
      <c r="C256" s="247">
        <v>14</v>
      </c>
      <c r="D256" s="246">
        <v>1607020</v>
      </c>
      <c r="E256" s="244"/>
      <c r="F256" s="242"/>
      <c r="G256" s="246"/>
      <c r="H256" s="245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43577</v>
      </c>
      <c r="B257" s="242">
        <v>19005089</v>
      </c>
      <c r="C257" s="247">
        <v>15</v>
      </c>
      <c r="D257" s="246">
        <v>1637525</v>
      </c>
      <c r="E257" s="244"/>
      <c r="F257" s="242"/>
      <c r="G257" s="246"/>
      <c r="H257" s="245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43577</v>
      </c>
      <c r="B258" s="242">
        <v>19005113</v>
      </c>
      <c r="C258" s="247">
        <v>26</v>
      </c>
      <c r="D258" s="246">
        <v>2551468</v>
      </c>
      <c r="E258" s="244"/>
      <c r="F258" s="242"/>
      <c r="G258" s="246"/>
      <c r="H258" s="245"/>
      <c r="I258" s="245"/>
      <c r="J258" s="246"/>
      <c r="K258" s="233"/>
      <c r="L258" s="233"/>
      <c r="M258" s="233"/>
      <c r="N258" s="233"/>
      <c r="O258" s="233"/>
      <c r="P258" s="233"/>
    </row>
    <row r="259" spans="1:16" x14ac:dyDescent="0.25">
      <c r="A259" s="241">
        <v>43578</v>
      </c>
      <c r="B259" s="242">
        <v>19005159</v>
      </c>
      <c r="C259" s="247">
        <v>19</v>
      </c>
      <c r="D259" s="246">
        <v>2059390</v>
      </c>
      <c r="E259" s="244" t="s">
        <v>407</v>
      </c>
      <c r="F259" s="242">
        <v>2</v>
      </c>
      <c r="G259" s="246">
        <v>176630</v>
      </c>
      <c r="H259" s="245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43578</v>
      </c>
      <c r="B260" s="242">
        <v>19005189</v>
      </c>
      <c r="C260" s="247">
        <v>32</v>
      </c>
      <c r="D260" s="246">
        <v>3418108</v>
      </c>
      <c r="E260" s="244"/>
      <c r="F260" s="242"/>
      <c r="G260" s="246"/>
      <c r="H260" s="245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43579</v>
      </c>
      <c r="B261" s="242">
        <v>19005220</v>
      </c>
      <c r="C261" s="247">
        <v>14</v>
      </c>
      <c r="D261" s="246">
        <v>1457870</v>
      </c>
      <c r="E261" s="244"/>
      <c r="F261" s="242"/>
      <c r="G261" s="246"/>
      <c r="H261" s="245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43579</v>
      </c>
      <c r="B262" s="242">
        <v>19005252</v>
      </c>
      <c r="C262" s="247">
        <v>9</v>
      </c>
      <c r="D262" s="246">
        <v>1101940</v>
      </c>
      <c r="E262" s="244"/>
      <c r="F262" s="242"/>
      <c r="G262" s="246"/>
      <c r="H262" s="245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43579</v>
      </c>
      <c r="B263" s="242">
        <v>19005260</v>
      </c>
      <c r="C263" s="247">
        <v>16</v>
      </c>
      <c r="D263" s="246">
        <v>1621630</v>
      </c>
      <c r="E263" s="244"/>
      <c r="F263" s="242"/>
      <c r="G263" s="246"/>
      <c r="H263" s="245"/>
      <c r="I263" s="245"/>
      <c r="J263" s="246"/>
      <c r="K263" s="233"/>
      <c r="L263" s="233"/>
      <c r="M263" s="233"/>
      <c r="N263" s="233"/>
      <c r="O263" s="233"/>
      <c r="P263" s="233"/>
    </row>
    <row r="264" spans="1:16" x14ac:dyDescent="0.25">
      <c r="A264" s="241">
        <v>43580</v>
      </c>
      <c r="B264" s="242">
        <v>19005303</v>
      </c>
      <c r="C264" s="247">
        <v>26</v>
      </c>
      <c r="D264" s="246">
        <v>2423435</v>
      </c>
      <c r="E264" s="244" t="s">
        <v>408</v>
      </c>
      <c r="F264" s="242">
        <v>3</v>
      </c>
      <c r="G264" s="246">
        <v>516375</v>
      </c>
      <c r="H264" s="245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43580</v>
      </c>
      <c r="B265" s="242">
        <v>19005318</v>
      </c>
      <c r="C265" s="247">
        <v>38</v>
      </c>
      <c r="D265" s="246">
        <v>3800088</v>
      </c>
      <c r="E265" s="244" t="s">
        <v>409</v>
      </c>
      <c r="F265" s="242">
        <v>1</v>
      </c>
      <c r="G265" s="246">
        <v>136000</v>
      </c>
      <c r="H265" s="245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43580</v>
      </c>
      <c r="B266" s="242"/>
      <c r="C266" s="247"/>
      <c r="D266" s="246"/>
      <c r="E266" s="244" t="s">
        <v>410</v>
      </c>
      <c r="F266" s="242">
        <v>2</v>
      </c>
      <c r="G266" s="246">
        <v>175525</v>
      </c>
      <c r="H266" s="245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43581</v>
      </c>
      <c r="B267" s="242">
        <v>19005359</v>
      </c>
      <c r="C267" s="247">
        <v>12</v>
      </c>
      <c r="D267" s="246">
        <v>1296080</v>
      </c>
      <c r="E267" s="244"/>
      <c r="F267" s="242"/>
      <c r="G267" s="246"/>
      <c r="H267" s="245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43581</v>
      </c>
      <c r="B268" s="242">
        <v>19005379</v>
      </c>
      <c r="C268" s="247">
        <v>35</v>
      </c>
      <c r="D268" s="246">
        <v>3725860</v>
      </c>
      <c r="E268" s="244"/>
      <c r="F268" s="242"/>
      <c r="G268" s="246"/>
      <c r="H268" s="245"/>
      <c r="I268" s="245"/>
      <c r="J268" s="246"/>
      <c r="K268" s="233"/>
      <c r="L268" s="233"/>
      <c r="M268" s="233"/>
      <c r="N268" s="233"/>
      <c r="O268" s="233"/>
      <c r="P268" s="233"/>
    </row>
    <row r="269" spans="1:16" x14ac:dyDescent="0.25">
      <c r="A269" s="241">
        <v>43581</v>
      </c>
      <c r="B269" s="242">
        <v>19005388</v>
      </c>
      <c r="C269" s="247">
        <v>1</v>
      </c>
      <c r="D269" s="246">
        <v>95030</v>
      </c>
      <c r="E269" s="244"/>
      <c r="F269" s="242"/>
      <c r="G269" s="246"/>
      <c r="H269" s="245"/>
      <c r="I269" s="245">
        <v>28037634</v>
      </c>
      <c r="J269" s="246" t="s">
        <v>17</v>
      </c>
      <c r="K269" s="233"/>
      <c r="L269" s="233"/>
      <c r="M269" s="233"/>
      <c r="N269" s="233"/>
      <c r="O269" s="233"/>
      <c r="P269" s="233"/>
    </row>
    <row r="270" spans="1:16" x14ac:dyDescent="0.25">
      <c r="A270" s="98">
        <v>43582</v>
      </c>
      <c r="B270" s="99">
        <v>19005437</v>
      </c>
      <c r="C270" s="100">
        <v>20</v>
      </c>
      <c r="D270" s="34">
        <v>1872465</v>
      </c>
      <c r="E270" s="101"/>
      <c r="F270" s="99"/>
      <c r="G270" s="34"/>
      <c r="H270" s="102"/>
      <c r="I270" s="102"/>
      <c r="J270" s="34"/>
      <c r="K270" s="233"/>
      <c r="L270" s="233"/>
      <c r="M270" s="233"/>
      <c r="N270" s="233"/>
      <c r="O270" s="233"/>
      <c r="P270" s="233"/>
    </row>
    <row r="271" spans="1:16" x14ac:dyDescent="0.25">
      <c r="A271" s="98">
        <v>43582</v>
      </c>
      <c r="B271" s="99">
        <v>19005466</v>
      </c>
      <c r="C271" s="100">
        <v>22</v>
      </c>
      <c r="D271" s="34">
        <v>2568020</v>
      </c>
      <c r="E271" s="101"/>
      <c r="F271" s="99"/>
      <c r="G271" s="34"/>
      <c r="H271" s="102"/>
      <c r="I271" s="102"/>
      <c r="J271" s="34"/>
      <c r="K271" s="233"/>
      <c r="L271" s="233"/>
      <c r="M271" s="233"/>
      <c r="N271" s="233"/>
      <c r="O271" s="233"/>
      <c r="P271" s="233"/>
    </row>
    <row r="272" spans="1:16" x14ac:dyDescent="0.25">
      <c r="A272" s="98">
        <v>43582</v>
      </c>
      <c r="B272" s="99">
        <v>19005473</v>
      </c>
      <c r="C272" s="100">
        <v>1</v>
      </c>
      <c r="D272" s="34">
        <v>113050</v>
      </c>
      <c r="E272" s="101"/>
      <c r="F272" s="99"/>
      <c r="G272" s="34"/>
      <c r="H272" s="102"/>
      <c r="I272" s="102"/>
      <c r="J272" s="34"/>
      <c r="K272" s="233"/>
      <c r="L272" s="233"/>
      <c r="M272" s="233"/>
      <c r="N272" s="233"/>
      <c r="O272" s="233"/>
      <c r="P272" s="233"/>
    </row>
    <row r="273" spans="1:16" x14ac:dyDescent="0.25">
      <c r="A273" s="98">
        <v>43584</v>
      </c>
      <c r="B273" s="99">
        <v>19005573</v>
      </c>
      <c r="C273" s="100">
        <v>16</v>
      </c>
      <c r="D273" s="34">
        <v>1770805</v>
      </c>
      <c r="E273" s="101"/>
      <c r="F273" s="99"/>
      <c r="G273" s="34"/>
      <c r="H273" s="102"/>
      <c r="I273" s="102"/>
      <c r="J273" s="34"/>
      <c r="K273" s="233"/>
      <c r="L273" s="233"/>
      <c r="M273" s="233"/>
      <c r="N273" s="233"/>
      <c r="O273" s="233"/>
      <c r="P273" s="233"/>
    </row>
    <row r="274" spans="1:16" x14ac:dyDescent="0.25">
      <c r="A274" s="98">
        <v>43584</v>
      </c>
      <c r="B274" s="99">
        <v>19005602</v>
      </c>
      <c r="C274" s="100">
        <v>21</v>
      </c>
      <c r="D274" s="34">
        <v>2326195</v>
      </c>
      <c r="E274" s="101"/>
      <c r="F274" s="99"/>
      <c r="G274" s="34"/>
      <c r="H274" s="102"/>
      <c r="I274" s="102"/>
      <c r="J274" s="34"/>
      <c r="K274" s="233"/>
      <c r="L274" s="233"/>
      <c r="M274" s="233"/>
      <c r="N274" s="233"/>
      <c r="O274" s="233"/>
      <c r="P274" s="233"/>
    </row>
    <row r="275" spans="1:16" x14ac:dyDescent="0.25">
      <c r="A275" s="98">
        <v>43585</v>
      </c>
      <c r="B275" s="99">
        <v>19005632</v>
      </c>
      <c r="C275" s="100">
        <v>17</v>
      </c>
      <c r="D275" s="34">
        <v>1905870</v>
      </c>
      <c r="E275" s="101"/>
      <c r="F275" s="99"/>
      <c r="G275" s="34"/>
      <c r="H275" s="102"/>
      <c r="I275" s="102"/>
      <c r="J275" s="34"/>
      <c r="K275" s="233"/>
      <c r="L275" s="233"/>
      <c r="M275" s="233"/>
      <c r="N275" s="233"/>
      <c r="O275" s="233"/>
      <c r="P275" s="233"/>
    </row>
    <row r="276" spans="1:16" x14ac:dyDescent="0.25">
      <c r="A276" s="98">
        <v>43585</v>
      </c>
      <c r="B276" s="99">
        <v>19005665</v>
      </c>
      <c r="C276" s="100">
        <v>26</v>
      </c>
      <c r="D276" s="34">
        <v>2783063</v>
      </c>
      <c r="E276" s="101"/>
      <c r="F276" s="99"/>
      <c r="G276" s="34"/>
      <c r="H276" s="102"/>
      <c r="I276" s="102"/>
      <c r="J276" s="34"/>
      <c r="K276" s="233"/>
      <c r="L276" s="233"/>
      <c r="M276" s="233"/>
      <c r="N276" s="233"/>
      <c r="O276" s="233"/>
      <c r="P276" s="233"/>
    </row>
    <row r="277" spans="1:16" x14ac:dyDescent="0.25">
      <c r="A277" s="98"/>
      <c r="B277" s="99"/>
      <c r="C277" s="100"/>
      <c r="D277" s="34"/>
      <c r="E277" s="101"/>
      <c r="F277" s="99"/>
      <c r="G277" s="34"/>
      <c r="H277" s="102"/>
      <c r="I277" s="102"/>
      <c r="J277" s="34"/>
      <c r="K277" s="233"/>
      <c r="L277" s="233"/>
      <c r="M277" s="233"/>
      <c r="N277" s="233"/>
      <c r="O277" s="233"/>
      <c r="P277" s="233"/>
    </row>
    <row r="278" spans="1:16" x14ac:dyDescent="0.25">
      <c r="A278" s="98"/>
      <c r="B278" s="99"/>
      <c r="C278" s="100"/>
      <c r="D278" s="34"/>
      <c r="E278" s="101"/>
      <c r="F278" s="99"/>
      <c r="G278" s="34"/>
      <c r="H278" s="102"/>
      <c r="I278" s="102"/>
      <c r="J278" s="34"/>
      <c r="K278" s="233"/>
      <c r="L278" s="233"/>
      <c r="M278" s="233"/>
      <c r="N278" s="233"/>
      <c r="O278" s="233"/>
      <c r="P278" s="233"/>
    </row>
    <row r="279" spans="1:16" x14ac:dyDescent="0.25">
      <c r="A279" s="98"/>
      <c r="B279" s="99"/>
      <c r="C279" s="100"/>
      <c r="D279" s="34"/>
      <c r="E279" s="101"/>
      <c r="F279" s="99"/>
      <c r="G279" s="34"/>
      <c r="H279" s="102"/>
      <c r="I279" s="102"/>
      <c r="J279" s="34"/>
      <c r="K279" s="233"/>
      <c r="L279" s="233"/>
      <c r="M279" s="233"/>
      <c r="N279" s="233"/>
      <c r="O279" s="233"/>
      <c r="P279" s="233"/>
    </row>
    <row r="280" spans="1:16" x14ac:dyDescent="0.25">
      <c r="A280" s="98"/>
      <c r="B280" s="99"/>
      <c r="C280" s="100"/>
      <c r="D280" s="34"/>
      <c r="E280" s="101"/>
      <c r="F280" s="99"/>
      <c r="G280" s="34"/>
      <c r="H280" s="102"/>
      <c r="I280" s="102"/>
      <c r="J280" s="34"/>
      <c r="K280" s="233"/>
      <c r="L280" s="233"/>
      <c r="M280" s="233"/>
      <c r="N280" s="233"/>
      <c r="O280" s="233"/>
      <c r="P280" s="233"/>
    </row>
    <row r="281" spans="1:16" x14ac:dyDescent="0.25">
      <c r="A281" s="98"/>
      <c r="B281" s="99"/>
      <c r="C281" s="100"/>
      <c r="D281" s="34"/>
      <c r="E281" s="101"/>
      <c r="F281" s="99"/>
      <c r="G281" s="34"/>
      <c r="H281" s="102"/>
      <c r="I281" s="102"/>
      <c r="J281" s="34"/>
      <c r="K281" s="233"/>
      <c r="L281" s="233"/>
      <c r="M281" s="233"/>
      <c r="N281" s="233"/>
      <c r="O281" s="233"/>
      <c r="P281" s="233"/>
    </row>
    <row r="282" spans="1:16" x14ac:dyDescent="0.25">
      <c r="A282" s="98"/>
      <c r="B282" s="99"/>
      <c r="C282" s="100"/>
      <c r="D282" s="34"/>
      <c r="E282" s="101"/>
      <c r="F282" s="99"/>
      <c r="G282" s="34"/>
      <c r="H282" s="102"/>
      <c r="I282" s="102"/>
      <c r="J282" s="34"/>
      <c r="K282" s="233"/>
      <c r="L282" s="233"/>
      <c r="M282" s="233"/>
      <c r="N282" s="233"/>
      <c r="O282" s="233"/>
      <c r="P282" s="233"/>
    </row>
    <row r="283" spans="1:16" x14ac:dyDescent="0.25">
      <c r="A283" s="235"/>
      <c r="B283" s="234"/>
      <c r="C283" s="240"/>
      <c r="D283" s="236"/>
      <c r="E283" s="237"/>
      <c r="F283" s="234"/>
      <c r="G283" s="236"/>
      <c r="H283" s="239"/>
      <c r="I283" s="239"/>
      <c r="J283" s="236"/>
      <c r="K283" s="233"/>
      <c r="L283" s="233"/>
      <c r="M283" s="233"/>
      <c r="N283" s="233"/>
      <c r="O283" s="233"/>
      <c r="P283" s="233"/>
    </row>
    <row r="284" spans="1:16" x14ac:dyDescent="0.25">
      <c r="A284" s="235"/>
      <c r="B284" s="223" t="s">
        <v>11</v>
      </c>
      <c r="C284" s="232">
        <f>SUM(C8:C283)</f>
        <v>3779</v>
      </c>
      <c r="D284" s="224"/>
      <c r="E284" s="223" t="s">
        <v>11</v>
      </c>
      <c r="F284" s="223">
        <f>SUM(F8:F283)</f>
        <v>127</v>
      </c>
      <c r="G284" s="224">
        <f>SUM(G8:G283)</f>
        <v>13850312</v>
      </c>
      <c r="H284" s="239"/>
      <c r="I284" s="239"/>
      <c r="J284" s="236"/>
      <c r="K284" s="233"/>
      <c r="L284" s="233"/>
      <c r="M284" s="233"/>
      <c r="N284" s="233"/>
      <c r="O284" s="233"/>
      <c r="P284" s="233"/>
    </row>
    <row r="285" spans="1:16" x14ac:dyDescent="0.25">
      <c r="A285" s="235"/>
      <c r="B285" s="223"/>
      <c r="C285" s="232"/>
      <c r="D285" s="224"/>
      <c r="E285" s="237"/>
      <c r="F285" s="234"/>
      <c r="G285" s="236"/>
      <c r="H285" s="239"/>
      <c r="I285" s="239"/>
      <c r="J285" s="236"/>
      <c r="K285" s="233"/>
      <c r="L285" s="233"/>
      <c r="M285" s="233"/>
      <c r="N285" s="233"/>
      <c r="O285" s="233"/>
      <c r="P285" s="233"/>
    </row>
    <row r="286" spans="1:16" x14ac:dyDescent="0.25">
      <c r="A286" s="225"/>
      <c r="B286" s="226"/>
      <c r="C286" s="240"/>
      <c r="D286" s="236"/>
      <c r="E286" s="223"/>
      <c r="F286" s="234"/>
      <c r="G286" s="420" t="s">
        <v>12</v>
      </c>
      <c r="H286" s="420"/>
      <c r="I286" s="239"/>
      <c r="J286" s="227">
        <f>SUM(D8:D283)</f>
        <v>392535819</v>
      </c>
      <c r="K286" s="233"/>
      <c r="L286" s="233"/>
      <c r="M286" s="233"/>
      <c r="N286" s="233"/>
      <c r="O286" s="233"/>
      <c r="P286" s="233"/>
    </row>
    <row r="287" spans="1:16" x14ac:dyDescent="0.25">
      <c r="A287" s="235"/>
      <c r="B287" s="234"/>
      <c r="C287" s="240"/>
      <c r="D287" s="236"/>
      <c r="E287" s="223"/>
      <c r="F287" s="234"/>
      <c r="G287" s="420" t="s">
        <v>13</v>
      </c>
      <c r="H287" s="420"/>
      <c r="I287" s="239"/>
      <c r="J287" s="227">
        <f>SUM(G8:G283)</f>
        <v>13850312</v>
      </c>
    </row>
    <row r="288" spans="1:16" x14ac:dyDescent="0.25">
      <c r="A288" s="228"/>
      <c r="B288" s="237"/>
      <c r="C288" s="240"/>
      <c r="D288" s="236"/>
      <c r="E288" s="237"/>
      <c r="F288" s="234"/>
      <c r="G288" s="420" t="s">
        <v>14</v>
      </c>
      <c r="H288" s="420"/>
      <c r="I288" s="41"/>
      <c r="J288" s="229">
        <f>J286-J287</f>
        <v>378685507</v>
      </c>
    </row>
    <row r="289" spans="1:16" x14ac:dyDescent="0.25">
      <c r="A289" s="235"/>
      <c r="B289" s="230"/>
      <c r="C289" s="240"/>
      <c r="D289" s="231"/>
      <c r="E289" s="237"/>
      <c r="F289" s="223"/>
      <c r="G289" s="420" t="s">
        <v>15</v>
      </c>
      <c r="H289" s="420"/>
      <c r="I289" s="239"/>
      <c r="J289" s="227">
        <f>SUM(H8:H285)</f>
        <v>0</v>
      </c>
    </row>
    <row r="290" spans="1:16" x14ac:dyDescent="0.25">
      <c r="A290" s="235"/>
      <c r="B290" s="230"/>
      <c r="C290" s="240"/>
      <c r="D290" s="231"/>
      <c r="E290" s="237"/>
      <c r="F290" s="223"/>
      <c r="G290" s="420" t="s">
        <v>16</v>
      </c>
      <c r="H290" s="420"/>
      <c r="I290" s="239"/>
      <c r="J290" s="227">
        <f>J288+J289</f>
        <v>378685507</v>
      </c>
    </row>
    <row r="291" spans="1:16" x14ac:dyDescent="0.25">
      <c r="A291" s="235"/>
      <c r="B291" s="230"/>
      <c r="C291" s="240"/>
      <c r="D291" s="231"/>
      <c r="E291" s="237"/>
      <c r="F291" s="234"/>
      <c r="G291" s="420" t="s">
        <v>5</v>
      </c>
      <c r="H291" s="420"/>
      <c r="I291" s="239"/>
      <c r="J291" s="227">
        <f>SUM(I8:I285)</f>
        <v>365346152</v>
      </c>
    </row>
    <row r="292" spans="1:16" x14ac:dyDescent="0.25">
      <c r="A292" s="235"/>
      <c r="B292" s="230"/>
      <c r="C292" s="240"/>
      <c r="D292" s="231"/>
      <c r="E292" s="237"/>
      <c r="F292" s="234"/>
      <c r="G292" s="420" t="s">
        <v>31</v>
      </c>
      <c r="H292" s="420"/>
      <c r="I292" s="240" t="str">
        <f>IF(J292&gt;0,"SALDO",IF(J292&lt;0,"PIUTANG",IF(J292=0,"LUNAS")))</f>
        <v>PIUTANG</v>
      </c>
      <c r="J292" s="227">
        <f>J291-J290</f>
        <v>-13339355</v>
      </c>
    </row>
    <row r="293" spans="1:16" x14ac:dyDescent="0.25">
      <c r="F293" s="219"/>
      <c r="G293" s="219"/>
      <c r="J293" s="219"/>
    </row>
    <row r="294" spans="1:16" x14ac:dyDescent="0.25">
      <c r="C294" s="219"/>
      <c r="D294" s="219"/>
      <c r="F294" s="219"/>
      <c r="G294" s="219"/>
      <c r="J294" s="219"/>
      <c r="L294" s="233"/>
      <c r="M294" s="233"/>
      <c r="N294" s="233"/>
      <c r="O294" s="233"/>
      <c r="P294" s="233"/>
    </row>
    <row r="295" spans="1:16" x14ac:dyDescent="0.25">
      <c r="C295" s="219"/>
      <c r="D295" s="219"/>
      <c r="F295" s="219"/>
      <c r="G295" s="219"/>
      <c r="J295" s="219"/>
      <c r="L295" s="233"/>
      <c r="M295" s="233"/>
      <c r="N295" s="233"/>
      <c r="O295" s="233"/>
      <c r="P295" s="233"/>
    </row>
    <row r="296" spans="1:16" x14ac:dyDescent="0.25">
      <c r="C296" s="219"/>
      <c r="D296" s="219"/>
      <c r="F296" s="219"/>
      <c r="G296" s="219"/>
      <c r="J296" s="219"/>
      <c r="L296" s="233"/>
      <c r="M296" s="233"/>
      <c r="N296" s="233"/>
      <c r="O296" s="233"/>
      <c r="P296" s="233"/>
    </row>
    <row r="297" spans="1:16" x14ac:dyDescent="0.25">
      <c r="C297" s="219"/>
      <c r="D297" s="219"/>
      <c r="F297" s="219"/>
      <c r="G297" s="219"/>
      <c r="J297" s="219"/>
      <c r="L297" s="233"/>
      <c r="M297" s="233"/>
      <c r="N297" s="233"/>
      <c r="O297" s="233"/>
      <c r="P297" s="233"/>
    </row>
    <row r="298" spans="1:16" x14ac:dyDescent="0.25">
      <c r="C298" s="219"/>
      <c r="D298" s="219"/>
      <c r="L298" s="233"/>
      <c r="M298" s="233"/>
      <c r="N298" s="233"/>
      <c r="O298" s="233"/>
      <c r="P298" s="233"/>
    </row>
  </sheetData>
  <mergeCells count="16">
    <mergeCell ref="H15:I15"/>
    <mergeCell ref="G292:H292"/>
    <mergeCell ref="G286:H286"/>
    <mergeCell ref="G287:H287"/>
    <mergeCell ref="G288:H288"/>
    <mergeCell ref="G289:H289"/>
    <mergeCell ref="G290:H290"/>
    <mergeCell ref="G291:H2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224"/>
  <sheetViews>
    <sheetView workbookViewId="0">
      <pane ySplit="7" topLeftCell="A197" activePane="bottomLeft" state="frozen"/>
      <selection pane="bottomLeft" activeCell="C203" sqref="C2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21" t="s">
        <v>22</v>
      </c>
      <c r="G1" s="421"/>
      <c r="H1" s="421"/>
      <c r="I1" s="220"/>
      <c r="J1" s="218"/>
      <c r="L1" s="219">
        <f>SUM(D193:D198)</f>
        <v>824138</v>
      </c>
      <c r="M1" s="219">
        <v>53505</v>
      </c>
      <c r="N1" s="238">
        <f>L1+M1</f>
        <v>877643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21" t="s">
        <v>21</v>
      </c>
      <c r="G2" s="421"/>
      <c r="H2" s="421"/>
      <c r="I2" s="220">
        <f>J218*-1</f>
        <v>273105</v>
      </c>
      <c r="J2" s="218"/>
      <c r="L2" s="219">
        <f>SUM(G193:G198)</f>
        <v>147750</v>
      </c>
      <c r="N2" s="238"/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676388</v>
      </c>
      <c r="N3" s="238">
        <f>N1-N2</f>
        <v>877643</v>
      </c>
    </row>
    <row r="4" spans="1:16" x14ac:dyDescent="0.25">
      <c r="P4" s="238"/>
    </row>
    <row r="5" spans="1:16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  <c r="P5" s="238"/>
    </row>
    <row r="6" spans="1:16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6" x14ac:dyDescent="0.25">
      <c r="A7" s="457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62"/>
      <c r="I7" s="464"/>
      <c r="J7" s="434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241">
        <v>43561</v>
      </c>
      <c r="B170" s="242">
        <v>19000559</v>
      </c>
      <c r="C170" s="247">
        <v>2</v>
      </c>
      <c r="D170" s="246">
        <v>162900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43561</v>
      </c>
      <c r="B171" s="242">
        <v>19000560</v>
      </c>
      <c r="C171" s="247">
        <v>1</v>
      </c>
      <c r="D171" s="246">
        <v>48750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43563</v>
      </c>
      <c r="B172" s="242">
        <v>19000567</v>
      </c>
      <c r="C172" s="247">
        <v>1</v>
      </c>
      <c r="D172" s="246">
        <v>63938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43564</v>
      </c>
      <c r="B173" s="242">
        <v>19000574</v>
      </c>
      <c r="C173" s="247">
        <v>1</v>
      </c>
      <c r="D173" s="246">
        <v>35370</v>
      </c>
      <c r="E173" s="244"/>
      <c r="F173" s="242"/>
      <c r="G173" s="246"/>
      <c r="H173" s="245"/>
      <c r="I173" s="245"/>
      <c r="J173" s="246"/>
    </row>
    <row r="174" spans="1:10" x14ac:dyDescent="0.25">
      <c r="A174" s="241">
        <v>43564</v>
      </c>
      <c r="B174" s="242">
        <v>19000576</v>
      </c>
      <c r="C174" s="247">
        <v>2</v>
      </c>
      <c r="D174" s="246">
        <v>124560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43565</v>
      </c>
      <c r="B175" s="242">
        <v>19000579</v>
      </c>
      <c r="C175" s="247">
        <v>2</v>
      </c>
      <c r="D175" s="246">
        <v>105435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43565</v>
      </c>
      <c r="B176" s="242">
        <v>19000580</v>
      </c>
      <c r="C176" s="247">
        <v>4</v>
      </c>
      <c r="D176" s="246">
        <v>298500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43565</v>
      </c>
      <c r="B177" s="242">
        <v>19000581</v>
      </c>
      <c r="C177" s="247">
        <v>1</v>
      </c>
      <c r="D177" s="246">
        <v>62775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43566</v>
      </c>
      <c r="B178" s="242">
        <v>19000587</v>
      </c>
      <c r="C178" s="247">
        <v>1</v>
      </c>
      <c r="D178" s="246">
        <v>56250</v>
      </c>
      <c r="E178" s="244" t="s">
        <v>380</v>
      </c>
      <c r="F178" s="242">
        <v>1</v>
      </c>
      <c r="G178" s="246">
        <v>61200</v>
      </c>
      <c r="H178" s="245"/>
      <c r="I178" s="245"/>
      <c r="J178" s="246"/>
    </row>
    <row r="179" spans="1:10" x14ac:dyDescent="0.25">
      <c r="A179" s="241">
        <v>43566</v>
      </c>
      <c r="B179" s="242">
        <v>19000588</v>
      </c>
      <c r="C179" s="247">
        <v>1</v>
      </c>
      <c r="D179" s="246">
        <v>53235</v>
      </c>
      <c r="E179" s="244" t="s">
        <v>381</v>
      </c>
      <c r="F179" s="242">
        <v>1</v>
      </c>
      <c r="G179" s="246">
        <v>54000</v>
      </c>
      <c r="H179" s="245"/>
      <c r="I179" s="245"/>
      <c r="J179" s="246"/>
    </row>
    <row r="180" spans="1:10" x14ac:dyDescent="0.25">
      <c r="A180" s="241">
        <v>43566</v>
      </c>
      <c r="B180" s="242">
        <v>19000592</v>
      </c>
      <c r="C180" s="247">
        <v>2</v>
      </c>
      <c r="D180" s="246">
        <v>147000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43567</v>
      </c>
      <c r="B181" s="242">
        <v>19000595</v>
      </c>
      <c r="C181" s="247">
        <v>1</v>
      </c>
      <c r="D181" s="246">
        <v>47700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43567</v>
      </c>
      <c r="B182" s="242">
        <v>19000596</v>
      </c>
      <c r="C182" s="247">
        <v>3</v>
      </c>
      <c r="D182" s="246">
        <v>169110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43567</v>
      </c>
      <c r="B183" s="242">
        <v>19000598</v>
      </c>
      <c r="C183" s="247">
        <v>2</v>
      </c>
      <c r="D183" s="246">
        <v>119520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43567</v>
      </c>
      <c r="B184" s="242">
        <v>19000601</v>
      </c>
      <c r="C184" s="247">
        <v>6</v>
      </c>
      <c r="D184" s="246">
        <v>410400</v>
      </c>
      <c r="E184" s="244"/>
      <c r="F184" s="242"/>
      <c r="G184" s="246"/>
      <c r="H184" s="245"/>
      <c r="I184" s="245">
        <v>1790243</v>
      </c>
      <c r="J184" s="246" t="s">
        <v>17</v>
      </c>
    </row>
    <row r="185" spans="1:10" x14ac:dyDescent="0.25">
      <c r="A185" s="241">
        <v>43570</v>
      </c>
      <c r="B185" s="242">
        <v>19000627</v>
      </c>
      <c r="C185" s="247">
        <v>1</v>
      </c>
      <c r="D185" s="246">
        <v>46425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43570</v>
      </c>
      <c r="B186" s="242">
        <v>19000633</v>
      </c>
      <c r="C186" s="247">
        <v>1</v>
      </c>
      <c r="D186" s="246">
        <v>59985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43570</v>
      </c>
      <c r="B187" s="242">
        <v>19000634</v>
      </c>
      <c r="C187" s="247">
        <v>1</v>
      </c>
      <c r="D187" s="246">
        <v>77100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43571</v>
      </c>
      <c r="B188" s="242">
        <v>19000638</v>
      </c>
      <c r="C188" s="247">
        <v>1</v>
      </c>
      <c r="D188" s="246">
        <v>47700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43571</v>
      </c>
      <c r="B189" s="242">
        <v>19000639</v>
      </c>
      <c r="C189" s="247">
        <v>2</v>
      </c>
      <c r="D189" s="246">
        <v>117750</v>
      </c>
      <c r="E189" s="244"/>
      <c r="F189" s="242"/>
      <c r="G189" s="246"/>
      <c r="H189" s="245"/>
      <c r="I189" s="245"/>
      <c r="J189" s="246"/>
    </row>
    <row r="190" spans="1:10" x14ac:dyDescent="0.25">
      <c r="A190" s="241">
        <v>43573</v>
      </c>
      <c r="B190" s="242">
        <v>19000642</v>
      </c>
      <c r="C190" s="247">
        <v>2</v>
      </c>
      <c r="D190" s="246">
        <v>97470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43573</v>
      </c>
      <c r="B191" s="242">
        <v>19000645</v>
      </c>
      <c r="C191" s="247">
        <v>2</v>
      </c>
      <c r="D191" s="246">
        <v>89925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43573</v>
      </c>
      <c r="B192" s="242">
        <v>19000646</v>
      </c>
      <c r="C192" s="247">
        <v>2</v>
      </c>
      <c r="D192" s="246">
        <v>133245</v>
      </c>
      <c r="E192" s="244"/>
      <c r="F192" s="242"/>
      <c r="G192" s="246"/>
      <c r="H192" s="245"/>
      <c r="I192" s="245">
        <v>669600</v>
      </c>
      <c r="J192" s="246" t="s">
        <v>17</v>
      </c>
    </row>
    <row r="193" spans="1:10" x14ac:dyDescent="0.25">
      <c r="A193" s="241">
        <v>43575</v>
      </c>
      <c r="B193" s="242">
        <v>19000653</v>
      </c>
      <c r="C193" s="247">
        <v>1</v>
      </c>
      <c r="D193" s="246">
        <v>32670</v>
      </c>
      <c r="E193" s="244"/>
      <c r="F193" s="242"/>
      <c r="G193" s="246"/>
      <c r="H193" s="245"/>
      <c r="I193" s="245"/>
      <c r="J193" s="246"/>
    </row>
    <row r="194" spans="1:10" x14ac:dyDescent="0.25">
      <c r="A194" s="241">
        <v>43577</v>
      </c>
      <c r="B194" s="242">
        <v>19000659</v>
      </c>
      <c r="C194" s="247">
        <v>4</v>
      </c>
      <c r="D194" s="246">
        <v>301688</v>
      </c>
      <c r="E194" s="244"/>
      <c r="F194" s="242"/>
      <c r="G194" s="246"/>
      <c r="H194" s="245"/>
      <c r="I194" s="245"/>
      <c r="J194" s="246"/>
    </row>
    <row r="195" spans="1:10" x14ac:dyDescent="0.25">
      <c r="A195" s="241">
        <v>43578</v>
      </c>
      <c r="B195" s="242">
        <v>19000661</v>
      </c>
      <c r="C195" s="247">
        <v>6</v>
      </c>
      <c r="D195" s="246">
        <v>291150</v>
      </c>
      <c r="E195" s="244" t="s">
        <v>416</v>
      </c>
      <c r="F195" s="242">
        <v>2</v>
      </c>
      <c r="G195" s="246">
        <v>147750</v>
      </c>
      <c r="H195" s="245"/>
      <c r="I195" s="245"/>
      <c r="J195" s="246"/>
    </row>
    <row r="196" spans="1:10" x14ac:dyDescent="0.25">
      <c r="A196" s="241">
        <v>43579</v>
      </c>
      <c r="B196" s="242">
        <v>19000669</v>
      </c>
      <c r="C196" s="247">
        <v>1</v>
      </c>
      <c r="D196" s="246">
        <v>45000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43579</v>
      </c>
      <c r="B197" s="242">
        <v>19000670</v>
      </c>
      <c r="C197" s="247">
        <v>1</v>
      </c>
      <c r="D197" s="246">
        <v>53550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43579</v>
      </c>
      <c r="B198" s="242">
        <v>19000671</v>
      </c>
      <c r="C198" s="247">
        <v>1</v>
      </c>
      <c r="D198" s="246">
        <v>100080</v>
      </c>
      <c r="E198" s="244"/>
      <c r="F198" s="242"/>
      <c r="G198" s="246"/>
      <c r="H198" s="245"/>
      <c r="I198" s="245">
        <v>676388</v>
      </c>
      <c r="J198" s="246" t="s">
        <v>17</v>
      </c>
    </row>
    <row r="199" spans="1:10" x14ac:dyDescent="0.25">
      <c r="A199" s="98">
        <v>43584</v>
      </c>
      <c r="B199" s="99">
        <v>19000699</v>
      </c>
      <c r="C199" s="100">
        <v>2</v>
      </c>
      <c r="D199" s="34">
        <v>114750</v>
      </c>
      <c r="E199" s="101"/>
      <c r="F199" s="99"/>
      <c r="G199" s="34"/>
      <c r="H199" s="102"/>
      <c r="I199" s="102"/>
      <c r="J199" s="34"/>
    </row>
    <row r="200" spans="1:10" x14ac:dyDescent="0.25">
      <c r="A200" s="98">
        <v>43584</v>
      </c>
      <c r="B200" s="99">
        <v>19000700</v>
      </c>
      <c r="C200" s="100">
        <v>1</v>
      </c>
      <c r="D200" s="34">
        <v>59985</v>
      </c>
      <c r="E200" s="101"/>
      <c r="F200" s="99"/>
      <c r="G200" s="34"/>
      <c r="H200" s="102"/>
      <c r="I200" s="102"/>
      <c r="J200" s="34"/>
    </row>
    <row r="201" spans="1:10" x14ac:dyDescent="0.25">
      <c r="A201" s="98">
        <v>43584</v>
      </c>
      <c r="B201" s="99">
        <v>19000701</v>
      </c>
      <c r="C201" s="100">
        <v>1</v>
      </c>
      <c r="D201" s="34">
        <v>53250</v>
      </c>
      <c r="E201" s="101"/>
      <c r="F201" s="99"/>
      <c r="G201" s="34"/>
      <c r="H201" s="102"/>
      <c r="I201" s="102"/>
      <c r="J201" s="34"/>
    </row>
    <row r="202" spans="1:10" x14ac:dyDescent="0.25">
      <c r="A202" s="98">
        <v>43585</v>
      </c>
      <c r="B202" s="99">
        <v>19000709</v>
      </c>
      <c r="C202" s="100">
        <v>1</v>
      </c>
      <c r="D202" s="34">
        <v>45750</v>
      </c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</row>
    <row r="210" spans="1:10" x14ac:dyDescent="0.25">
      <c r="A210" s="235"/>
      <c r="B210" s="223" t="s">
        <v>11</v>
      </c>
      <c r="C210" s="232">
        <f>SUM(C8:C209)</f>
        <v>466</v>
      </c>
      <c r="D210" s="224"/>
      <c r="E210" s="223" t="s">
        <v>11</v>
      </c>
      <c r="F210" s="223">
        <f>SUM(F8:F209)</f>
        <v>15</v>
      </c>
      <c r="G210" s="224">
        <f>SUM(G8:G209)</f>
        <v>816690</v>
      </c>
      <c r="H210" s="239"/>
      <c r="I210" s="239"/>
      <c r="J210" s="236"/>
    </row>
    <row r="211" spans="1:10" x14ac:dyDescent="0.25">
      <c r="A211" s="235"/>
      <c r="B211" s="223"/>
      <c r="C211" s="232"/>
      <c r="D211" s="224"/>
      <c r="E211" s="237"/>
      <c r="F211" s="234"/>
      <c r="G211" s="236"/>
      <c r="H211" s="239"/>
      <c r="I211" s="239"/>
      <c r="J211" s="236"/>
    </row>
    <row r="212" spans="1:10" x14ac:dyDescent="0.25">
      <c r="A212" s="225"/>
      <c r="B212" s="226"/>
      <c r="C212" s="240"/>
      <c r="D212" s="236"/>
      <c r="E212" s="223"/>
      <c r="F212" s="234"/>
      <c r="G212" s="420" t="s">
        <v>12</v>
      </c>
      <c r="H212" s="420"/>
      <c r="I212" s="239"/>
      <c r="J212" s="227">
        <f>SUM(D8:D209)</f>
        <v>23496976</v>
      </c>
    </row>
    <row r="213" spans="1:10" x14ac:dyDescent="0.25">
      <c r="A213" s="235"/>
      <c r="B213" s="234"/>
      <c r="C213" s="240"/>
      <c r="D213" s="236"/>
      <c r="E213" s="223"/>
      <c r="F213" s="234"/>
      <c r="G213" s="420" t="s">
        <v>13</v>
      </c>
      <c r="H213" s="420"/>
      <c r="I213" s="239"/>
      <c r="J213" s="227">
        <f>SUM(G8:G209)</f>
        <v>816690</v>
      </c>
    </row>
    <row r="214" spans="1:10" x14ac:dyDescent="0.25">
      <c r="A214" s="228"/>
      <c r="B214" s="237"/>
      <c r="C214" s="240"/>
      <c r="D214" s="236"/>
      <c r="E214" s="237"/>
      <c r="F214" s="234"/>
      <c r="G214" s="420" t="s">
        <v>14</v>
      </c>
      <c r="H214" s="420"/>
      <c r="I214" s="41"/>
      <c r="J214" s="229">
        <f>J212-J213</f>
        <v>22680286</v>
      </c>
    </row>
    <row r="215" spans="1:10" x14ac:dyDescent="0.25">
      <c r="A215" s="235"/>
      <c r="B215" s="230"/>
      <c r="C215" s="240"/>
      <c r="D215" s="231"/>
      <c r="E215" s="237"/>
      <c r="F215" s="223"/>
      <c r="G215" s="420" t="s">
        <v>15</v>
      </c>
      <c r="H215" s="420"/>
      <c r="I215" s="239"/>
      <c r="J215" s="227">
        <f>SUM(H8:H211)</f>
        <v>0</v>
      </c>
    </row>
    <row r="216" spans="1:10" x14ac:dyDescent="0.25">
      <c r="A216" s="235"/>
      <c r="B216" s="230"/>
      <c r="C216" s="240"/>
      <c r="D216" s="231"/>
      <c r="E216" s="237"/>
      <c r="F216" s="223"/>
      <c r="G216" s="420" t="s">
        <v>16</v>
      </c>
      <c r="H216" s="420"/>
      <c r="I216" s="239"/>
      <c r="J216" s="227">
        <f>J214+J215</f>
        <v>22680286</v>
      </c>
    </row>
    <row r="217" spans="1:10" x14ac:dyDescent="0.25">
      <c r="A217" s="235"/>
      <c r="B217" s="230"/>
      <c r="C217" s="240"/>
      <c r="D217" s="231"/>
      <c r="E217" s="237"/>
      <c r="F217" s="234"/>
      <c r="G217" s="420" t="s">
        <v>5</v>
      </c>
      <c r="H217" s="420"/>
      <c r="I217" s="239"/>
      <c r="J217" s="227">
        <f>SUM(I8:I211)</f>
        <v>22407181</v>
      </c>
    </row>
    <row r="218" spans="1:10" x14ac:dyDescent="0.25">
      <c r="A218" s="235"/>
      <c r="B218" s="230"/>
      <c r="C218" s="240"/>
      <c r="D218" s="231"/>
      <c r="E218" s="237"/>
      <c r="F218" s="234"/>
      <c r="G218" s="420" t="s">
        <v>31</v>
      </c>
      <c r="H218" s="420"/>
      <c r="I218" s="240" t="str">
        <f>IF(J218&gt;0,"SALDO",IF(J218&lt;0,"PIUTANG",IF(J218=0,"LUNAS")))</f>
        <v>PIUTANG</v>
      </c>
      <c r="J218" s="227">
        <f>J217-J216</f>
        <v>-273105</v>
      </c>
    </row>
    <row r="219" spans="1:10" x14ac:dyDescent="0.25">
      <c r="F219" s="219"/>
      <c r="G219" s="219"/>
      <c r="J219" s="219"/>
    </row>
    <row r="220" spans="1:10" x14ac:dyDescent="0.25">
      <c r="C220" s="219"/>
      <c r="D220" s="219"/>
      <c r="F220" s="219"/>
      <c r="G220" s="219"/>
      <c r="J220" s="219"/>
    </row>
    <row r="221" spans="1:10" x14ac:dyDescent="0.25">
      <c r="C221" s="219"/>
      <c r="D221" s="219"/>
      <c r="F221" s="219"/>
      <c r="G221" s="219"/>
      <c r="J221" s="219"/>
    </row>
    <row r="222" spans="1:10" x14ac:dyDescent="0.25">
      <c r="C222" s="219"/>
      <c r="D222" s="219"/>
      <c r="F222" s="219"/>
      <c r="G222" s="219"/>
      <c r="J222" s="219"/>
    </row>
    <row r="223" spans="1:10" x14ac:dyDescent="0.25">
      <c r="C223" s="219"/>
      <c r="D223" s="219"/>
      <c r="F223" s="219"/>
      <c r="G223" s="219"/>
      <c r="J223" s="219"/>
    </row>
    <row r="224" spans="1:10" x14ac:dyDescent="0.25">
      <c r="C224" s="219"/>
      <c r="D224" s="219"/>
    </row>
  </sheetData>
  <mergeCells count="15">
    <mergeCell ref="G218:H218"/>
    <mergeCell ref="G212:H212"/>
    <mergeCell ref="G213:H213"/>
    <mergeCell ref="G214:H214"/>
    <mergeCell ref="G215:H215"/>
    <mergeCell ref="G216:H216"/>
    <mergeCell ref="G217:H21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81"/>
  <sheetViews>
    <sheetView workbookViewId="0">
      <pane ySplit="7" topLeftCell="A58" activePane="bottomLeft" state="frozen"/>
      <selection pane="bottomLeft" activeCell="B66" sqref="B6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21" t="s">
        <v>22</v>
      </c>
      <c r="G1" s="421"/>
      <c r="H1" s="421"/>
      <c r="I1" s="220" t="s">
        <v>187</v>
      </c>
      <c r="J1" s="218"/>
      <c r="L1" s="238">
        <f>SUM(D60:D64)</f>
        <v>1353863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21" t="s">
        <v>21</v>
      </c>
      <c r="G2" s="421"/>
      <c r="H2" s="421"/>
      <c r="I2" s="220">
        <f>J81*-1</f>
        <v>557175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1353863</v>
      </c>
      <c r="M3" s="238"/>
    </row>
    <row r="4" spans="1:13" x14ac:dyDescent="0.25">
      <c r="L4" s="238"/>
    </row>
    <row r="5" spans="1:13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  <c r="L5" s="238"/>
    </row>
    <row r="6" spans="1:13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3" x14ac:dyDescent="0.25">
      <c r="A7" s="457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30"/>
      <c r="I7" s="464"/>
      <c r="J7" s="434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41">
        <v>43554</v>
      </c>
      <c r="B58" s="242">
        <v>19003625</v>
      </c>
      <c r="C58" s="129">
        <v>9</v>
      </c>
      <c r="D58" s="246">
        <v>975615</v>
      </c>
      <c r="E58" s="244"/>
      <c r="F58" s="242"/>
      <c r="G58" s="246"/>
      <c r="H58" s="244"/>
      <c r="I58" s="245">
        <v>975615</v>
      </c>
      <c r="J58" s="246" t="s">
        <v>17</v>
      </c>
      <c r="L58" s="238"/>
    </row>
    <row r="59" spans="1:12" x14ac:dyDescent="0.25">
      <c r="A59" s="241">
        <v>43574</v>
      </c>
      <c r="B59" s="242">
        <v>19004938</v>
      </c>
      <c r="C59" s="129">
        <v>3</v>
      </c>
      <c r="D59" s="246">
        <v>269265</v>
      </c>
      <c r="E59" s="244"/>
      <c r="F59" s="242"/>
      <c r="G59" s="246"/>
      <c r="H59" s="244"/>
      <c r="I59" s="245">
        <v>269265</v>
      </c>
      <c r="J59" s="246" t="s">
        <v>17</v>
      </c>
      <c r="L59" s="238"/>
    </row>
    <row r="60" spans="1:12" x14ac:dyDescent="0.25">
      <c r="A60" s="241">
        <v>43577</v>
      </c>
      <c r="B60" s="242">
        <v>19005108</v>
      </c>
      <c r="C60" s="129">
        <v>4</v>
      </c>
      <c r="D60" s="246">
        <v>362423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43579</v>
      </c>
      <c r="B61" s="242">
        <v>19005271</v>
      </c>
      <c r="C61" s="129">
        <v>3</v>
      </c>
      <c r="D61" s="246">
        <v>301155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43579</v>
      </c>
      <c r="B62" s="242">
        <v>19005274</v>
      </c>
      <c r="C62" s="129">
        <v>1</v>
      </c>
      <c r="D62" s="246">
        <v>84065</v>
      </c>
      <c r="E62" s="244"/>
      <c r="F62" s="242"/>
      <c r="G62" s="246"/>
      <c r="H62" s="244"/>
      <c r="I62" s="245"/>
      <c r="J62" s="246"/>
      <c r="L62" s="238"/>
    </row>
    <row r="63" spans="1:12" x14ac:dyDescent="0.25">
      <c r="A63" s="241">
        <v>43581</v>
      </c>
      <c r="B63" s="242">
        <v>19005392</v>
      </c>
      <c r="C63" s="129">
        <v>2</v>
      </c>
      <c r="D63" s="246">
        <v>273530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43582</v>
      </c>
      <c r="B64" s="242">
        <v>19005440</v>
      </c>
      <c r="C64" s="129">
        <v>3</v>
      </c>
      <c r="D64" s="246">
        <v>332690</v>
      </c>
      <c r="E64" s="244"/>
      <c r="F64" s="242"/>
      <c r="G64" s="246"/>
      <c r="H64" s="244"/>
      <c r="I64" s="245">
        <v>1353863</v>
      </c>
      <c r="J64" s="246" t="s">
        <v>17</v>
      </c>
      <c r="L64" s="238"/>
    </row>
    <row r="65" spans="1:12" x14ac:dyDescent="0.25">
      <c r="A65" s="98">
        <v>43584</v>
      </c>
      <c r="B65" s="99">
        <v>19005593</v>
      </c>
      <c r="C65" s="253">
        <v>4</v>
      </c>
      <c r="D65" s="34">
        <v>409190</v>
      </c>
      <c r="E65" s="101"/>
      <c r="F65" s="99"/>
      <c r="G65" s="34"/>
      <c r="H65" s="101"/>
      <c r="I65" s="102"/>
      <c r="J65" s="34"/>
      <c r="L65" s="238"/>
    </row>
    <row r="66" spans="1:12" x14ac:dyDescent="0.25">
      <c r="A66" s="98">
        <v>43584</v>
      </c>
      <c r="B66" s="99">
        <v>19005614</v>
      </c>
      <c r="C66" s="253">
        <v>1</v>
      </c>
      <c r="D66" s="34">
        <v>147985</v>
      </c>
      <c r="E66" s="101"/>
      <c r="F66" s="99"/>
      <c r="G66" s="34"/>
      <c r="H66" s="101"/>
      <c r="I66" s="102"/>
      <c r="J66" s="34"/>
      <c r="L66" s="238"/>
    </row>
    <row r="67" spans="1:12" x14ac:dyDescent="0.25">
      <c r="A67" s="98"/>
      <c r="B67" s="99"/>
      <c r="C67" s="253"/>
      <c r="D67" s="34"/>
      <c r="E67" s="101"/>
      <c r="F67" s="99"/>
      <c r="G67" s="34"/>
      <c r="H67" s="101"/>
      <c r="I67" s="102"/>
      <c r="J67" s="34"/>
      <c r="L67" s="238"/>
    </row>
    <row r="68" spans="1:12" x14ac:dyDescent="0.25">
      <c r="A68" s="98"/>
      <c r="B68" s="99"/>
      <c r="C68" s="253"/>
      <c r="D68" s="34"/>
      <c r="E68" s="101"/>
      <c r="F68" s="99"/>
      <c r="G68" s="34"/>
      <c r="H68" s="101"/>
      <c r="I68" s="102"/>
      <c r="J68" s="34"/>
      <c r="L68" s="238"/>
    </row>
    <row r="69" spans="1:12" x14ac:dyDescent="0.25">
      <c r="A69" s="98"/>
      <c r="B69" s="99"/>
      <c r="C69" s="253"/>
      <c r="D69" s="34"/>
      <c r="E69" s="101"/>
      <c r="F69" s="99"/>
      <c r="G69" s="34"/>
      <c r="H69" s="101"/>
      <c r="I69" s="102"/>
      <c r="J69" s="34"/>
      <c r="L69" s="238"/>
    </row>
    <row r="70" spans="1:12" x14ac:dyDescent="0.25">
      <c r="A70" s="98"/>
      <c r="B70" s="99"/>
      <c r="C70" s="253"/>
      <c r="D70" s="34"/>
      <c r="E70" s="101"/>
      <c r="F70" s="99"/>
      <c r="G70" s="34"/>
      <c r="H70" s="101"/>
      <c r="I70" s="102"/>
      <c r="J70" s="34"/>
      <c r="L70" s="238"/>
    </row>
    <row r="71" spans="1:12" x14ac:dyDescent="0.25">
      <c r="A71" s="98"/>
      <c r="B71" s="99"/>
      <c r="C71" s="253"/>
      <c r="D71" s="34"/>
      <c r="E71" s="101"/>
      <c r="F71" s="99"/>
      <c r="G71" s="34"/>
      <c r="H71" s="101"/>
      <c r="I71" s="102"/>
      <c r="J71" s="34"/>
      <c r="L71" s="238"/>
    </row>
    <row r="72" spans="1:12" x14ac:dyDescent="0.25">
      <c r="A72" s="235"/>
      <c r="B72" s="234"/>
      <c r="C72" s="26"/>
      <c r="D72" s="236"/>
      <c r="E72" s="237"/>
      <c r="F72" s="234"/>
      <c r="G72" s="236"/>
      <c r="H72" s="237"/>
      <c r="I72" s="239"/>
      <c r="J72" s="236"/>
    </row>
    <row r="73" spans="1:12" x14ac:dyDescent="0.25">
      <c r="A73" s="235"/>
      <c r="B73" s="223" t="s">
        <v>11</v>
      </c>
      <c r="C73" s="27">
        <f>SUM(C8:C72)</f>
        <v>282</v>
      </c>
      <c r="D73" s="224"/>
      <c r="E73" s="223" t="s">
        <v>11</v>
      </c>
      <c r="F73" s="223">
        <f>SUM(F8:F72)</f>
        <v>8</v>
      </c>
      <c r="G73" s="5"/>
      <c r="H73" s="234"/>
      <c r="I73" s="240"/>
      <c r="J73" s="5"/>
    </row>
    <row r="74" spans="1:12" x14ac:dyDescent="0.25">
      <c r="A74" s="235"/>
      <c r="B74" s="223"/>
      <c r="C74" s="27"/>
      <c r="D74" s="224"/>
      <c r="E74" s="223"/>
      <c r="F74" s="223"/>
      <c r="G74" s="32"/>
      <c r="H74" s="33"/>
      <c r="I74" s="240"/>
      <c r="J74" s="5"/>
    </row>
    <row r="75" spans="1:12" x14ac:dyDescent="0.25">
      <c r="A75" s="225"/>
      <c r="B75" s="226"/>
      <c r="C75" s="26"/>
      <c r="D75" s="236"/>
      <c r="E75" s="223"/>
      <c r="F75" s="234"/>
      <c r="G75" s="420" t="s">
        <v>12</v>
      </c>
      <c r="H75" s="420"/>
      <c r="I75" s="239"/>
      <c r="J75" s="227">
        <f>SUM(D8:D72)</f>
        <v>30705478</v>
      </c>
    </row>
    <row r="76" spans="1:12" x14ac:dyDescent="0.25">
      <c r="A76" s="235"/>
      <c r="B76" s="234"/>
      <c r="C76" s="26"/>
      <c r="D76" s="236"/>
      <c r="E76" s="237"/>
      <c r="F76" s="234"/>
      <c r="G76" s="420" t="s">
        <v>13</v>
      </c>
      <c r="H76" s="420"/>
      <c r="I76" s="239"/>
      <c r="J76" s="227">
        <f>SUM(G8:G72)</f>
        <v>537950</v>
      </c>
    </row>
    <row r="77" spans="1:12" x14ac:dyDescent="0.25">
      <c r="A77" s="228"/>
      <c r="B77" s="237"/>
      <c r="C77" s="26"/>
      <c r="D77" s="236"/>
      <c r="E77" s="237"/>
      <c r="F77" s="234"/>
      <c r="G77" s="420" t="s">
        <v>14</v>
      </c>
      <c r="H77" s="420"/>
      <c r="I77" s="41"/>
      <c r="J77" s="229">
        <f>J75-J76</f>
        <v>30167528</v>
      </c>
    </row>
    <row r="78" spans="1:12" x14ac:dyDescent="0.25">
      <c r="A78" s="235"/>
      <c r="B78" s="230"/>
      <c r="C78" s="26"/>
      <c r="D78" s="231"/>
      <c r="E78" s="237"/>
      <c r="F78" s="234"/>
      <c r="G78" s="420" t="s">
        <v>15</v>
      </c>
      <c r="H78" s="420"/>
      <c r="I78" s="239"/>
      <c r="J78" s="227">
        <f>SUM(H8:H73)</f>
        <v>0</v>
      </c>
    </row>
    <row r="79" spans="1:12" x14ac:dyDescent="0.25">
      <c r="A79" s="235"/>
      <c r="B79" s="230"/>
      <c r="C79" s="26"/>
      <c r="D79" s="231"/>
      <c r="E79" s="237"/>
      <c r="F79" s="234"/>
      <c r="G79" s="420" t="s">
        <v>16</v>
      </c>
      <c r="H79" s="420"/>
      <c r="I79" s="239"/>
      <c r="J79" s="227">
        <f>J77+J78</f>
        <v>30167528</v>
      </c>
    </row>
    <row r="80" spans="1:12" x14ac:dyDescent="0.25">
      <c r="A80" s="235"/>
      <c r="B80" s="230"/>
      <c r="C80" s="26"/>
      <c r="D80" s="231"/>
      <c r="E80" s="237"/>
      <c r="F80" s="234"/>
      <c r="G80" s="420" t="s">
        <v>5</v>
      </c>
      <c r="H80" s="420"/>
      <c r="I80" s="239"/>
      <c r="J80" s="227">
        <f>SUM(I8:I73)</f>
        <v>29610353</v>
      </c>
    </row>
    <row r="81" spans="1:10" x14ac:dyDescent="0.25">
      <c r="A81" s="235"/>
      <c r="B81" s="230"/>
      <c r="C81" s="26"/>
      <c r="D81" s="231"/>
      <c r="E81" s="237"/>
      <c r="F81" s="234"/>
      <c r="G81" s="420" t="s">
        <v>31</v>
      </c>
      <c r="H81" s="420"/>
      <c r="I81" s="240" t="str">
        <f>IF(J81&gt;0,"SALDO",IF(J81&lt;0,"PIUTANG",IF(J81=0,"LUNAS")))</f>
        <v>PIUTANG</v>
      </c>
      <c r="J81" s="227">
        <f>J80-J79</f>
        <v>-557175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1:H81"/>
    <mergeCell ref="G75:H75"/>
    <mergeCell ref="G76:H76"/>
    <mergeCell ref="G77:H77"/>
    <mergeCell ref="G78:H78"/>
    <mergeCell ref="G79:H79"/>
    <mergeCell ref="G80:H8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13"/>
  <sheetViews>
    <sheetView workbookViewId="0">
      <pane ySplit="7" topLeftCell="A89" activePane="bottomLeft" state="frozen"/>
      <selection pane="bottomLeft" activeCell="B101" sqref="B10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21" t="s">
        <v>22</v>
      </c>
      <c r="G1" s="421"/>
      <c r="H1" s="421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J113*-1</f>
        <v>-717620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  <c r="M5" s="37"/>
    </row>
    <row r="6" spans="1:17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  <c r="M6" s="37"/>
    </row>
    <row r="7" spans="1:17" x14ac:dyDescent="0.25">
      <c r="A7" s="45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2"/>
      <c r="I7" s="464"/>
      <c r="J7" s="4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98">
        <v>43562</v>
      </c>
      <c r="B97" s="99"/>
      <c r="C97" s="100"/>
      <c r="D97" s="34"/>
      <c r="E97" s="101" t="s">
        <v>366</v>
      </c>
      <c r="F97" s="99">
        <v>4</v>
      </c>
      <c r="G97" s="34">
        <v>432990</v>
      </c>
      <c r="H97" s="102"/>
      <c r="I97" s="102"/>
      <c r="J97" s="34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98">
        <v>43566</v>
      </c>
      <c r="B98" s="99">
        <v>19004426</v>
      </c>
      <c r="C98" s="100">
        <v>1</v>
      </c>
      <c r="D98" s="34">
        <v>64575</v>
      </c>
      <c r="E98" s="101"/>
      <c r="F98" s="99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98">
        <v>43576</v>
      </c>
      <c r="B99" s="99">
        <v>19005030</v>
      </c>
      <c r="C99" s="100">
        <v>3</v>
      </c>
      <c r="D99" s="34">
        <v>297298</v>
      </c>
      <c r="E99" s="101" t="s">
        <v>411</v>
      </c>
      <c r="F99" s="99">
        <v>2</v>
      </c>
      <c r="G99" s="34">
        <v>642940</v>
      </c>
      <c r="H99" s="102"/>
      <c r="I99" s="102"/>
      <c r="J99" s="34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98">
        <v>43581</v>
      </c>
      <c r="B100" s="99"/>
      <c r="C100" s="100"/>
      <c r="D100" s="34"/>
      <c r="E100" s="101" t="s">
        <v>413</v>
      </c>
      <c r="F100" s="99">
        <v>1</v>
      </c>
      <c r="G100" s="34">
        <v>100013</v>
      </c>
      <c r="H100" s="102"/>
      <c r="I100" s="102"/>
      <c r="J100" s="34"/>
      <c r="K100" s="138"/>
      <c r="L100" s="138">
        <f>D98+D99-G97</f>
        <v>-71117</v>
      </c>
      <c r="M100" s="138"/>
      <c r="N100" s="138"/>
      <c r="O100" s="138"/>
      <c r="P100" s="138"/>
      <c r="Q100" s="138"/>
    </row>
    <row r="101" spans="1:17" s="134" customFormat="1" x14ac:dyDescent="0.25">
      <c r="A101" s="98">
        <v>43583</v>
      </c>
      <c r="B101" s="99">
        <v>19005512</v>
      </c>
      <c r="C101" s="100">
        <v>1</v>
      </c>
      <c r="D101" s="34">
        <v>116450</v>
      </c>
      <c r="E101" s="101"/>
      <c r="F101" s="99"/>
      <c r="G101" s="34"/>
      <c r="H101" s="102"/>
      <c r="I101" s="102"/>
      <c r="J101" s="34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</row>
    <row r="104" spans="1:17" x14ac:dyDescent="0.25">
      <c r="A104" s="4"/>
      <c r="B104" s="3"/>
      <c r="C104" s="40"/>
      <c r="D104" s="6"/>
      <c r="E104" s="237"/>
      <c r="F104" s="3"/>
      <c r="G104" s="6"/>
      <c r="H104" s="39"/>
      <c r="I104" s="39"/>
      <c r="J104" s="6"/>
      <c r="M104" s="37"/>
    </row>
    <row r="105" spans="1:17" x14ac:dyDescent="0.25">
      <c r="A105" s="4"/>
      <c r="B105" s="8" t="s">
        <v>11</v>
      </c>
      <c r="C105" s="77">
        <f>SUM(C8:C104)</f>
        <v>460</v>
      </c>
      <c r="D105" s="9"/>
      <c r="E105" s="8" t="s">
        <v>11</v>
      </c>
      <c r="F105" s="8">
        <f>SUM(F8:F104)</f>
        <v>135</v>
      </c>
      <c r="G105" s="5"/>
      <c r="H105" s="40"/>
      <c r="I105" s="40"/>
      <c r="J105" s="5"/>
      <c r="M105" s="37"/>
    </row>
    <row r="106" spans="1:17" x14ac:dyDescent="0.25">
      <c r="A106" s="4"/>
      <c r="B106" s="8"/>
      <c r="C106" s="77"/>
      <c r="D106" s="9"/>
      <c r="E106" s="8"/>
      <c r="F106" s="8"/>
      <c r="G106" s="32"/>
      <c r="H106" s="52"/>
      <c r="I106" s="40"/>
      <c r="J106" s="5"/>
      <c r="M106" s="37"/>
    </row>
    <row r="107" spans="1:17" x14ac:dyDescent="0.25">
      <c r="A107" s="10"/>
      <c r="B107" s="11"/>
      <c r="C107" s="40"/>
      <c r="D107" s="6"/>
      <c r="E107" s="8"/>
      <c r="F107" s="3"/>
      <c r="G107" s="420" t="s">
        <v>12</v>
      </c>
      <c r="H107" s="420"/>
      <c r="I107" s="39"/>
      <c r="J107" s="13">
        <f>SUM(D8:D104)</f>
        <v>52165154</v>
      </c>
      <c r="M107" s="37"/>
    </row>
    <row r="108" spans="1:17" x14ac:dyDescent="0.25">
      <c r="A108" s="4"/>
      <c r="B108" s="3"/>
      <c r="C108" s="40"/>
      <c r="D108" s="6"/>
      <c r="E108" s="7"/>
      <c r="F108" s="3"/>
      <c r="G108" s="420" t="s">
        <v>13</v>
      </c>
      <c r="H108" s="420"/>
      <c r="I108" s="39"/>
      <c r="J108" s="13">
        <f>SUM(G8:G104)</f>
        <v>16095756</v>
      </c>
      <c r="M108" s="37"/>
    </row>
    <row r="109" spans="1:17" x14ac:dyDescent="0.25">
      <c r="A109" s="14"/>
      <c r="B109" s="7"/>
      <c r="C109" s="40"/>
      <c r="D109" s="6"/>
      <c r="E109" s="7"/>
      <c r="F109" s="3"/>
      <c r="G109" s="420" t="s">
        <v>14</v>
      </c>
      <c r="H109" s="420"/>
      <c r="I109" s="41"/>
      <c r="J109" s="15">
        <f>J107-J108</f>
        <v>36069398</v>
      </c>
      <c r="M109" s="37"/>
    </row>
    <row r="110" spans="1:17" x14ac:dyDescent="0.25">
      <c r="A110" s="4"/>
      <c r="B110" s="16"/>
      <c r="C110" s="40"/>
      <c r="D110" s="17"/>
      <c r="E110" s="7"/>
      <c r="F110" s="3"/>
      <c r="G110" s="420" t="s">
        <v>15</v>
      </c>
      <c r="H110" s="420"/>
      <c r="I110" s="39"/>
      <c r="J110" s="13">
        <f>SUM(H8:H105)</f>
        <v>0</v>
      </c>
      <c r="M110" s="37"/>
    </row>
    <row r="111" spans="1:17" x14ac:dyDescent="0.25">
      <c r="A111" s="4"/>
      <c r="B111" s="16"/>
      <c r="C111" s="40"/>
      <c r="D111" s="17"/>
      <c r="E111" s="7"/>
      <c r="F111" s="3"/>
      <c r="G111" s="420" t="s">
        <v>16</v>
      </c>
      <c r="H111" s="420"/>
      <c r="I111" s="39"/>
      <c r="J111" s="13">
        <f>J109+J110</f>
        <v>36069398</v>
      </c>
      <c r="M111" s="37"/>
    </row>
    <row r="112" spans="1:17" x14ac:dyDescent="0.25">
      <c r="A112" s="4"/>
      <c r="B112" s="16"/>
      <c r="C112" s="40"/>
      <c r="D112" s="17"/>
      <c r="E112" s="7"/>
      <c r="F112" s="3"/>
      <c r="G112" s="420" t="s">
        <v>5</v>
      </c>
      <c r="H112" s="420"/>
      <c r="I112" s="39"/>
      <c r="J112" s="13">
        <f>SUM(I8:I105)</f>
        <v>36787018</v>
      </c>
      <c r="M112" s="37"/>
    </row>
    <row r="113" spans="1:13" x14ac:dyDescent="0.25">
      <c r="A113" s="4"/>
      <c r="B113" s="16"/>
      <c r="C113" s="40"/>
      <c r="D113" s="17"/>
      <c r="E113" s="7"/>
      <c r="F113" s="3"/>
      <c r="G113" s="420" t="s">
        <v>31</v>
      </c>
      <c r="H113" s="420"/>
      <c r="I113" s="40" t="str">
        <f>IF(J113&gt;0,"SALDO",IF(J113&lt;0,"PIUTANG",IF(J113=0,"LUNAS")))</f>
        <v>SALDO</v>
      </c>
      <c r="J113" s="13">
        <f>J112-J111</f>
        <v>717620</v>
      </c>
      <c r="M113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07:H107"/>
    <mergeCell ref="G108:H108"/>
    <mergeCell ref="G109:H109"/>
    <mergeCell ref="G110:H110"/>
    <mergeCell ref="G111:H111"/>
    <mergeCell ref="G112:H11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76"/>
  <sheetViews>
    <sheetView workbookViewId="0">
      <pane ySplit="7" topLeftCell="A245" activePane="bottomLeft" state="frozen"/>
      <selection pane="bottomLeft" activeCell="J253" sqref="J25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21" t="s">
        <v>22</v>
      </c>
      <c r="G1" s="421"/>
      <c r="H1" s="421"/>
      <c r="I1" s="38" t="s">
        <v>87</v>
      </c>
      <c r="J1" s="20"/>
      <c r="L1" s="37">
        <f>SUM(D250:D256)</f>
        <v>3847610</v>
      </c>
      <c r="M1" s="37">
        <f>2959700+887910</f>
        <v>3847610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220">
        <f>J270*-1</f>
        <v>3967610</v>
      </c>
      <c r="J2" s="20"/>
      <c r="L2" s="219">
        <f>SUM(H250:H256)</f>
        <v>83000</v>
      </c>
      <c r="M2" s="219">
        <v>101000</v>
      </c>
      <c r="N2" s="219">
        <f>L2-M2</f>
        <v>-18000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3930610</v>
      </c>
    </row>
    <row r="5" spans="1:16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6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6" x14ac:dyDescent="0.25">
      <c r="A7" s="45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62"/>
      <c r="I7" s="464"/>
      <c r="J7" s="434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41">
        <v>43563</v>
      </c>
      <c r="B236" s="242">
        <v>19004285</v>
      </c>
      <c r="C236" s="247">
        <v>1</v>
      </c>
      <c r="D236" s="246">
        <v>147985</v>
      </c>
      <c r="E236" s="244"/>
      <c r="F236" s="242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241">
        <v>43563</v>
      </c>
      <c r="B237" s="242">
        <v>19004286</v>
      </c>
      <c r="C237" s="247">
        <v>1</v>
      </c>
      <c r="D237" s="246">
        <v>147985</v>
      </c>
      <c r="E237" s="244"/>
      <c r="F237" s="242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41">
        <v>43563</v>
      </c>
      <c r="B238" s="242">
        <v>19004287</v>
      </c>
      <c r="C238" s="247">
        <v>1</v>
      </c>
      <c r="D238" s="246">
        <v>147985</v>
      </c>
      <c r="E238" s="244"/>
      <c r="F238" s="242"/>
      <c r="G238" s="246"/>
      <c r="H238" s="245">
        <v>11000</v>
      </c>
      <c r="I238" s="245"/>
      <c r="J238" s="24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241">
        <v>43563</v>
      </c>
      <c r="B239" s="242">
        <v>19004288</v>
      </c>
      <c r="C239" s="247">
        <v>1</v>
      </c>
      <c r="D239" s="246">
        <v>147985</v>
      </c>
      <c r="E239" s="244"/>
      <c r="F239" s="242"/>
      <c r="G239" s="246"/>
      <c r="H239" s="245">
        <v>74000</v>
      </c>
      <c r="I239" s="245"/>
      <c r="J239" s="24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241">
        <v>43564</v>
      </c>
      <c r="B240" s="242">
        <v>19004318</v>
      </c>
      <c r="C240" s="247">
        <v>1</v>
      </c>
      <c r="D240" s="246">
        <v>147985</v>
      </c>
      <c r="E240" s="244"/>
      <c r="F240" s="242"/>
      <c r="G240" s="246"/>
      <c r="H240" s="245">
        <v>45000</v>
      </c>
      <c r="I240" s="245"/>
      <c r="J240" s="24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241">
        <v>43564</v>
      </c>
      <c r="B241" s="242">
        <v>19004321</v>
      </c>
      <c r="C241" s="247">
        <v>1</v>
      </c>
      <c r="D241" s="246">
        <v>147985</v>
      </c>
      <c r="E241" s="244"/>
      <c r="F241" s="242"/>
      <c r="G241" s="246"/>
      <c r="H241" s="245"/>
      <c r="I241" s="245"/>
      <c r="J241" s="246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241">
        <v>43564</v>
      </c>
      <c r="B242" s="242">
        <v>19004322</v>
      </c>
      <c r="C242" s="247">
        <v>1</v>
      </c>
      <c r="D242" s="246">
        <v>147985</v>
      </c>
      <c r="E242" s="244"/>
      <c r="F242" s="242"/>
      <c r="G242" s="246"/>
      <c r="H242" s="245"/>
      <c r="I242" s="245"/>
      <c r="J242" s="246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241">
        <v>43565</v>
      </c>
      <c r="B243" s="242">
        <v>19004363</v>
      </c>
      <c r="C243" s="247">
        <v>20</v>
      </c>
      <c r="D243" s="246">
        <v>2959700</v>
      </c>
      <c r="E243" s="244"/>
      <c r="F243" s="242"/>
      <c r="G243" s="246"/>
      <c r="H243" s="245">
        <v>56000</v>
      </c>
      <c r="I243" s="245"/>
      <c r="J243" s="246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241">
        <v>43565</v>
      </c>
      <c r="B244" s="242">
        <v>19004393</v>
      </c>
      <c r="C244" s="247">
        <v>1</v>
      </c>
      <c r="D244" s="246">
        <v>147985</v>
      </c>
      <c r="E244" s="244"/>
      <c r="F244" s="242"/>
      <c r="G244" s="246"/>
      <c r="H244" s="245"/>
      <c r="I244" s="245"/>
      <c r="J244" s="246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241">
        <v>43566</v>
      </c>
      <c r="B245" s="242">
        <v>19004442</v>
      </c>
      <c r="C245" s="247">
        <v>1</v>
      </c>
      <c r="D245" s="246">
        <v>147985</v>
      </c>
      <c r="E245" s="244"/>
      <c r="F245" s="242"/>
      <c r="G245" s="246"/>
      <c r="H245" s="245">
        <v>27000</v>
      </c>
      <c r="I245" s="245"/>
      <c r="J245" s="246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241">
        <v>43567</v>
      </c>
      <c r="B246" s="242">
        <v>19004515</v>
      </c>
      <c r="C246" s="247">
        <v>1</v>
      </c>
      <c r="D246" s="246">
        <v>147985</v>
      </c>
      <c r="E246" s="244"/>
      <c r="F246" s="242"/>
      <c r="G246" s="246"/>
      <c r="H246" s="245"/>
      <c r="I246" s="245"/>
      <c r="J246" s="246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241">
        <v>43567</v>
      </c>
      <c r="B247" s="242">
        <v>19004516</v>
      </c>
      <c r="C247" s="247">
        <v>1</v>
      </c>
      <c r="D247" s="246">
        <v>147985</v>
      </c>
      <c r="E247" s="244"/>
      <c r="F247" s="242"/>
      <c r="G247" s="246"/>
      <c r="H247" s="245"/>
      <c r="I247" s="245"/>
      <c r="J247" s="246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241">
        <v>43567</v>
      </c>
      <c r="B248" s="242">
        <v>19004535</v>
      </c>
      <c r="C248" s="247">
        <v>1</v>
      </c>
      <c r="D248" s="246">
        <v>147985</v>
      </c>
      <c r="E248" s="244"/>
      <c r="F248" s="242"/>
      <c r="G248" s="246"/>
      <c r="H248" s="245"/>
      <c r="I248" s="245"/>
      <c r="J248" s="246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241">
        <v>43568</v>
      </c>
      <c r="B249" s="242">
        <v>19004581</v>
      </c>
      <c r="C249" s="247">
        <v>1</v>
      </c>
      <c r="D249" s="246">
        <v>147985</v>
      </c>
      <c r="E249" s="244"/>
      <c r="F249" s="242"/>
      <c r="G249" s="246"/>
      <c r="H249" s="245"/>
      <c r="I249" s="245">
        <v>5059505</v>
      </c>
      <c r="J249" s="244" t="s">
        <v>17</v>
      </c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98">
        <v>43578</v>
      </c>
      <c r="B250" s="99">
        <v>19005153</v>
      </c>
      <c r="C250" s="100">
        <v>20</v>
      </c>
      <c r="D250" s="34">
        <v>2959700</v>
      </c>
      <c r="E250" s="101"/>
      <c r="F250" s="99"/>
      <c r="G250" s="34"/>
      <c r="H250" s="102">
        <v>60000</v>
      </c>
      <c r="I250" s="34"/>
      <c r="J250" s="34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98">
        <v>43578</v>
      </c>
      <c r="B251" s="99">
        <v>19005177</v>
      </c>
      <c r="C251" s="100">
        <v>1</v>
      </c>
      <c r="D251" s="34">
        <v>147985</v>
      </c>
      <c r="E251" s="101"/>
      <c r="F251" s="99"/>
      <c r="G251" s="34"/>
      <c r="H251" s="102"/>
      <c r="I251" s="34"/>
      <c r="J251" s="34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98">
        <v>43579</v>
      </c>
      <c r="B252" s="99">
        <v>19005206</v>
      </c>
      <c r="C252" s="100">
        <v>1</v>
      </c>
      <c r="D252" s="34">
        <v>147985</v>
      </c>
      <c r="E252" s="101"/>
      <c r="F252" s="99"/>
      <c r="G252" s="34"/>
      <c r="H252" s="102"/>
      <c r="I252" s="102"/>
      <c r="J252" s="34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98">
        <v>43579</v>
      </c>
      <c r="B253" s="99">
        <v>19005207</v>
      </c>
      <c r="C253" s="100">
        <v>1</v>
      </c>
      <c r="D253" s="34">
        <v>147985</v>
      </c>
      <c r="E253" s="101"/>
      <c r="F253" s="99"/>
      <c r="G253" s="34"/>
      <c r="H253" s="102"/>
      <c r="I253" s="102"/>
      <c r="J253" s="34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98">
        <v>43579</v>
      </c>
      <c r="B254" s="99">
        <v>19005209</v>
      </c>
      <c r="C254" s="100">
        <v>1</v>
      </c>
      <c r="D254" s="34">
        <v>147985</v>
      </c>
      <c r="E254" s="101"/>
      <c r="F254" s="99"/>
      <c r="G254" s="34"/>
      <c r="H254" s="102">
        <v>23000</v>
      </c>
      <c r="I254" s="102"/>
      <c r="J254" s="34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98">
        <v>43579</v>
      </c>
      <c r="B255" s="99">
        <v>19005263</v>
      </c>
      <c r="C255" s="100">
        <v>1</v>
      </c>
      <c r="D255" s="34">
        <v>147985</v>
      </c>
      <c r="E255" s="101"/>
      <c r="F255" s="99"/>
      <c r="G255" s="34"/>
      <c r="H255" s="102"/>
      <c r="I255" s="102"/>
      <c r="J255" s="34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98">
        <v>43580</v>
      </c>
      <c r="B256" s="99">
        <v>19005286</v>
      </c>
      <c r="C256" s="100">
        <v>1</v>
      </c>
      <c r="D256" s="34">
        <v>147985</v>
      </c>
      <c r="E256" s="101"/>
      <c r="F256" s="99"/>
      <c r="G256" s="34"/>
      <c r="H256" s="102"/>
      <c r="I256" s="102"/>
      <c r="J256" s="34"/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98"/>
      <c r="B257" s="99"/>
      <c r="C257" s="100"/>
      <c r="D257" s="34"/>
      <c r="E257" s="101"/>
      <c r="F257" s="99"/>
      <c r="G257" s="34"/>
      <c r="H257" s="102"/>
      <c r="I257" s="102"/>
      <c r="J257" s="34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98"/>
      <c r="B258" s="99"/>
      <c r="C258" s="100"/>
      <c r="D258" s="34"/>
      <c r="E258" s="101"/>
      <c r="F258" s="99"/>
      <c r="G258" s="34"/>
      <c r="H258" s="102"/>
      <c r="I258" s="102"/>
      <c r="J258" s="34"/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98"/>
      <c r="B259" s="99"/>
      <c r="C259" s="100"/>
      <c r="D259" s="34"/>
      <c r="E259" s="101"/>
      <c r="F259" s="99"/>
      <c r="G259" s="34"/>
      <c r="H259" s="102"/>
      <c r="I259" s="102"/>
      <c r="J259" s="34"/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98"/>
      <c r="B260" s="99"/>
      <c r="C260" s="100"/>
      <c r="D260" s="34"/>
      <c r="E260" s="101"/>
      <c r="F260" s="99"/>
      <c r="G260" s="34"/>
      <c r="H260" s="102"/>
      <c r="I260" s="102"/>
      <c r="J260" s="34"/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235"/>
      <c r="B261" s="234"/>
      <c r="C261" s="240"/>
      <c r="D261" s="236"/>
      <c r="E261" s="237"/>
      <c r="F261" s="234"/>
      <c r="G261" s="236"/>
      <c r="H261" s="239"/>
      <c r="I261" s="239"/>
      <c r="J261" s="236"/>
      <c r="K261" s="219"/>
      <c r="L261" s="219"/>
      <c r="M261" s="219"/>
      <c r="N261" s="219"/>
      <c r="O261" s="219"/>
      <c r="P261" s="219"/>
    </row>
    <row r="262" spans="1:16" s="233" customFormat="1" x14ac:dyDescent="0.25">
      <c r="A262" s="4"/>
      <c r="B262" s="8" t="s">
        <v>11</v>
      </c>
      <c r="C262" s="77">
        <f>SUM(C8:C261)</f>
        <v>1070</v>
      </c>
      <c r="D262" s="9"/>
      <c r="E262" s="223" t="s">
        <v>11</v>
      </c>
      <c r="F262" s="223">
        <f>SUM(F8:F261)</f>
        <v>1</v>
      </c>
      <c r="G262" s="224">
        <f>SUM(G8:G261)</f>
        <v>98525</v>
      </c>
      <c r="H262" s="239"/>
      <c r="I262" s="239"/>
      <c r="J262" s="236"/>
      <c r="K262" s="219"/>
      <c r="L262" s="219"/>
      <c r="M262" s="219"/>
      <c r="N262" s="219"/>
      <c r="O262" s="219"/>
      <c r="P262" s="219"/>
    </row>
    <row r="263" spans="1:16" s="233" customFormat="1" x14ac:dyDescent="0.25">
      <c r="A263" s="4"/>
      <c r="B263" s="8"/>
      <c r="C263" s="77"/>
      <c r="D263" s="9"/>
      <c r="E263" s="237"/>
      <c r="F263" s="234"/>
      <c r="G263" s="236"/>
      <c r="H263" s="239"/>
      <c r="I263" s="239"/>
      <c r="J263" s="236"/>
      <c r="K263" s="219"/>
      <c r="L263" s="219"/>
      <c r="M263" s="219"/>
      <c r="N263" s="219"/>
      <c r="O263" s="219"/>
      <c r="P263" s="219"/>
    </row>
    <row r="264" spans="1:16" s="233" customFormat="1" x14ac:dyDescent="0.25">
      <c r="A264" s="10"/>
      <c r="B264" s="11"/>
      <c r="C264" s="40"/>
      <c r="D264" s="6"/>
      <c r="E264" s="8"/>
      <c r="F264" s="234"/>
      <c r="G264" s="420" t="s">
        <v>12</v>
      </c>
      <c r="H264" s="420"/>
      <c r="I264" s="39"/>
      <c r="J264" s="13">
        <f>SUM(D8:D261)</f>
        <v>104383102</v>
      </c>
      <c r="K264" s="219"/>
      <c r="L264" s="219"/>
      <c r="M264" s="219"/>
      <c r="N264" s="219"/>
      <c r="O264" s="219"/>
      <c r="P264" s="219"/>
    </row>
    <row r="265" spans="1:16" s="233" customFormat="1" x14ac:dyDescent="0.25">
      <c r="A265" s="4"/>
      <c r="B265" s="3"/>
      <c r="C265" s="40"/>
      <c r="D265" s="6"/>
      <c r="E265" s="8"/>
      <c r="F265" s="234"/>
      <c r="G265" s="420" t="s">
        <v>13</v>
      </c>
      <c r="H265" s="420"/>
      <c r="I265" s="39"/>
      <c r="J265" s="13">
        <f>SUM(G8:G261)</f>
        <v>98525</v>
      </c>
      <c r="K265" s="219"/>
      <c r="L265" s="219"/>
      <c r="M265" s="219"/>
      <c r="N265" s="219"/>
      <c r="O265" s="219"/>
      <c r="P265" s="219"/>
    </row>
    <row r="266" spans="1:16" s="233" customFormat="1" x14ac:dyDescent="0.25">
      <c r="A266" s="14"/>
      <c r="B266" s="7"/>
      <c r="C266" s="40"/>
      <c r="D266" s="6"/>
      <c r="E266" s="7"/>
      <c r="F266" s="234"/>
      <c r="G266" s="420" t="s">
        <v>14</v>
      </c>
      <c r="H266" s="420"/>
      <c r="I266" s="41"/>
      <c r="J266" s="15">
        <f>J264-J265</f>
        <v>104284577</v>
      </c>
      <c r="K266" s="219"/>
      <c r="L266" s="219"/>
      <c r="M266" s="219"/>
      <c r="N266" s="219"/>
      <c r="O266" s="219"/>
      <c r="P266" s="219"/>
    </row>
    <row r="267" spans="1:16" s="233" customFormat="1" x14ac:dyDescent="0.25">
      <c r="A267" s="4"/>
      <c r="B267" s="16"/>
      <c r="C267" s="40"/>
      <c r="D267" s="17"/>
      <c r="E267" s="7"/>
      <c r="F267" s="8"/>
      <c r="G267" s="420" t="s">
        <v>15</v>
      </c>
      <c r="H267" s="420"/>
      <c r="I267" s="39"/>
      <c r="J267" s="13">
        <f>SUM(H8:H263)</f>
        <v>5708500</v>
      </c>
      <c r="K267" s="219"/>
      <c r="L267" s="219"/>
      <c r="M267" s="219"/>
      <c r="N267" s="219"/>
      <c r="O267" s="219"/>
      <c r="P267" s="219"/>
    </row>
    <row r="268" spans="1:16" x14ac:dyDescent="0.25">
      <c r="A268" s="4"/>
      <c r="B268" s="16"/>
      <c r="C268" s="40"/>
      <c r="D268" s="17"/>
      <c r="E268" s="7"/>
      <c r="F268" s="8"/>
      <c r="G268" s="420" t="s">
        <v>16</v>
      </c>
      <c r="H268" s="420"/>
      <c r="I268" s="39"/>
      <c r="J268" s="13">
        <f>J266+J267</f>
        <v>109993077</v>
      </c>
    </row>
    <row r="269" spans="1:16" x14ac:dyDescent="0.25">
      <c r="A269" s="4"/>
      <c r="B269" s="16"/>
      <c r="C269" s="40"/>
      <c r="D269" s="17"/>
      <c r="E269" s="7"/>
      <c r="F269" s="3"/>
      <c r="G269" s="420" t="s">
        <v>5</v>
      </c>
      <c r="H269" s="420"/>
      <c r="I269" s="39"/>
      <c r="J269" s="13">
        <f>SUM(I8:I263)</f>
        <v>106025467</v>
      </c>
    </row>
    <row r="270" spans="1:16" x14ac:dyDescent="0.25">
      <c r="A270" s="4"/>
      <c r="B270" s="16"/>
      <c r="C270" s="40"/>
      <c r="D270" s="17"/>
      <c r="E270" s="7"/>
      <c r="F270" s="3"/>
      <c r="G270" s="420" t="s">
        <v>31</v>
      </c>
      <c r="H270" s="420"/>
      <c r="I270" s="40" t="str">
        <f>IF(J270&gt;0,"SALDO",IF(J270&lt;0,"PIUTANG",IF(J270=0,"LUNAS")))</f>
        <v>PIUTANG</v>
      </c>
      <c r="J270" s="13">
        <f>J269-J268</f>
        <v>-3967610</v>
      </c>
    </row>
    <row r="271" spans="1:16" x14ac:dyDescent="0.25">
      <c r="F271" s="37"/>
      <c r="G271" s="37"/>
      <c r="J271" s="37"/>
    </row>
    <row r="272" spans="1:16" x14ac:dyDescent="0.25">
      <c r="C272" s="37"/>
      <c r="D272" s="37"/>
      <c r="F272" s="37"/>
      <c r="G272" s="37"/>
      <c r="J272" s="37"/>
      <c r="L272"/>
      <c r="M272"/>
      <c r="N272"/>
      <c r="O272"/>
      <c r="P272"/>
    </row>
    <row r="273" spans="1:16" x14ac:dyDescent="0.25">
      <c r="C273" s="37"/>
      <c r="D273" s="37"/>
      <c r="F273" s="37"/>
      <c r="G273" s="37"/>
      <c r="J273" s="37"/>
      <c r="L273"/>
      <c r="M273"/>
      <c r="N273"/>
      <c r="O273"/>
      <c r="P273"/>
    </row>
    <row r="274" spans="1:16" x14ac:dyDescent="0.25">
      <c r="A274" s="404">
        <v>43411</v>
      </c>
      <c r="C274" s="37"/>
      <c r="D274" s="37"/>
      <c r="F274" s="37"/>
      <c r="G274" s="37"/>
      <c r="J274" s="37"/>
      <c r="L274"/>
      <c r="M274"/>
      <c r="N274"/>
      <c r="O274"/>
      <c r="P274"/>
    </row>
    <row r="275" spans="1:16" x14ac:dyDescent="0.25">
      <c r="C275" s="37"/>
      <c r="D275" s="37"/>
      <c r="F275" s="37"/>
      <c r="G275" s="37"/>
      <c r="J275" s="37"/>
      <c r="L275"/>
      <c r="M275"/>
      <c r="N275"/>
      <c r="O275"/>
      <c r="P275"/>
    </row>
    <row r="276" spans="1:16" x14ac:dyDescent="0.25">
      <c r="C276" s="37"/>
      <c r="D276" s="37"/>
      <c r="L276"/>
      <c r="M276"/>
      <c r="N276"/>
      <c r="O276"/>
      <c r="P276"/>
    </row>
  </sheetData>
  <mergeCells count="15">
    <mergeCell ref="G270:H270"/>
    <mergeCell ref="G264:H264"/>
    <mergeCell ref="G265:H265"/>
    <mergeCell ref="G266:H266"/>
    <mergeCell ref="G267:H267"/>
    <mergeCell ref="G268:H268"/>
    <mergeCell ref="G269:H26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21" t="s">
        <v>21</v>
      </c>
      <c r="G2" s="421"/>
      <c r="H2" s="421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  <c r="L5" s="18"/>
    </row>
    <row r="6" spans="1:13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3" x14ac:dyDescent="0.25">
      <c r="A7" s="45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30"/>
      <c r="I7" s="464"/>
      <c r="J7" s="434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43"/>
  <sheetViews>
    <sheetView workbookViewId="0">
      <pane ySplit="7" topLeftCell="A114" activePane="bottomLeft" state="frozen"/>
      <selection pane="bottomLeft" activeCell="H122" sqref="H1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21" t="s">
        <v>22</v>
      </c>
      <c r="G1" s="421"/>
      <c r="H1" s="421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21" t="s">
        <v>21</v>
      </c>
      <c r="G2" s="421"/>
      <c r="H2" s="421"/>
      <c r="I2" s="220">
        <f>J137*-1</f>
        <v>6092965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0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0" x14ac:dyDescent="0.25">
      <c r="A7" s="457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62"/>
      <c r="I7" s="464"/>
      <c r="J7" s="434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244" t="s">
        <v>321</v>
      </c>
      <c r="F100" s="242">
        <v>13</v>
      </c>
      <c r="G100" s="246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244"/>
      <c r="F101" s="242"/>
      <c r="G101" s="246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244" t="s">
        <v>330</v>
      </c>
      <c r="F102" s="242">
        <v>3</v>
      </c>
      <c r="G102" s="246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244"/>
      <c r="F103" s="242"/>
      <c r="G103" s="246"/>
      <c r="H103" s="245"/>
      <c r="I103" s="245">
        <v>20000000</v>
      </c>
      <c r="J103" s="246" t="s">
        <v>17</v>
      </c>
    </row>
    <row r="104" spans="1:10" x14ac:dyDescent="0.25">
      <c r="A104" s="241">
        <v>43551</v>
      </c>
      <c r="B104" s="242">
        <v>19003436</v>
      </c>
      <c r="C104" s="247">
        <v>71</v>
      </c>
      <c r="D104" s="246">
        <v>7137280</v>
      </c>
      <c r="E104" s="244" t="s">
        <v>343</v>
      </c>
      <c r="F104" s="242">
        <v>37</v>
      </c>
      <c r="G104" s="246">
        <v>3700390</v>
      </c>
      <c r="H104" s="245"/>
      <c r="I104" s="245"/>
      <c r="J104" s="246"/>
    </row>
    <row r="105" spans="1:10" x14ac:dyDescent="0.25">
      <c r="A105" s="241">
        <v>43551</v>
      </c>
      <c r="B105" s="242">
        <v>19003441</v>
      </c>
      <c r="C105" s="247">
        <v>62</v>
      </c>
      <c r="D105" s="246">
        <v>6670205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43551</v>
      </c>
      <c r="B106" s="242">
        <v>19003464</v>
      </c>
      <c r="C106" s="247">
        <v>4</v>
      </c>
      <c r="D106" s="246">
        <v>388620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43559</v>
      </c>
      <c r="B109" s="242"/>
      <c r="C109" s="247"/>
      <c r="D109" s="246"/>
      <c r="E109" s="244"/>
      <c r="F109" s="242"/>
      <c r="G109" s="246"/>
      <c r="H109" s="245"/>
      <c r="I109" s="245">
        <v>14000000</v>
      </c>
      <c r="J109" s="246" t="s">
        <v>17</v>
      </c>
    </row>
    <row r="110" spans="1:10" x14ac:dyDescent="0.25">
      <c r="A110" s="241">
        <v>43559</v>
      </c>
      <c r="B110" s="242"/>
      <c r="C110" s="247"/>
      <c r="D110" s="246"/>
      <c r="E110" s="244"/>
      <c r="F110" s="242"/>
      <c r="G110" s="246"/>
      <c r="H110" s="245"/>
      <c r="I110" s="245">
        <v>5163000</v>
      </c>
      <c r="J110" s="246" t="s">
        <v>17</v>
      </c>
    </row>
    <row r="111" spans="1:10" x14ac:dyDescent="0.25">
      <c r="A111" s="241">
        <v>43562</v>
      </c>
      <c r="B111" s="242">
        <v>19004154</v>
      </c>
      <c r="C111" s="247">
        <v>58</v>
      </c>
      <c r="D111" s="246">
        <v>6089740</v>
      </c>
      <c r="E111" s="244" t="s">
        <v>367</v>
      </c>
      <c r="F111" s="242">
        <v>45</v>
      </c>
      <c r="G111" s="246">
        <v>4580140</v>
      </c>
      <c r="H111" s="245"/>
      <c r="I111" s="245"/>
      <c r="J111" s="246"/>
    </row>
    <row r="112" spans="1:10" x14ac:dyDescent="0.25">
      <c r="A112" s="241">
        <v>43562</v>
      </c>
      <c r="B112" s="242">
        <v>19004159</v>
      </c>
      <c r="C112" s="247">
        <v>23</v>
      </c>
      <c r="D112" s="246">
        <v>2881880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43562</v>
      </c>
      <c r="B113" s="242">
        <v>19004180</v>
      </c>
      <c r="C113" s="247">
        <v>1</v>
      </c>
      <c r="D113" s="246">
        <v>125715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43567</v>
      </c>
      <c r="B114" s="242">
        <v>19004532</v>
      </c>
      <c r="C114" s="247">
        <v>77</v>
      </c>
      <c r="D114" s="246">
        <v>8346490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43569</v>
      </c>
      <c r="B115" s="242"/>
      <c r="C115" s="247"/>
      <c r="D115" s="246"/>
      <c r="E115" s="244"/>
      <c r="F115" s="242"/>
      <c r="G115" s="246"/>
      <c r="H115" s="245"/>
      <c r="I115" s="245">
        <v>7723761</v>
      </c>
      <c r="J115" s="246" t="s">
        <v>17</v>
      </c>
    </row>
    <row r="116" spans="1:10" x14ac:dyDescent="0.25">
      <c r="A116" s="241">
        <v>43570</v>
      </c>
      <c r="B116" s="242"/>
      <c r="C116" s="247"/>
      <c r="D116" s="246"/>
      <c r="E116" s="244"/>
      <c r="F116" s="242"/>
      <c r="G116" s="246"/>
      <c r="H116" s="245"/>
      <c r="I116" s="245">
        <v>8000000</v>
      </c>
      <c r="J116" s="246" t="s">
        <v>17</v>
      </c>
    </row>
    <row r="117" spans="1:10" x14ac:dyDescent="0.25">
      <c r="A117" s="241">
        <v>43571</v>
      </c>
      <c r="B117" s="242">
        <v>19004749</v>
      </c>
      <c r="C117" s="247">
        <v>73</v>
      </c>
      <c r="D117" s="246">
        <v>8120730</v>
      </c>
      <c r="E117" s="244" t="s">
        <v>386</v>
      </c>
      <c r="F117" s="242">
        <v>28</v>
      </c>
      <c r="G117" s="246">
        <v>3129955</v>
      </c>
      <c r="H117" s="245"/>
      <c r="I117" s="245"/>
      <c r="J117" s="246"/>
    </row>
    <row r="118" spans="1:10" x14ac:dyDescent="0.25">
      <c r="A118" s="98">
        <v>43571</v>
      </c>
      <c r="B118" s="99">
        <v>19004753</v>
      </c>
      <c r="C118" s="100">
        <v>48</v>
      </c>
      <c r="D118" s="34">
        <v>5074670</v>
      </c>
      <c r="E118" s="244"/>
      <c r="F118" s="242"/>
      <c r="G118" s="246"/>
      <c r="H118" s="245"/>
      <c r="I118" s="245"/>
      <c r="J118" s="246"/>
    </row>
    <row r="119" spans="1:10" x14ac:dyDescent="0.25">
      <c r="A119" s="414">
        <v>43571</v>
      </c>
      <c r="B119" s="415">
        <v>19004768</v>
      </c>
      <c r="C119" s="416">
        <v>3</v>
      </c>
      <c r="D119" s="417">
        <v>278545</v>
      </c>
      <c r="E119" s="418"/>
      <c r="F119" s="415"/>
      <c r="G119" s="417"/>
      <c r="H119" s="419"/>
      <c r="I119" s="419"/>
      <c r="J119" s="417"/>
    </row>
    <row r="120" spans="1:10" x14ac:dyDescent="0.25">
      <c r="A120" s="414">
        <v>43578</v>
      </c>
      <c r="B120" s="415">
        <v>19005154</v>
      </c>
      <c r="C120" s="416">
        <v>41</v>
      </c>
      <c r="D120" s="417">
        <v>4616435</v>
      </c>
      <c r="E120" s="418"/>
      <c r="F120" s="415"/>
      <c r="G120" s="417"/>
      <c r="H120" s="419"/>
      <c r="I120" s="419"/>
      <c r="J120" s="417"/>
    </row>
    <row r="121" spans="1:10" x14ac:dyDescent="0.25">
      <c r="A121" s="98">
        <v>43579</v>
      </c>
      <c r="B121" s="99"/>
      <c r="C121" s="100"/>
      <c r="D121" s="34"/>
      <c r="E121" s="101"/>
      <c r="F121" s="99"/>
      <c r="G121" s="34"/>
      <c r="H121" s="102"/>
      <c r="I121" s="419">
        <v>4895000</v>
      </c>
      <c r="J121" s="417" t="s">
        <v>17</v>
      </c>
    </row>
    <row r="122" spans="1:10" x14ac:dyDescent="0.25">
      <c r="A122" s="98">
        <v>43579</v>
      </c>
      <c r="B122" s="99"/>
      <c r="C122" s="100"/>
      <c r="D122" s="34"/>
      <c r="E122" s="101"/>
      <c r="F122" s="99"/>
      <c r="G122" s="34"/>
      <c r="H122" s="102"/>
      <c r="I122" s="245">
        <v>10000000</v>
      </c>
      <c r="J122" s="246" t="s">
        <v>17</v>
      </c>
    </row>
    <row r="123" spans="1:10" x14ac:dyDescent="0.25">
      <c r="A123" s="98">
        <v>43582</v>
      </c>
      <c r="B123" s="99">
        <v>19005404</v>
      </c>
      <c r="C123" s="100">
        <v>37</v>
      </c>
      <c r="D123" s="34">
        <v>3709910</v>
      </c>
      <c r="E123" s="101" t="s">
        <v>417</v>
      </c>
      <c r="F123" s="99">
        <v>27</v>
      </c>
      <c r="G123" s="34">
        <v>3109725</v>
      </c>
      <c r="H123" s="102"/>
      <c r="I123" s="102"/>
      <c r="J123" s="34"/>
    </row>
    <row r="124" spans="1:10" x14ac:dyDescent="0.25">
      <c r="A124" s="98">
        <v>43582</v>
      </c>
      <c r="B124" s="99">
        <v>19005411</v>
      </c>
      <c r="C124" s="100">
        <v>6</v>
      </c>
      <c r="D124" s="34">
        <v>795770</v>
      </c>
      <c r="E124" s="101"/>
      <c r="F124" s="99"/>
      <c r="G124" s="34"/>
      <c r="H124" s="102"/>
      <c r="I124" s="102"/>
      <c r="J124" s="34"/>
    </row>
    <row r="125" spans="1:10" x14ac:dyDescent="0.25">
      <c r="A125" s="98">
        <v>43582</v>
      </c>
      <c r="B125" s="99">
        <v>19005431</v>
      </c>
      <c r="C125" s="100">
        <v>1</v>
      </c>
      <c r="D125" s="34">
        <v>116025</v>
      </c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235"/>
      <c r="B128" s="234"/>
      <c r="C128" s="240"/>
      <c r="D128" s="236"/>
      <c r="E128" s="237"/>
      <c r="F128" s="234"/>
      <c r="G128" s="236"/>
      <c r="H128" s="239"/>
      <c r="I128" s="239"/>
      <c r="J128" s="236"/>
    </row>
    <row r="129" spans="1:16" x14ac:dyDescent="0.25">
      <c r="A129" s="235"/>
      <c r="B129" s="223" t="s">
        <v>11</v>
      </c>
      <c r="C129" s="232">
        <f>SUM(C8:C128)</f>
        <v>2715</v>
      </c>
      <c r="D129" s="224"/>
      <c r="E129" s="223" t="s">
        <v>11</v>
      </c>
      <c r="F129" s="223">
        <f>SUM(F8:F128)</f>
        <v>462</v>
      </c>
      <c r="G129" s="224">
        <f>SUM(G8:G128)</f>
        <v>51295891</v>
      </c>
      <c r="H129" s="239"/>
      <c r="I129" s="239"/>
      <c r="J129" s="236"/>
    </row>
    <row r="130" spans="1:16" x14ac:dyDescent="0.25">
      <c r="A130" s="235"/>
      <c r="B130" s="223"/>
      <c r="C130" s="232"/>
      <c r="D130" s="224"/>
      <c r="E130" s="237"/>
      <c r="F130" s="234"/>
      <c r="G130" s="236"/>
      <c r="H130" s="239"/>
      <c r="I130" s="239"/>
      <c r="J130" s="236"/>
    </row>
    <row r="131" spans="1:16" x14ac:dyDescent="0.25">
      <c r="A131" s="225"/>
      <c r="B131" s="226"/>
      <c r="C131" s="240"/>
      <c r="D131" s="236"/>
      <c r="E131" s="223"/>
      <c r="F131" s="234"/>
      <c r="G131" s="420" t="s">
        <v>12</v>
      </c>
      <c r="H131" s="420"/>
      <c r="I131" s="239"/>
      <c r="J131" s="227">
        <f>SUM(D8:D128)</f>
        <v>285027793</v>
      </c>
    </row>
    <row r="132" spans="1:16" x14ac:dyDescent="0.25">
      <c r="A132" s="235"/>
      <c r="B132" s="234"/>
      <c r="C132" s="240"/>
      <c r="D132" s="236"/>
      <c r="E132" s="223"/>
      <c r="F132" s="234"/>
      <c r="G132" s="420" t="s">
        <v>13</v>
      </c>
      <c r="H132" s="420"/>
      <c r="I132" s="239"/>
      <c r="J132" s="227">
        <f>SUM(G8:G128)</f>
        <v>51295891</v>
      </c>
    </row>
    <row r="133" spans="1:16" x14ac:dyDescent="0.25">
      <c r="A133" s="228"/>
      <c r="B133" s="237"/>
      <c r="C133" s="240"/>
      <c r="D133" s="236"/>
      <c r="E133" s="237"/>
      <c r="F133" s="234"/>
      <c r="G133" s="420" t="s">
        <v>14</v>
      </c>
      <c r="H133" s="420"/>
      <c r="I133" s="41"/>
      <c r="J133" s="229">
        <f>J131-J132</f>
        <v>233731902</v>
      </c>
    </row>
    <row r="134" spans="1:16" x14ac:dyDescent="0.25">
      <c r="A134" s="235"/>
      <c r="B134" s="230"/>
      <c r="C134" s="240"/>
      <c r="D134" s="231"/>
      <c r="E134" s="237"/>
      <c r="F134" s="223"/>
      <c r="G134" s="420" t="s">
        <v>15</v>
      </c>
      <c r="H134" s="420"/>
      <c r="I134" s="239"/>
      <c r="J134" s="227">
        <f>SUM(H8:H130)</f>
        <v>0</v>
      </c>
    </row>
    <row r="135" spans="1:16" x14ac:dyDescent="0.25">
      <c r="A135" s="235"/>
      <c r="B135" s="230"/>
      <c r="C135" s="240"/>
      <c r="D135" s="231"/>
      <c r="E135" s="237"/>
      <c r="F135" s="223"/>
      <c r="G135" s="420" t="s">
        <v>16</v>
      </c>
      <c r="H135" s="420"/>
      <c r="I135" s="239"/>
      <c r="J135" s="227">
        <f>J133+J134</f>
        <v>233731902</v>
      </c>
    </row>
    <row r="136" spans="1:16" x14ac:dyDescent="0.25">
      <c r="A136" s="235"/>
      <c r="B136" s="230"/>
      <c r="C136" s="240"/>
      <c r="D136" s="231"/>
      <c r="E136" s="237"/>
      <c r="F136" s="234"/>
      <c r="G136" s="420" t="s">
        <v>5</v>
      </c>
      <c r="H136" s="420"/>
      <c r="I136" s="239"/>
      <c r="J136" s="227">
        <f>SUM(I8:I130)</f>
        <v>227638937</v>
      </c>
    </row>
    <row r="137" spans="1:16" x14ac:dyDescent="0.25">
      <c r="A137" s="235"/>
      <c r="B137" s="230"/>
      <c r="C137" s="240"/>
      <c r="D137" s="231"/>
      <c r="E137" s="237"/>
      <c r="F137" s="234"/>
      <c r="G137" s="420" t="s">
        <v>31</v>
      </c>
      <c r="H137" s="420"/>
      <c r="I137" s="240" t="str">
        <f>IF(J137&gt;0,"SALDO",IF(J137&lt;0,"PIUTANG",IF(J137=0,"LUNAS")))</f>
        <v>PIUTANG</v>
      </c>
      <c r="J137" s="227">
        <f>J136-J135</f>
        <v>-6092965</v>
      </c>
    </row>
    <row r="138" spans="1:16" x14ac:dyDescent="0.25">
      <c r="F138" s="219"/>
      <c r="G138" s="219"/>
      <c r="J138" s="219"/>
    </row>
    <row r="139" spans="1:16" x14ac:dyDescent="0.25">
      <c r="C139" s="219"/>
      <c r="D139" s="219"/>
      <c r="F139" s="219"/>
      <c r="G139" s="219"/>
      <c r="J139" s="219"/>
      <c r="M139" s="233"/>
      <c r="N139" s="233"/>
      <c r="O139" s="233"/>
      <c r="P139" s="233"/>
    </row>
    <row r="140" spans="1:16" x14ac:dyDescent="0.25">
      <c r="C140" s="219"/>
      <c r="D140" s="219"/>
      <c r="F140" s="219"/>
      <c r="G140" s="219"/>
      <c r="J140" s="219"/>
      <c r="L140" s="238"/>
      <c r="M140" s="233"/>
      <c r="N140" s="233"/>
      <c r="O140" s="233"/>
      <c r="P140" s="233"/>
    </row>
    <row r="141" spans="1:16" x14ac:dyDescent="0.25">
      <c r="C141" s="219"/>
      <c r="D141" s="219"/>
      <c r="F141" s="219"/>
      <c r="G141" s="219"/>
      <c r="J141" s="219"/>
      <c r="L141" s="238"/>
      <c r="M141" s="233"/>
      <c r="N141" s="233"/>
      <c r="O141" s="233"/>
      <c r="P141" s="233"/>
    </row>
    <row r="142" spans="1:16" x14ac:dyDescent="0.25">
      <c r="C142" s="219"/>
      <c r="D142" s="219"/>
      <c r="F142" s="219"/>
      <c r="G142" s="219"/>
      <c r="J142" s="219"/>
      <c r="L142" s="233"/>
      <c r="M142" s="233"/>
      <c r="N142" s="233"/>
      <c r="O142" s="233"/>
      <c r="P142" s="233"/>
    </row>
    <row r="143" spans="1:16" x14ac:dyDescent="0.25">
      <c r="C143" s="219"/>
      <c r="D143" s="219"/>
      <c r="L143" s="233"/>
      <c r="M143" s="233"/>
      <c r="N143" s="233"/>
      <c r="O143" s="233"/>
      <c r="P14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7:H137"/>
    <mergeCell ref="G131:H131"/>
    <mergeCell ref="G132:H132"/>
    <mergeCell ref="G133:H133"/>
    <mergeCell ref="G134:H134"/>
    <mergeCell ref="G135:H135"/>
    <mergeCell ref="G136:H13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7"/>
  <sheetViews>
    <sheetView zoomScaleNormal="100" workbookViewId="0">
      <pane ySplit="5" topLeftCell="A37" activePane="bottomLeft" state="frozen"/>
      <selection pane="bottomLeft" activeCell="B43" sqref="B43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08" t="s">
        <v>222</v>
      </c>
      <c r="D1" s="131"/>
      <c r="E1" s="131"/>
      <c r="F1" s="467" t="s">
        <v>22</v>
      </c>
      <c r="G1" s="467"/>
      <c r="H1" s="467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67" t="s">
        <v>21</v>
      </c>
      <c r="G2" s="467"/>
      <c r="H2" s="467"/>
      <c r="I2" s="135">
        <f>J57*-1</f>
        <v>902847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8"/>
      <c r="B3" s="468"/>
      <c r="C3" s="468"/>
      <c r="D3" s="468"/>
      <c r="E3" s="468"/>
      <c r="F3" s="468"/>
      <c r="G3" s="468"/>
      <c r="H3" s="468"/>
      <c r="I3" s="468"/>
      <c r="J3" s="468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69" t="s">
        <v>2</v>
      </c>
      <c r="B4" s="470" t="s">
        <v>3</v>
      </c>
      <c r="C4" s="470"/>
      <c r="D4" s="470"/>
      <c r="E4" s="470"/>
      <c r="F4" s="470"/>
      <c r="G4" s="470"/>
      <c r="H4" s="470" t="s">
        <v>4</v>
      </c>
      <c r="I4" s="471" t="s">
        <v>5</v>
      </c>
      <c r="J4" s="472" t="s">
        <v>6</v>
      </c>
      <c r="L4" s="37"/>
      <c r="M4" s="37"/>
      <c r="N4" s="37"/>
      <c r="O4" s="37"/>
      <c r="P4" s="37"/>
      <c r="Q4" s="37"/>
    </row>
    <row r="5" spans="1:17" x14ac:dyDescent="0.25">
      <c r="A5" s="469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70"/>
      <c r="I5" s="471"/>
      <c r="J5" s="472"/>
    </row>
    <row r="6" spans="1:17" x14ac:dyDescent="0.25">
      <c r="A6" s="241">
        <v>43395</v>
      </c>
      <c r="B6" s="44">
        <v>180177836</v>
      </c>
      <c r="C6" s="83">
        <v>14</v>
      </c>
      <c r="D6" s="45">
        <v>1391250</v>
      </c>
      <c r="E6" s="242">
        <v>180045835</v>
      </c>
      <c r="F6" s="247">
        <v>6</v>
      </c>
      <c r="G6" s="243">
        <v>606025</v>
      </c>
      <c r="H6" s="245">
        <v>80000</v>
      </c>
      <c r="I6" s="245"/>
      <c r="J6" s="246"/>
    </row>
    <row r="7" spans="1:17" s="233" customFormat="1" x14ac:dyDescent="0.25">
      <c r="A7" s="241">
        <v>43402</v>
      </c>
      <c r="B7" s="44"/>
      <c r="C7" s="83"/>
      <c r="D7" s="45"/>
      <c r="E7" s="242"/>
      <c r="F7" s="247"/>
      <c r="G7" s="243"/>
      <c r="H7" s="245"/>
      <c r="I7" s="245">
        <v>600000</v>
      </c>
      <c r="J7" s="246" t="s">
        <v>17</v>
      </c>
    </row>
    <row r="8" spans="1:17" x14ac:dyDescent="0.25">
      <c r="A8" s="241">
        <v>43403</v>
      </c>
      <c r="B8" s="44">
        <v>180178379</v>
      </c>
      <c r="C8" s="83">
        <v>10</v>
      </c>
      <c r="D8" s="51">
        <v>1047288</v>
      </c>
      <c r="E8" s="244"/>
      <c r="F8" s="247"/>
      <c r="G8" s="246"/>
      <c r="H8" s="245">
        <v>90000</v>
      </c>
      <c r="I8" s="245"/>
      <c r="J8" s="246"/>
    </row>
    <row r="9" spans="1:17" s="233" customFormat="1" x14ac:dyDescent="0.25">
      <c r="A9" s="241">
        <v>43404</v>
      </c>
      <c r="B9" s="44"/>
      <c r="C9" s="83"/>
      <c r="D9" s="51"/>
      <c r="E9" s="244">
        <v>180045963</v>
      </c>
      <c r="F9" s="247">
        <v>4</v>
      </c>
      <c r="G9" s="246">
        <v>439775</v>
      </c>
      <c r="H9" s="245"/>
      <c r="I9" s="245"/>
      <c r="J9" s="246"/>
    </row>
    <row r="10" spans="1:17" s="233" customFormat="1" x14ac:dyDescent="0.25">
      <c r="A10" s="241">
        <v>43409</v>
      </c>
      <c r="B10" s="44"/>
      <c r="C10" s="83"/>
      <c r="D10" s="51"/>
      <c r="E10" s="244"/>
      <c r="F10" s="247"/>
      <c r="G10" s="246"/>
      <c r="H10" s="245"/>
      <c r="I10" s="245">
        <v>800000</v>
      </c>
      <c r="J10" s="246" t="s">
        <v>17</v>
      </c>
    </row>
    <row r="11" spans="1:17" x14ac:dyDescent="0.25">
      <c r="A11" s="241">
        <v>43410</v>
      </c>
      <c r="B11" s="44">
        <v>180178877</v>
      </c>
      <c r="C11" s="83">
        <v>2</v>
      </c>
      <c r="D11" s="51">
        <v>184713</v>
      </c>
      <c r="E11" s="242"/>
      <c r="F11" s="247"/>
      <c r="G11" s="246"/>
      <c r="H11" s="245">
        <v>60000</v>
      </c>
      <c r="I11" s="245"/>
      <c r="J11" s="246"/>
    </row>
    <row r="12" spans="1:17" x14ac:dyDescent="0.25">
      <c r="A12" s="241">
        <v>43417</v>
      </c>
      <c r="B12" s="44">
        <v>180179479</v>
      </c>
      <c r="C12" s="83">
        <v>11</v>
      </c>
      <c r="D12" s="51">
        <v>1141613</v>
      </c>
      <c r="E12" s="244">
        <v>180046135</v>
      </c>
      <c r="F12" s="247">
        <v>4</v>
      </c>
      <c r="G12" s="246">
        <v>416588</v>
      </c>
      <c r="H12" s="245">
        <v>75000</v>
      </c>
      <c r="I12" s="245">
        <v>430000</v>
      </c>
      <c r="J12" s="246" t="s">
        <v>17</v>
      </c>
    </row>
    <row r="13" spans="1:17" x14ac:dyDescent="0.25">
      <c r="A13" s="241">
        <v>43425</v>
      </c>
      <c r="B13" s="44">
        <v>180180056</v>
      </c>
      <c r="C13" s="83">
        <v>4</v>
      </c>
      <c r="D13" s="51">
        <v>607600</v>
      </c>
      <c r="E13" s="244"/>
      <c r="F13" s="247"/>
      <c r="G13" s="246"/>
      <c r="H13" s="245">
        <v>65000</v>
      </c>
      <c r="I13" s="245">
        <v>500000</v>
      </c>
      <c r="J13" s="246" t="s">
        <v>17</v>
      </c>
    </row>
    <row r="14" spans="1:17" x14ac:dyDescent="0.25">
      <c r="A14" s="241">
        <v>43431</v>
      </c>
      <c r="B14" s="242">
        <v>180180490</v>
      </c>
      <c r="C14" s="248">
        <v>1</v>
      </c>
      <c r="D14" s="246">
        <v>93100</v>
      </c>
      <c r="E14" s="244">
        <v>180046326</v>
      </c>
      <c r="F14" s="247">
        <v>5</v>
      </c>
      <c r="G14" s="246">
        <v>484750</v>
      </c>
      <c r="H14" s="245">
        <v>60000</v>
      </c>
      <c r="I14" s="245">
        <v>400000</v>
      </c>
      <c r="J14" s="246" t="s">
        <v>17</v>
      </c>
    </row>
    <row r="15" spans="1:17" x14ac:dyDescent="0.25">
      <c r="A15" s="241">
        <v>43438</v>
      </c>
      <c r="B15" s="242">
        <v>180180954</v>
      </c>
      <c r="C15" s="248">
        <v>3</v>
      </c>
      <c r="D15" s="246">
        <v>370650</v>
      </c>
      <c r="E15" s="244"/>
      <c r="F15" s="247"/>
      <c r="G15" s="246"/>
      <c r="H15" s="245">
        <v>65000</v>
      </c>
      <c r="I15" s="245"/>
      <c r="J15" s="246"/>
    </row>
    <row r="16" spans="1:17" x14ac:dyDescent="0.25">
      <c r="A16" s="241">
        <v>43444</v>
      </c>
      <c r="B16" s="242"/>
      <c r="C16" s="247"/>
      <c r="D16" s="246"/>
      <c r="E16" s="244">
        <v>180046485</v>
      </c>
      <c r="F16" s="247">
        <v>4</v>
      </c>
      <c r="G16" s="246">
        <v>387188</v>
      </c>
      <c r="H16" s="245"/>
      <c r="I16" s="245"/>
      <c r="J16" s="246"/>
    </row>
    <row r="17" spans="1:10" x14ac:dyDescent="0.25">
      <c r="A17" s="241">
        <v>43445</v>
      </c>
      <c r="B17" s="242">
        <v>180181419</v>
      </c>
      <c r="C17" s="247">
        <v>7</v>
      </c>
      <c r="D17" s="246">
        <v>764575</v>
      </c>
      <c r="E17" s="244"/>
      <c r="F17" s="247"/>
      <c r="G17" s="246"/>
      <c r="H17" s="245">
        <v>65000</v>
      </c>
      <c r="I17" s="245">
        <v>500000</v>
      </c>
      <c r="J17" s="246" t="s">
        <v>17</v>
      </c>
    </row>
    <row r="18" spans="1:10" x14ac:dyDescent="0.25">
      <c r="A18" s="241">
        <v>43453</v>
      </c>
      <c r="B18" s="242">
        <v>180181909</v>
      </c>
      <c r="C18" s="247">
        <v>4</v>
      </c>
      <c r="D18" s="246">
        <v>368288</v>
      </c>
      <c r="E18" s="244"/>
      <c r="F18" s="247"/>
      <c r="G18" s="246"/>
      <c r="H18" s="245">
        <v>72000</v>
      </c>
      <c r="I18" s="245"/>
      <c r="J18" s="246"/>
    </row>
    <row r="19" spans="1:10" x14ac:dyDescent="0.25">
      <c r="A19" s="241">
        <v>43461</v>
      </c>
      <c r="B19" s="242"/>
      <c r="C19" s="247"/>
      <c r="D19" s="246"/>
      <c r="E19" s="244">
        <v>180046670</v>
      </c>
      <c r="F19" s="247">
        <v>2</v>
      </c>
      <c r="G19" s="246">
        <v>203088</v>
      </c>
      <c r="H19" s="245"/>
      <c r="I19" s="245"/>
      <c r="J19" s="246"/>
    </row>
    <row r="20" spans="1:10" x14ac:dyDescent="0.25">
      <c r="A20" s="241">
        <v>43462</v>
      </c>
      <c r="B20" s="242">
        <v>180182362</v>
      </c>
      <c r="C20" s="247">
        <v>2</v>
      </c>
      <c r="D20" s="246">
        <v>182788</v>
      </c>
      <c r="E20" s="244"/>
      <c r="F20" s="247"/>
      <c r="G20" s="246"/>
      <c r="H20" s="245">
        <v>65000</v>
      </c>
      <c r="I20" s="245"/>
      <c r="J20" s="246"/>
    </row>
    <row r="21" spans="1:10" x14ac:dyDescent="0.25">
      <c r="A21" s="241">
        <v>43472</v>
      </c>
      <c r="B21" s="242">
        <v>190182792</v>
      </c>
      <c r="C21" s="247">
        <v>4</v>
      </c>
      <c r="D21" s="246">
        <v>444150</v>
      </c>
      <c r="E21" s="244"/>
      <c r="F21" s="247"/>
      <c r="G21" s="246"/>
      <c r="H21" s="245">
        <v>60000</v>
      </c>
      <c r="I21" s="245">
        <v>445000</v>
      </c>
      <c r="J21" s="246" t="s">
        <v>17</v>
      </c>
    </row>
    <row r="22" spans="1:10" x14ac:dyDescent="0.25">
      <c r="A22" s="241">
        <v>43480</v>
      </c>
      <c r="B22" s="242">
        <v>190183230</v>
      </c>
      <c r="C22" s="247">
        <v>4</v>
      </c>
      <c r="D22" s="246">
        <v>471188</v>
      </c>
      <c r="E22" s="244"/>
      <c r="F22" s="247"/>
      <c r="G22" s="246"/>
      <c r="H22" s="245">
        <v>60000</v>
      </c>
      <c r="I22" s="245">
        <v>200000</v>
      </c>
      <c r="J22" s="246" t="s">
        <v>17</v>
      </c>
    </row>
    <row r="23" spans="1:10" x14ac:dyDescent="0.25">
      <c r="A23" s="241">
        <v>43487</v>
      </c>
      <c r="B23" s="242">
        <v>190183545</v>
      </c>
      <c r="C23" s="247">
        <v>2</v>
      </c>
      <c r="D23" s="246">
        <v>123550</v>
      </c>
      <c r="E23" s="244"/>
      <c r="F23" s="247"/>
      <c r="G23" s="246"/>
      <c r="H23" s="245"/>
      <c r="I23" s="245"/>
      <c r="J23" s="246"/>
    </row>
    <row r="24" spans="1:10" x14ac:dyDescent="0.25">
      <c r="A24" s="241">
        <v>43488</v>
      </c>
      <c r="B24" s="242">
        <v>190183591</v>
      </c>
      <c r="C24" s="247">
        <v>4</v>
      </c>
      <c r="D24" s="246">
        <v>219188</v>
      </c>
      <c r="E24" s="244"/>
      <c r="F24" s="247"/>
      <c r="G24" s="246"/>
      <c r="H24" s="245">
        <v>50000</v>
      </c>
      <c r="I24" s="245">
        <v>200000</v>
      </c>
      <c r="J24" s="246" t="s">
        <v>17</v>
      </c>
    </row>
    <row r="25" spans="1:10" x14ac:dyDescent="0.25">
      <c r="A25" s="241">
        <v>43494</v>
      </c>
      <c r="B25" s="242">
        <v>19000024</v>
      </c>
      <c r="C25" s="247">
        <v>3</v>
      </c>
      <c r="D25" s="246">
        <v>235113</v>
      </c>
      <c r="E25" s="244"/>
      <c r="F25" s="247"/>
      <c r="G25" s="246"/>
      <c r="H25" s="245">
        <v>100000</v>
      </c>
      <c r="I25" s="245">
        <v>1000000</v>
      </c>
      <c r="J25" s="246" t="s">
        <v>17</v>
      </c>
    </row>
    <row r="26" spans="1:10" x14ac:dyDescent="0.25">
      <c r="A26" s="241">
        <v>43471</v>
      </c>
      <c r="B26" s="242">
        <v>19000398</v>
      </c>
      <c r="C26" s="247">
        <v>16</v>
      </c>
      <c r="D26" s="246">
        <v>1519067</v>
      </c>
      <c r="E26" s="244"/>
      <c r="F26" s="247"/>
      <c r="G26" s="246"/>
      <c r="H26" s="245">
        <v>100000</v>
      </c>
      <c r="I26" s="245">
        <v>1519000</v>
      </c>
      <c r="J26" s="246" t="s">
        <v>17</v>
      </c>
    </row>
    <row r="27" spans="1:10" x14ac:dyDescent="0.25">
      <c r="A27" s="241">
        <v>43507</v>
      </c>
      <c r="B27" s="242"/>
      <c r="C27" s="247"/>
      <c r="D27" s="246"/>
      <c r="E27" s="244" t="s">
        <v>242</v>
      </c>
      <c r="F27" s="247">
        <v>5</v>
      </c>
      <c r="G27" s="246">
        <v>348776</v>
      </c>
      <c r="H27" s="245"/>
      <c r="I27" s="245"/>
      <c r="J27" s="246"/>
    </row>
    <row r="28" spans="1:10" x14ac:dyDescent="0.25">
      <c r="A28" s="241">
        <v>43508</v>
      </c>
      <c r="B28" s="242">
        <v>19000721</v>
      </c>
      <c r="C28" s="247">
        <v>26</v>
      </c>
      <c r="D28" s="246">
        <v>2742385</v>
      </c>
      <c r="E28" s="244"/>
      <c r="F28" s="247"/>
      <c r="G28" s="246"/>
      <c r="H28" s="245">
        <v>80000</v>
      </c>
      <c r="I28" s="245">
        <v>2000000</v>
      </c>
      <c r="J28" s="246" t="s">
        <v>17</v>
      </c>
    </row>
    <row r="29" spans="1:10" x14ac:dyDescent="0.25">
      <c r="A29" s="241">
        <v>43511</v>
      </c>
      <c r="B29" s="242"/>
      <c r="C29" s="247"/>
      <c r="D29" s="246"/>
      <c r="E29" s="244"/>
      <c r="F29" s="247"/>
      <c r="G29" s="246"/>
      <c r="H29" s="245"/>
      <c r="I29" s="245">
        <v>800000</v>
      </c>
      <c r="J29" s="246" t="s">
        <v>17</v>
      </c>
    </row>
    <row r="30" spans="1:10" s="233" customFormat="1" x14ac:dyDescent="0.25">
      <c r="A30" s="241">
        <v>43515</v>
      </c>
      <c r="B30" s="242">
        <v>19001138</v>
      </c>
      <c r="C30" s="247">
        <v>21</v>
      </c>
      <c r="D30" s="246">
        <v>2188920</v>
      </c>
      <c r="E30" s="244"/>
      <c r="F30" s="247"/>
      <c r="G30" s="246"/>
      <c r="H30" s="245">
        <v>70000</v>
      </c>
      <c r="I30" s="245">
        <v>1600000</v>
      </c>
      <c r="J30" s="246" t="s">
        <v>17</v>
      </c>
    </row>
    <row r="31" spans="1:10" s="233" customFormat="1" x14ac:dyDescent="0.25">
      <c r="A31" s="241"/>
      <c r="B31" s="242"/>
      <c r="C31" s="247"/>
      <c r="D31" s="246"/>
      <c r="E31" s="244"/>
      <c r="F31" s="247"/>
      <c r="G31" s="246"/>
      <c r="H31" s="245"/>
      <c r="I31" s="245">
        <v>900000</v>
      </c>
      <c r="J31" s="246" t="s">
        <v>17</v>
      </c>
    </row>
    <row r="32" spans="1:10" s="233" customFormat="1" x14ac:dyDescent="0.25">
      <c r="A32" s="241">
        <v>43523</v>
      </c>
      <c r="B32" s="242">
        <v>19001610</v>
      </c>
      <c r="C32" s="247">
        <v>22</v>
      </c>
      <c r="D32" s="246">
        <v>2043315</v>
      </c>
      <c r="E32" s="244"/>
      <c r="F32" s="247"/>
      <c r="G32" s="246"/>
      <c r="H32" s="245">
        <v>75000</v>
      </c>
      <c r="I32" s="245">
        <v>800000</v>
      </c>
      <c r="J32" s="246" t="s">
        <v>17</v>
      </c>
    </row>
    <row r="33" spans="1:10" s="233" customFormat="1" x14ac:dyDescent="0.25">
      <c r="A33" s="241">
        <v>43529</v>
      </c>
      <c r="B33" s="242"/>
      <c r="C33" s="247"/>
      <c r="D33" s="246"/>
      <c r="E33" s="244" t="s">
        <v>284</v>
      </c>
      <c r="F33" s="247">
        <v>9</v>
      </c>
      <c r="G33" s="246">
        <v>1022748</v>
      </c>
      <c r="H33" s="245"/>
      <c r="I33" s="245"/>
      <c r="J33" s="246"/>
    </row>
    <row r="34" spans="1:10" s="233" customFormat="1" x14ac:dyDescent="0.25">
      <c r="A34" s="241">
        <v>43529</v>
      </c>
      <c r="B34" s="242"/>
      <c r="C34" s="247"/>
      <c r="D34" s="246"/>
      <c r="E34" s="244" t="s">
        <v>285</v>
      </c>
      <c r="F34" s="247">
        <v>1</v>
      </c>
      <c r="G34" s="246">
        <v>90015</v>
      </c>
      <c r="H34" s="245"/>
      <c r="I34" s="245"/>
      <c r="J34" s="246"/>
    </row>
    <row r="35" spans="1:10" s="233" customFormat="1" x14ac:dyDescent="0.25">
      <c r="A35" s="241">
        <v>43530</v>
      </c>
      <c r="B35" s="242">
        <v>19002133</v>
      </c>
      <c r="C35" s="247">
        <v>14</v>
      </c>
      <c r="D35" s="246">
        <v>1568505</v>
      </c>
      <c r="E35" s="244"/>
      <c r="F35" s="247"/>
      <c r="G35" s="246"/>
      <c r="H35" s="245">
        <v>65000</v>
      </c>
      <c r="I35" s="245">
        <v>700000</v>
      </c>
      <c r="J35" s="246" t="s">
        <v>17</v>
      </c>
    </row>
    <row r="36" spans="1:10" s="233" customFormat="1" x14ac:dyDescent="0.25">
      <c r="A36" s="241">
        <v>43537</v>
      </c>
      <c r="B36" s="242">
        <v>19002567</v>
      </c>
      <c r="C36" s="247">
        <v>13</v>
      </c>
      <c r="D36" s="246">
        <v>1398930</v>
      </c>
      <c r="E36" s="244"/>
      <c r="F36" s="247"/>
      <c r="G36" s="246"/>
      <c r="H36" s="245">
        <v>100000</v>
      </c>
      <c r="I36" s="245">
        <v>1100000</v>
      </c>
      <c r="J36" s="246" t="s">
        <v>17</v>
      </c>
    </row>
    <row r="37" spans="1:10" s="233" customFormat="1" x14ac:dyDescent="0.25">
      <c r="A37" s="241">
        <v>43544</v>
      </c>
      <c r="B37" s="242">
        <v>19003031</v>
      </c>
      <c r="C37" s="247">
        <v>13</v>
      </c>
      <c r="D37" s="246">
        <v>1285228</v>
      </c>
      <c r="E37" s="244"/>
      <c r="F37" s="247"/>
      <c r="G37" s="246"/>
      <c r="H37" s="245">
        <v>60000</v>
      </c>
      <c r="I37" s="245">
        <v>800000</v>
      </c>
      <c r="J37" s="246" t="s">
        <v>17</v>
      </c>
    </row>
    <row r="38" spans="1:10" s="233" customFormat="1" x14ac:dyDescent="0.25">
      <c r="A38" s="241">
        <v>43552</v>
      </c>
      <c r="B38" s="242">
        <v>19003519</v>
      </c>
      <c r="C38" s="247">
        <v>9</v>
      </c>
      <c r="D38" s="246">
        <v>786323</v>
      </c>
      <c r="E38" s="244"/>
      <c r="F38" s="247"/>
      <c r="G38" s="246"/>
      <c r="H38" s="245">
        <v>60000</v>
      </c>
      <c r="I38" s="245">
        <v>700000</v>
      </c>
      <c r="J38" s="246" t="s">
        <v>17</v>
      </c>
    </row>
    <row r="39" spans="1:10" s="233" customFormat="1" x14ac:dyDescent="0.25">
      <c r="A39" s="241">
        <v>43557</v>
      </c>
      <c r="B39" s="242"/>
      <c r="C39" s="247"/>
      <c r="D39" s="246"/>
      <c r="E39" s="244" t="s">
        <v>353</v>
      </c>
      <c r="F39" s="247">
        <v>8</v>
      </c>
      <c r="G39" s="246">
        <v>886635</v>
      </c>
      <c r="H39" s="245"/>
      <c r="I39" s="245"/>
      <c r="J39" s="246"/>
    </row>
    <row r="40" spans="1:10" s="233" customFormat="1" x14ac:dyDescent="0.25">
      <c r="A40" s="241">
        <v>43559</v>
      </c>
      <c r="B40" s="242">
        <v>19003995</v>
      </c>
      <c r="C40" s="247">
        <v>11</v>
      </c>
      <c r="D40" s="246">
        <v>1128120</v>
      </c>
      <c r="E40" s="244"/>
      <c r="F40" s="247"/>
      <c r="G40" s="246"/>
      <c r="H40" s="245">
        <v>60000</v>
      </c>
      <c r="I40" s="245">
        <v>1000000</v>
      </c>
      <c r="J40" s="246" t="s">
        <v>17</v>
      </c>
    </row>
    <row r="41" spans="1:10" s="233" customFormat="1" x14ac:dyDescent="0.25">
      <c r="A41" s="98">
        <v>43566</v>
      </c>
      <c r="B41" s="99">
        <v>19004435</v>
      </c>
      <c r="C41" s="100">
        <v>11</v>
      </c>
      <c r="D41" s="34">
        <v>1135988</v>
      </c>
      <c r="E41" s="101"/>
      <c r="F41" s="100"/>
      <c r="G41" s="34"/>
      <c r="H41" s="102">
        <v>65000</v>
      </c>
      <c r="I41" s="245">
        <v>600000</v>
      </c>
      <c r="J41" s="246" t="s">
        <v>17</v>
      </c>
    </row>
    <row r="42" spans="1:10" s="233" customFormat="1" x14ac:dyDescent="0.25">
      <c r="A42" s="98">
        <v>43567</v>
      </c>
      <c r="B42" s="99"/>
      <c r="C42" s="100"/>
      <c r="D42" s="34"/>
      <c r="E42" s="101"/>
      <c r="F42" s="100"/>
      <c r="G42" s="34"/>
      <c r="H42" s="102">
        <v>65000</v>
      </c>
      <c r="I42" s="245">
        <v>1100000</v>
      </c>
      <c r="J42" s="246" t="s">
        <v>17</v>
      </c>
    </row>
    <row r="43" spans="1:10" s="233" customFormat="1" x14ac:dyDescent="0.25">
      <c r="A43" s="98">
        <v>43578</v>
      </c>
      <c r="B43" s="99">
        <v>19005138</v>
      </c>
      <c r="C43" s="100">
        <v>11</v>
      </c>
      <c r="D43" s="34">
        <v>1249160</v>
      </c>
      <c r="E43" s="101"/>
      <c r="F43" s="100"/>
      <c r="G43" s="34"/>
      <c r="H43" s="102"/>
      <c r="I43" s="245">
        <v>1250000</v>
      </c>
      <c r="J43" s="246" t="s">
        <v>17</v>
      </c>
    </row>
    <row r="44" spans="1:10" s="233" customFormat="1" x14ac:dyDescent="0.25">
      <c r="A44" s="98">
        <v>43578</v>
      </c>
      <c r="B44" s="99"/>
      <c r="C44" s="100"/>
      <c r="D44" s="34"/>
      <c r="E44" s="101"/>
      <c r="F44" s="100"/>
      <c r="G44" s="34"/>
      <c r="H44" s="102"/>
      <c r="I44" s="102"/>
      <c r="J44" s="34"/>
    </row>
    <row r="45" spans="1:10" s="233" customFormat="1" x14ac:dyDescent="0.25">
      <c r="A45" s="98">
        <v>43581</v>
      </c>
      <c r="B45" s="99"/>
      <c r="C45" s="100"/>
      <c r="D45" s="34"/>
      <c r="E45" s="101" t="s">
        <v>412</v>
      </c>
      <c r="F45" s="100">
        <v>7</v>
      </c>
      <c r="G45" s="34">
        <v>725560</v>
      </c>
      <c r="H45" s="102"/>
      <c r="I45" s="102"/>
      <c r="J45" s="34"/>
    </row>
    <row r="46" spans="1:10" s="233" customFormat="1" x14ac:dyDescent="0.25">
      <c r="A46" s="98"/>
      <c r="B46" s="99"/>
      <c r="C46" s="100"/>
      <c r="D46" s="34"/>
      <c r="E46" s="101"/>
      <c r="F46" s="100"/>
      <c r="G46" s="34"/>
      <c r="H46" s="102"/>
      <c r="I46" s="102"/>
      <c r="J46" s="34"/>
    </row>
    <row r="47" spans="1:10" s="233" customFormat="1" x14ac:dyDescent="0.25">
      <c r="A47" s="98"/>
      <c r="B47" s="99"/>
      <c r="C47" s="100"/>
      <c r="D47" s="34"/>
      <c r="E47" s="101"/>
      <c r="F47" s="100"/>
      <c r="G47" s="34"/>
      <c r="H47" s="102"/>
      <c r="I47" s="102"/>
      <c r="J47" s="34"/>
    </row>
    <row r="48" spans="1:10" ht="14.25" customHeight="1" x14ac:dyDescent="0.25">
      <c r="A48" s="98"/>
      <c r="B48" s="99"/>
      <c r="C48" s="100"/>
      <c r="D48" s="34"/>
      <c r="E48" s="101"/>
      <c r="F48" s="100"/>
      <c r="G48" s="34"/>
      <c r="H48" s="102"/>
      <c r="I48" s="102"/>
      <c r="J48" s="34"/>
    </row>
    <row r="49" spans="1:17" s="20" customFormat="1" x14ac:dyDescent="0.25">
      <c r="A49" s="149"/>
      <c r="B49" s="144" t="s">
        <v>11</v>
      </c>
      <c r="C49" s="146">
        <f>SUM(C6:C48)</f>
        <v>242</v>
      </c>
      <c r="D49" s="145">
        <f>SUM(D6:D48)</f>
        <v>24690995</v>
      </c>
      <c r="E49" s="144" t="s">
        <v>11</v>
      </c>
      <c r="F49" s="146">
        <f>SUM(F6:F48)</f>
        <v>55</v>
      </c>
      <c r="G49" s="145">
        <f>SUM(G6:G48)</f>
        <v>5611148</v>
      </c>
      <c r="H49" s="146">
        <f>SUM(H6:H48)</f>
        <v>1767000</v>
      </c>
      <c r="I49" s="146">
        <f>SUM(I6:I48)</f>
        <v>19944000</v>
      </c>
      <c r="J49" s="145"/>
    </row>
    <row r="50" spans="1:17" s="20" customFormat="1" x14ac:dyDescent="0.25">
      <c r="A50" s="149"/>
      <c r="B50" s="144"/>
      <c r="C50" s="146"/>
      <c r="D50" s="145"/>
      <c r="E50" s="144"/>
      <c r="F50" s="146"/>
      <c r="G50" s="145"/>
      <c r="H50" s="146"/>
      <c r="I50" s="146"/>
      <c r="J50" s="145"/>
    </row>
    <row r="51" spans="1:17" x14ac:dyDescent="0.25">
      <c r="A51" s="148"/>
      <c r="B51" s="149"/>
      <c r="C51" s="100"/>
      <c r="D51" s="34"/>
      <c r="E51" s="144"/>
      <c r="F51" s="100"/>
      <c r="G51" s="473" t="s">
        <v>12</v>
      </c>
      <c r="H51" s="473"/>
      <c r="I51" s="34"/>
      <c r="J51" s="150">
        <f>SUM(D6:D48)</f>
        <v>24690995</v>
      </c>
      <c r="P51" s="20"/>
      <c r="Q51" s="20"/>
    </row>
    <row r="52" spans="1:17" x14ac:dyDescent="0.25">
      <c r="A52" s="98"/>
      <c r="B52" s="99"/>
      <c r="C52" s="100"/>
      <c r="D52" s="34"/>
      <c r="E52" s="101"/>
      <c r="F52" s="100"/>
      <c r="G52" s="473" t="s">
        <v>13</v>
      </c>
      <c r="H52" s="473"/>
      <c r="I52" s="101"/>
      <c r="J52" s="150">
        <f>SUM(G6:G48)</f>
        <v>5611148</v>
      </c>
    </row>
    <row r="53" spans="1:17" x14ac:dyDescent="0.25">
      <c r="A53" s="151"/>
      <c r="B53" s="101"/>
      <c r="C53" s="100"/>
      <c r="D53" s="34"/>
      <c r="E53" s="101"/>
      <c r="F53" s="100"/>
      <c r="G53" s="473" t="s">
        <v>14</v>
      </c>
      <c r="H53" s="473"/>
      <c r="I53" s="152"/>
      <c r="J53" s="152">
        <f>J51-J52</f>
        <v>19079847</v>
      </c>
    </row>
    <row r="54" spans="1:17" x14ac:dyDescent="0.25">
      <c r="A54" s="98"/>
      <c r="B54" s="153"/>
      <c r="C54" s="100"/>
      <c r="D54" s="143"/>
      <c r="E54" s="101"/>
      <c r="F54" s="100"/>
      <c r="G54" s="473" t="s">
        <v>15</v>
      </c>
      <c r="H54" s="473"/>
      <c r="I54" s="101"/>
      <c r="J54" s="150">
        <f>SUM(H6:H48)</f>
        <v>1767000</v>
      </c>
    </row>
    <row r="55" spans="1:17" x14ac:dyDescent="0.25">
      <c r="A55" s="98"/>
      <c r="B55" s="153"/>
      <c r="C55" s="100"/>
      <c r="D55" s="143"/>
      <c r="E55" s="101"/>
      <c r="F55" s="100"/>
      <c r="G55" s="473" t="s">
        <v>16</v>
      </c>
      <c r="H55" s="473"/>
      <c r="I55" s="101"/>
      <c r="J55" s="150">
        <f>J53+J54</f>
        <v>20846847</v>
      </c>
    </row>
    <row r="56" spans="1:17" x14ac:dyDescent="0.25">
      <c r="A56" s="98"/>
      <c r="B56" s="153"/>
      <c r="C56" s="100"/>
      <c r="D56" s="143"/>
      <c r="E56" s="101"/>
      <c r="F56" s="100"/>
      <c r="G56" s="473" t="s">
        <v>5</v>
      </c>
      <c r="H56" s="473"/>
      <c r="I56" s="101"/>
      <c r="J56" s="150">
        <f>SUM(I6:I48)</f>
        <v>19944000</v>
      </c>
    </row>
    <row r="57" spans="1:17" x14ac:dyDescent="0.25">
      <c r="A57" s="98"/>
      <c r="B57" s="153"/>
      <c r="C57" s="100"/>
      <c r="D57" s="143"/>
      <c r="E57" s="101"/>
      <c r="F57" s="100"/>
      <c r="G57" s="473" t="s">
        <v>31</v>
      </c>
      <c r="H57" s="473"/>
      <c r="I57" s="99" t="str">
        <f>IF(J57&gt;0,"SALDO",IF(J57&lt;0,"PIUTANG",IF(J57=0,"LUNAS")))</f>
        <v>PIUTANG</v>
      </c>
      <c r="J57" s="150">
        <f>J56-J55</f>
        <v>-902847</v>
      </c>
    </row>
  </sheetData>
  <mergeCells count="15">
    <mergeCell ref="G57:H57"/>
    <mergeCell ref="G51:H51"/>
    <mergeCell ref="G52:H52"/>
    <mergeCell ref="G53:H53"/>
    <mergeCell ref="G54:H54"/>
    <mergeCell ref="G55:H55"/>
    <mergeCell ref="G56:H56"/>
    <mergeCell ref="F1:H1"/>
    <mergeCell ref="F2:H2"/>
    <mergeCell ref="A3:J3"/>
    <mergeCell ref="A4:A5"/>
    <mergeCell ref="B4:G4"/>
    <mergeCell ref="H4:H5"/>
    <mergeCell ref="I4:I5"/>
    <mergeCell ref="J4:J5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4" activePane="bottomLeft" state="frozen"/>
      <selection pane="bottomLeft" activeCell="B36" sqref="B3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21" t="s">
        <v>22</v>
      </c>
      <c r="G1" s="421"/>
      <c r="H1" s="421"/>
      <c r="I1" s="220"/>
      <c r="J1" s="218"/>
      <c r="L1" s="219">
        <f>SUM(D21:D22)</f>
        <v>929338</v>
      </c>
      <c r="M1" s="219">
        <f>D21-I2</f>
        <v>-1721073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21" t="s">
        <v>21</v>
      </c>
      <c r="G2" s="421"/>
      <c r="H2" s="421"/>
      <c r="I2" s="220">
        <f>J48*-1</f>
        <v>2029773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3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3" x14ac:dyDescent="0.25">
      <c r="A7" s="457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62"/>
      <c r="I7" s="464"/>
      <c r="J7" s="434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D34-G35+H34</f>
        <v>1028322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2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2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2" x14ac:dyDescent="0.25">
      <c r="A35" s="98">
        <v>43571</v>
      </c>
      <c r="B35" s="99"/>
      <c r="C35" s="100"/>
      <c r="D35" s="34"/>
      <c r="E35" s="101" t="s">
        <v>387</v>
      </c>
      <c r="F35" s="99">
        <v>9</v>
      </c>
      <c r="G35" s="34">
        <v>1017583</v>
      </c>
      <c r="H35" s="102"/>
      <c r="I35" s="102">
        <v>860322</v>
      </c>
      <c r="J35" s="34" t="s">
        <v>58</v>
      </c>
    </row>
    <row r="36" spans="1:12" x14ac:dyDescent="0.25">
      <c r="A36" s="98">
        <v>43577</v>
      </c>
      <c r="B36" s="99">
        <v>19005125</v>
      </c>
      <c r="C36" s="100">
        <v>16</v>
      </c>
      <c r="D36" s="34">
        <v>1767745</v>
      </c>
      <c r="E36" s="101"/>
      <c r="F36" s="99"/>
      <c r="G36" s="34"/>
      <c r="H36" s="102">
        <v>99000</v>
      </c>
      <c r="I36" s="102"/>
      <c r="J36" s="34"/>
      <c r="L36" s="219">
        <f>D34-G35</f>
        <v>860322</v>
      </c>
    </row>
    <row r="37" spans="1:12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2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2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2" x14ac:dyDescent="0.25">
      <c r="A40" s="235"/>
      <c r="B40" s="223" t="s">
        <v>11</v>
      </c>
      <c r="C40" s="232">
        <f>SUM(C8:C39)</f>
        <v>528</v>
      </c>
      <c r="D40" s="224"/>
      <c r="E40" s="223" t="s">
        <v>11</v>
      </c>
      <c r="F40" s="223">
        <f>SUM(F8:F39)</f>
        <v>102</v>
      </c>
      <c r="G40" s="224">
        <f>SUM(G8:G39)</f>
        <v>10707503</v>
      </c>
      <c r="H40" s="239"/>
      <c r="I40" s="239"/>
      <c r="J40" s="236"/>
    </row>
    <row r="41" spans="1:12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2" x14ac:dyDescent="0.25">
      <c r="A42" s="225"/>
      <c r="B42" s="226"/>
      <c r="C42" s="240"/>
      <c r="D42" s="236"/>
      <c r="E42" s="223"/>
      <c r="F42" s="234"/>
      <c r="G42" s="420" t="s">
        <v>12</v>
      </c>
      <c r="H42" s="420"/>
      <c r="I42" s="239"/>
      <c r="J42" s="227">
        <f>SUM(D8:D39)</f>
        <v>52619762</v>
      </c>
    </row>
    <row r="43" spans="1:12" x14ac:dyDescent="0.25">
      <c r="A43" s="235"/>
      <c r="B43" s="234"/>
      <c r="C43" s="240"/>
      <c r="D43" s="236"/>
      <c r="E43" s="223"/>
      <c r="F43" s="234"/>
      <c r="G43" s="420" t="s">
        <v>13</v>
      </c>
      <c r="H43" s="420"/>
      <c r="I43" s="239"/>
      <c r="J43" s="227">
        <f>SUM(G8:G39)</f>
        <v>10707503</v>
      </c>
    </row>
    <row r="44" spans="1:12" x14ac:dyDescent="0.25">
      <c r="A44" s="228"/>
      <c r="B44" s="237"/>
      <c r="C44" s="240"/>
      <c r="D44" s="236"/>
      <c r="E44" s="237"/>
      <c r="F44" s="234"/>
      <c r="G44" s="420" t="s">
        <v>14</v>
      </c>
      <c r="H44" s="420"/>
      <c r="I44" s="41"/>
      <c r="J44" s="229">
        <f>J42-J43</f>
        <v>41912259</v>
      </c>
    </row>
    <row r="45" spans="1:12" x14ac:dyDescent="0.25">
      <c r="A45" s="235"/>
      <c r="B45" s="230"/>
      <c r="C45" s="240"/>
      <c r="D45" s="231"/>
      <c r="E45" s="237"/>
      <c r="F45" s="223"/>
      <c r="G45" s="420" t="s">
        <v>15</v>
      </c>
      <c r="H45" s="420"/>
      <c r="I45" s="239"/>
      <c r="J45" s="227">
        <f>SUM(H8:H41)</f>
        <v>877000</v>
      </c>
    </row>
    <row r="46" spans="1:12" x14ac:dyDescent="0.25">
      <c r="A46" s="235"/>
      <c r="B46" s="230"/>
      <c r="C46" s="240"/>
      <c r="D46" s="231"/>
      <c r="E46" s="237"/>
      <c r="F46" s="223"/>
      <c r="G46" s="420" t="s">
        <v>16</v>
      </c>
      <c r="H46" s="420"/>
      <c r="I46" s="239"/>
      <c r="J46" s="227">
        <f>J44+J45</f>
        <v>42789259</v>
      </c>
    </row>
    <row r="47" spans="1:12" x14ac:dyDescent="0.25">
      <c r="A47" s="235"/>
      <c r="B47" s="230"/>
      <c r="C47" s="240"/>
      <c r="D47" s="231"/>
      <c r="E47" s="237"/>
      <c r="F47" s="234"/>
      <c r="G47" s="420" t="s">
        <v>5</v>
      </c>
      <c r="H47" s="420"/>
      <c r="I47" s="239"/>
      <c r="J47" s="227">
        <f>SUM(I8:I41)</f>
        <v>40759486</v>
      </c>
    </row>
    <row r="48" spans="1:12" x14ac:dyDescent="0.25">
      <c r="A48" s="235"/>
      <c r="B48" s="230"/>
      <c r="C48" s="240"/>
      <c r="D48" s="231"/>
      <c r="E48" s="237"/>
      <c r="F48" s="234"/>
      <c r="G48" s="420" t="s">
        <v>31</v>
      </c>
      <c r="H48" s="420"/>
      <c r="I48" s="240" t="str">
        <f>IF(J48&gt;0,"SALDO",IF(J48&lt;0,"PIUTANG",IF(J48=0,"LUNAS")))</f>
        <v>PIUTANG</v>
      </c>
      <c r="J48" s="227">
        <f>J47-J46</f>
        <v>-2029773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87"/>
  <sheetViews>
    <sheetView workbookViewId="0">
      <pane ySplit="7" topLeftCell="A66" activePane="bottomLeft" state="frozen"/>
      <selection pane="bottomLeft" activeCell="B75" sqref="B7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21" t="s">
        <v>21</v>
      </c>
      <c r="G2" s="421"/>
      <c r="H2" s="421"/>
      <c r="I2" s="38">
        <f>J87*-1</f>
        <v>8385055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6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6" x14ac:dyDescent="0.25">
      <c r="A7" s="45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2"/>
      <c r="I7" s="464"/>
      <c r="J7" s="4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43531</v>
      </c>
      <c r="B66" s="242">
        <v>19002187</v>
      </c>
      <c r="C66" s="129">
        <v>19</v>
      </c>
      <c r="D66" s="246">
        <v>1855550</v>
      </c>
      <c r="E66" s="244"/>
      <c r="F66" s="242"/>
      <c r="G66" s="246"/>
      <c r="H66" s="245">
        <v>90000</v>
      </c>
      <c r="I66" s="245"/>
      <c r="J66" s="246"/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43541</v>
      </c>
      <c r="B67" s="242">
        <v>19002833</v>
      </c>
      <c r="C67" s="129">
        <v>33</v>
      </c>
      <c r="D67" s="246">
        <v>3509990</v>
      </c>
      <c r="E67" s="244"/>
      <c r="F67" s="242"/>
      <c r="G67" s="246"/>
      <c r="H67" s="245">
        <v>100000</v>
      </c>
      <c r="I67" s="245">
        <v>2000000</v>
      </c>
      <c r="J67" s="24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43550</v>
      </c>
      <c r="B68" s="242"/>
      <c r="C68" s="129"/>
      <c r="D68" s="246"/>
      <c r="E68" s="244"/>
      <c r="F68" s="242"/>
      <c r="G68" s="246"/>
      <c r="H68" s="245"/>
      <c r="I68" s="245">
        <v>3000000</v>
      </c>
      <c r="J68" s="24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43551</v>
      </c>
      <c r="B69" s="242">
        <v>19003429</v>
      </c>
      <c r="C69" s="129">
        <v>61</v>
      </c>
      <c r="D69" s="246">
        <v>6792775</v>
      </c>
      <c r="E69" s="244"/>
      <c r="F69" s="242"/>
      <c r="G69" s="246"/>
      <c r="H69" s="245">
        <v>90000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43561</v>
      </c>
      <c r="B70" s="242">
        <v>19004106</v>
      </c>
      <c r="C70" s="129">
        <v>49</v>
      </c>
      <c r="D70" s="246">
        <v>5418325</v>
      </c>
      <c r="E70" s="244" t="s">
        <v>361</v>
      </c>
      <c r="F70" s="242">
        <v>12</v>
      </c>
      <c r="G70" s="246">
        <v>1503565</v>
      </c>
      <c r="H70" s="245">
        <v>182000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43561</v>
      </c>
      <c r="B71" s="242">
        <v>19004111</v>
      </c>
      <c r="C71" s="129">
        <v>39</v>
      </c>
      <c r="D71" s="246">
        <v>4529395</v>
      </c>
      <c r="E71" s="244"/>
      <c r="F71" s="242"/>
      <c r="G71" s="246"/>
      <c r="H71" s="245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43562</v>
      </c>
      <c r="B72" s="242"/>
      <c r="C72" s="129"/>
      <c r="D72" s="246"/>
      <c r="E72" s="244"/>
      <c r="F72" s="242"/>
      <c r="G72" s="246"/>
      <c r="H72" s="245"/>
      <c r="I72" s="245">
        <v>6000000</v>
      </c>
      <c r="J72" s="24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43573</v>
      </c>
      <c r="B73" s="242">
        <v>19004824</v>
      </c>
      <c r="C73" s="129">
        <v>80</v>
      </c>
      <c r="D73" s="246">
        <v>8301100</v>
      </c>
      <c r="E73" s="244"/>
      <c r="F73" s="242"/>
      <c r="G73" s="246"/>
      <c r="H73" s="245">
        <v>100000</v>
      </c>
      <c r="I73" s="245">
        <v>8000000</v>
      </c>
      <c r="J73" s="246" t="s">
        <v>17</v>
      </c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43575</v>
      </c>
      <c r="B74" s="242"/>
      <c r="C74" s="129"/>
      <c r="D74" s="246"/>
      <c r="E74" s="244" t="s">
        <v>395</v>
      </c>
      <c r="F74" s="242">
        <v>21</v>
      </c>
      <c r="G74" s="246">
        <v>2429895</v>
      </c>
      <c r="H74" s="245"/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35">
        <v>43583</v>
      </c>
      <c r="B75" s="234">
        <v>19005486</v>
      </c>
      <c r="C75" s="26">
        <v>80</v>
      </c>
      <c r="D75" s="236">
        <v>8680115</v>
      </c>
      <c r="E75" s="244" t="s">
        <v>420</v>
      </c>
      <c r="F75" s="242">
        <v>33</v>
      </c>
      <c r="G75" s="246">
        <v>3730735</v>
      </c>
      <c r="H75" s="239">
        <v>100000</v>
      </c>
      <c r="I75" s="245">
        <v>4700000</v>
      </c>
      <c r="J75" s="246" t="s">
        <v>17</v>
      </c>
      <c r="K75" s="219"/>
      <c r="L75" s="219"/>
      <c r="M75" s="219"/>
      <c r="N75" s="219"/>
      <c r="O75" s="219"/>
      <c r="P75" s="219"/>
    </row>
    <row r="76" spans="1:16" s="233" customFormat="1" x14ac:dyDescent="0.25">
      <c r="A76" s="235"/>
      <c r="B76" s="234"/>
      <c r="C76" s="26"/>
      <c r="D76" s="236"/>
      <c r="E76" s="237"/>
      <c r="F76" s="234"/>
      <c r="G76" s="236"/>
      <c r="H76" s="239"/>
      <c r="I76" s="239"/>
      <c r="J76" s="236"/>
      <c r="K76" s="219"/>
      <c r="L76" s="219"/>
      <c r="M76" s="219"/>
      <c r="N76" s="219"/>
      <c r="O76" s="219"/>
      <c r="P76" s="219"/>
    </row>
    <row r="77" spans="1:16" s="233" customFormat="1" x14ac:dyDescent="0.25">
      <c r="A77" s="235"/>
      <c r="B77" s="234"/>
      <c r="C77" s="26"/>
      <c r="D77" s="236"/>
      <c r="E77" s="237"/>
      <c r="F77" s="234"/>
      <c r="G77" s="236"/>
      <c r="H77" s="239"/>
      <c r="I77" s="239"/>
      <c r="J77" s="236"/>
      <c r="K77" s="219"/>
      <c r="L77" s="219"/>
      <c r="M77" s="219"/>
      <c r="N77" s="219"/>
      <c r="O77" s="219"/>
      <c r="P77" s="219"/>
    </row>
    <row r="78" spans="1:16" x14ac:dyDescent="0.25">
      <c r="A78" s="4"/>
      <c r="B78" s="3"/>
      <c r="C78" s="26"/>
      <c r="D78" s="6"/>
      <c r="E78" s="7"/>
      <c r="F78" s="3"/>
      <c r="G78" s="6"/>
      <c r="H78" s="39"/>
      <c r="I78" s="39"/>
      <c r="J78" s="6"/>
    </row>
    <row r="79" spans="1:16" x14ac:dyDescent="0.25">
      <c r="A79" s="4"/>
      <c r="B79" s="8" t="s">
        <v>11</v>
      </c>
      <c r="C79" s="27">
        <f>SUM(C8:C78)</f>
        <v>3881</v>
      </c>
      <c r="D79" s="9">
        <f>SUM(D66:D78)</f>
        <v>39087250</v>
      </c>
      <c r="E79" s="8" t="s">
        <v>11</v>
      </c>
      <c r="F79" s="8">
        <f>SUM(F8:F78)</f>
        <v>958</v>
      </c>
      <c r="G79" s="5"/>
      <c r="H79" s="40">
        <f>SUM(H66:H78)</f>
        <v>662000</v>
      </c>
      <c r="I79" s="40">
        <f>SUM(I67:I78)</f>
        <v>23700000</v>
      </c>
      <c r="J79" s="5"/>
    </row>
    <row r="80" spans="1:16" x14ac:dyDescent="0.25">
      <c r="A80" s="4"/>
      <c r="B80" s="8"/>
      <c r="C80" s="27"/>
      <c r="D80" s="9"/>
      <c r="E80" s="8"/>
      <c r="F80" s="8"/>
      <c r="G80" s="32"/>
      <c r="H80" s="52"/>
      <c r="I80" s="40"/>
      <c r="J80" s="5"/>
    </row>
    <row r="81" spans="1:10" x14ac:dyDescent="0.25">
      <c r="A81" s="10"/>
      <c r="B81" s="11"/>
      <c r="C81" s="26"/>
      <c r="D81" s="6"/>
      <c r="E81" s="8"/>
      <c r="F81" s="3"/>
      <c r="G81" s="420" t="s">
        <v>12</v>
      </c>
      <c r="H81" s="420"/>
      <c r="I81" s="39"/>
      <c r="J81" s="13">
        <f>SUM(D8:D78)</f>
        <v>388782319</v>
      </c>
    </row>
    <row r="82" spans="1:10" x14ac:dyDescent="0.25">
      <c r="A82" s="4"/>
      <c r="B82" s="3"/>
      <c r="C82" s="26"/>
      <c r="D82" s="6"/>
      <c r="E82" s="7"/>
      <c r="F82" s="3"/>
      <c r="G82" s="420" t="s">
        <v>13</v>
      </c>
      <c r="H82" s="420"/>
      <c r="I82" s="39"/>
      <c r="J82" s="13">
        <f>SUM(G8:G78)</f>
        <v>96825622</v>
      </c>
    </row>
    <row r="83" spans="1:10" x14ac:dyDescent="0.25">
      <c r="A83" s="14"/>
      <c r="B83" s="7"/>
      <c r="C83" s="26"/>
      <c r="D83" s="6"/>
      <c r="E83" s="7"/>
      <c r="F83" s="3"/>
      <c r="G83" s="420" t="s">
        <v>14</v>
      </c>
      <c r="H83" s="420"/>
      <c r="I83" s="41"/>
      <c r="J83" s="15">
        <f>J81-J82</f>
        <v>291956697</v>
      </c>
    </row>
    <row r="84" spans="1:10" x14ac:dyDescent="0.25">
      <c r="A84" s="4"/>
      <c r="B84" s="16"/>
      <c r="C84" s="26"/>
      <c r="D84" s="17"/>
      <c r="E84" s="7"/>
      <c r="F84" s="3"/>
      <c r="G84" s="420" t="s">
        <v>15</v>
      </c>
      <c r="H84" s="420"/>
      <c r="I84" s="39"/>
      <c r="J84" s="13">
        <f>SUM(H8:H78)</f>
        <v>3963000</v>
      </c>
    </row>
    <row r="85" spans="1:10" x14ac:dyDescent="0.25">
      <c r="A85" s="4"/>
      <c r="B85" s="16"/>
      <c r="C85" s="26"/>
      <c r="D85" s="17"/>
      <c r="E85" s="7"/>
      <c r="F85" s="3"/>
      <c r="G85" s="420" t="s">
        <v>16</v>
      </c>
      <c r="H85" s="420"/>
      <c r="I85" s="39"/>
      <c r="J85" s="13">
        <f>J83+J84</f>
        <v>295919697</v>
      </c>
    </row>
    <row r="86" spans="1:10" x14ac:dyDescent="0.25">
      <c r="A86" s="4"/>
      <c r="B86" s="16"/>
      <c r="C86" s="26"/>
      <c r="D86" s="17"/>
      <c r="E86" s="7"/>
      <c r="F86" s="3"/>
      <c r="G86" s="420" t="s">
        <v>5</v>
      </c>
      <c r="H86" s="420"/>
      <c r="I86" s="39"/>
      <c r="J86" s="13">
        <f>SUM(I8:I78)</f>
        <v>287534642</v>
      </c>
    </row>
    <row r="87" spans="1:10" x14ac:dyDescent="0.25">
      <c r="A87" s="4"/>
      <c r="B87" s="16"/>
      <c r="C87" s="26"/>
      <c r="D87" s="17"/>
      <c r="E87" s="7"/>
      <c r="F87" s="3"/>
      <c r="G87" s="420" t="s">
        <v>31</v>
      </c>
      <c r="H87" s="420"/>
      <c r="I87" s="40" t="str">
        <f>IF(J87&gt;0,"SALDO",IF(J87&lt;0,"PIUTANG",IF(J87=0,"LUNAS")))</f>
        <v>PIUTANG</v>
      </c>
      <c r="J87" s="13">
        <f>J86-J85</f>
        <v>-8385055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N42" sqref="N4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21" t="s">
        <v>21</v>
      </c>
      <c r="G2" s="421"/>
      <c r="H2" s="421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5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5" x14ac:dyDescent="0.25">
      <c r="A7" s="45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62"/>
      <c r="I7" s="464"/>
      <c r="J7" s="4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5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74" t="s">
        <v>21</v>
      </c>
      <c r="H1" s="474"/>
      <c r="I1" s="47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74" t="s">
        <v>107</v>
      </c>
      <c r="H2" s="474"/>
      <c r="I2" s="47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74" t="s">
        <v>108</v>
      </c>
      <c r="H3" s="474"/>
      <c r="I3" s="47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3" x14ac:dyDescent="0.25">
      <c r="A7" s="45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30"/>
      <c r="I7" s="464"/>
      <c r="J7" s="434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75" t="s">
        <v>48</v>
      </c>
      <c r="B1" s="475"/>
      <c r="C1" s="475"/>
    </row>
    <row r="2" spans="1:5" ht="15" customHeight="1" x14ac:dyDescent="0.25">
      <c r="A2" s="475"/>
      <c r="B2" s="475"/>
      <c r="C2" s="47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ST'!A189</f>
        <v>43577</v>
      </c>
      <c r="C5" s="281">
        <f>'Taufik ST'!I2</f>
        <v>14735940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Fashion'!A39</f>
        <v>43577</v>
      </c>
      <c r="C6" s="281">
        <f>'Indra Fashion'!I2</f>
        <v>710090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Bandros!A475</f>
        <v>43582</v>
      </c>
      <c r="C8" s="281">
        <f>Bandros!I2</f>
        <v>3789385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Bentang!A118</f>
        <v>43571</v>
      </c>
      <c r="C9" s="281">
        <f>Bentang!I2</f>
        <v>6092965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Azalea!A36</f>
        <v>43577</v>
      </c>
      <c r="C10" s="281">
        <f>Azalea!I2</f>
        <v>2029773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ESP!A270</f>
        <v>43582</v>
      </c>
      <c r="C11" s="281">
        <f>ESP!I2</f>
        <v>13339355</v>
      </c>
      <c r="E11" s="289"/>
    </row>
    <row r="12" spans="1:5" s="267" customFormat="1" ht="18.75" customHeight="1" x14ac:dyDescent="0.25">
      <c r="A12" s="185" t="s">
        <v>200</v>
      </c>
      <c r="B12" s="184">
        <f>Yuan!A59</f>
        <v>43574</v>
      </c>
      <c r="C12" s="281">
        <f>Yuan!I2</f>
        <v>557175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8385055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Febri!A41</f>
        <v>43566</v>
      </c>
      <c r="C20" s="281">
        <f>Febri!I2</f>
        <v>902847</v>
      </c>
      <c r="E20" s="288"/>
    </row>
    <row r="21" spans="1:5" s="267" customFormat="1" ht="18.75" customHeight="1" x14ac:dyDescent="0.25">
      <c r="A21" s="185" t="s">
        <v>211</v>
      </c>
      <c r="B21" s="184">
        <f>'Sale ESP'!A193</f>
        <v>43575</v>
      </c>
      <c r="C21" s="281">
        <f>'Sale ESP'!I2</f>
        <v>273105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78" t="s">
        <v>11</v>
      </c>
      <c r="B24" s="479"/>
      <c r="C24" s="476">
        <f>SUM(C5:C23)</f>
        <v>50396179.5</v>
      </c>
    </row>
    <row r="25" spans="1:5" s="267" customFormat="1" ht="15" customHeight="1" x14ac:dyDescent="0.25">
      <c r="A25" s="480"/>
      <c r="B25" s="481"/>
      <c r="C25" s="477"/>
    </row>
    <row r="29" spans="1:5" x14ac:dyDescent="0.25">
      <c r="C29" s="403">
        <f>C14+C15+C16+C17</f>
        <v>17839544.5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21" t="s">
        <v>21</v>
      </c>
      <c r="G2" s="421"/>
      <c r="H2" s="421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0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0" x14ac:dyDescent="0.25">
      <c r="A7" s="45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30"/>
      <c r="I7" s="464"/>
      <c r="J7" s="434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8" t="s">
        <v>22</v>
      </c>
      <c r="G1" s="438"/>
      <c r="H1" s="438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8" t="s">
        <v>21</v>
      </c>
      <c r="G2" s="438"/>
      <c r="H2" s="438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9"/>
      <c r="B4" s="440"/>
      <c r="C4" s="440"/>
      <c r="D4" s="440"/>
      <c r="E4" s="440"/>
      <c r="F4" s="440"/>
      <c r="G4" s="440"/>
      <c r="H4" s="440"/>
      <c r="I4" s="440"/>
      <c r="J4" s="441"/>
    </row>
    <row r="5" spans="1:16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51" t="s">
        <v>6</v>
      </c>
    </row>
    <row r="6" spans="1:16" x14ac:dyDescent="0.25">
      <c r="A6" s="443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8"/>
      <c r="I6" s="450"/>
      <c r="J6" s="452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53" t="s">
        <v>12</v>
      </c>
      <c r="H647" s="453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7" t="s">
        <v>13</v>
      </c>
      <c r="H648" s="437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7" t="s">
        <v>14</v>
      </c>
      <c r="H649" s="437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7" t="s">
        <v>15</v>
      </c>
      <c r="H650" s="437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7" t="s">
        <v>16</v>
      </c>
      <c r="H651" s="437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7" t="s">
        <v>5</v>
      </c>
      <c r="H652" s="437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7" t="s">
        <v>31</v>
      </c>
      <c r="H653" s="437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21" t="s">
        <v>22</v>
      </c>
      <c r="G1" s="421"/>
      <c r="H1" s="421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21" t="s">
        <v>21</v>
      </c>
      <c r="G2" s="421"/>
      <c r="H2" s="421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2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2" x14ac:dyDescent="0.25">
      <c r="A7" s="45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30"/>
      <c r="I7" s="464"/>
      <c r="J7" s="4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7" t="s">
        <v>22</v>
      </c>
      <c r="G1" s="467"/>
      <c r="H1" s="467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7" t="s">
        <v>21</v>
      </c>
      <c r="G2" s="467"/>
      <c r="H2" s="467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8"/>
      <c r="B5" s="468"/>
      <c r="C5" s="468"/>
      <c r="D5" s="468"/>
      <c r="E5" s="468"/>
      <c r="F5" s="468"/>
      <c r="G5" s="468"/>
      <c r="H5" s="468"/>
      <c r="I5" s="468"/>
      <c r="J5" s="468"/>
    </row>
    <row r="6" spans="1:13" x14ac:dyDescent="0.25">
      <c r="A6" s="469" t="s">
        <v>2</v>
      </c>
      <c r="B6" s="470" t="s">
        <v>3</v>
      </c>
      <c r="C6" s="470"/>
      <c r="D6" s="470"/>
      <c r="E6" s="470"/>
      <c r="F6" s="470"/>
      <c r="G6" s="470"/>
      <c r="H6" s="482" t="s">
        <v>4</v>
      </c>
      <c r="I6" s="484" t="s">
        <v>5</v>
      </c>
      <c r="J6" s="472" t="s">
        <v>6</v>
      </c>
    </row>
    <row r="7" spans="1:13" x14ac:dyDescent="0.25">
      <c r="A7" s="469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83"/>
      <c r="I7" s="484"/>
      <c r="J7" s="472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21" t="s">
        <v>22</v>
      </c>
      <c r="G1" s="421"/>
      <c r="H1" s="421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21" t="s">
        <v>21</v>
      </c>
      <c r="G2" s="421"/>
      <c r="H2" s="421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54"/>
      <c r="B4" s="454"/>
      <c r="C4" s="454"/>
      <c r="D4" s="454"/>
      <c r="E4" s="454"/>
      <c r="F4" s="454"/>
      <c r="G4" s="454"/>
      <c r="H4" s="454"/>
      <c r="I4" s="454"/>
      <c r="J4" s="455"/>
    </row>
    <row r="5" spans="1:15" x14ac:dyDescent="0.25">
      <c r="A5" s="456" t="s">
        <v>2</v>
      </c>
      <c r="B5" s="458" t="s">
        <v>3</v>
      </c>
      <c r="C5" s="459"/>
      <c r="D5" s="459"/>
      <c r="E5" s="459"/>
      <c r="F5" s="459"/>
      <c r="G5" s="460"/>
      <c r="H5" s="461" t="s">
        <v>4</v>
      </c>
      <c r="I5" s="463" t="s">
        <v>5</v>
      </c>
      <c r="J5" s="433" t="s">
        <v>6</v>
      </c>
    </row>
    <row r="6" spans="1:15" x14ac:dyDescent="0.25">
      <c r="A6" s="457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62"/>
      <c r="I6" s="464"/>
      <c r="J6" s="434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21" t="s">
        <v>22</v>
      </c>
      <c r="G1" s="421"/>
      <c r="H1" s="421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21" t="s">
        <v>21</v>
      </c>
      <c r="G2" s="421"/>
      <c r="H2" s="421"/>
      <c r="I2" s="38">
        <f>J59*-1</f>
        <v>-34807202</v>
      </c>
      <c r="J2" s="20"/>
    </row>
    <row r="4" spans="1:10" ht="19.5" x14ac:dyDescent="0.25">
      <c r="A4" s="454"/>
      <c r="B4" s="454"/>
      <c r="C4" s="454"/>
      <c r="D4" s="454"/>
      <c r="E4" s="454"/>
      <c r="F4" s="454"/>
      <c r="G4" s="454"/>
      <c r="H4" s="454"/>
      <c r="I4" s="454"/>
      <c r="J4" s="455"/>
    </row>
    <row r="5" spans="1:10" x14ac:dyDescent="0.25">
      <c r="A5" s="456" t="s">
        <v>2</v>
      </c>
      <c r="B5" s="458" t="s">
        <v>3</v>
      </c>
      <c r="C5" s="459"/>
      <c r="D5" s="459"/>
      <c r="E5" s="459"/>
      <c r="F5" s="459"/>
      <c r="G5" s="460"/>
      <c r="H5" s="461" t="s">
        <v>4</v>
      </c>
      <c r="I5" s="463" t="s">
        <v>5</v>
      </c>
      <c r="J5" s="433" t="s">
        <v>6</v>
      </c>
    </row>
    <row r="6" spans="1:10" x14ac:dyDescent="0.25">
      <c r="A6" s="45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62"/>
      <c r="I6" s="464"/>
      <c r="J6" s="4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85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8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85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8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85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8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85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8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85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8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85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8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85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8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85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8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85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8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85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8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21" t="s">
        <v>21</v>
      </c>
      <c r="G2" s="421"/>
      <c r="H2" s="421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  <c r="L5" s="238"/>
    </row>
    <row r="6" spans="1:12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  <c r="L6" s="238"/>
    </row>
    <row r="7" spans="1:12" x14ac:dyDescent="0.25">
      <c r="A7" s="45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62"/>
      <c r="I7" s="464"/>
      <c r="J7" s="434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21" t="s">
        <v>22</v>
      </c>
      <c r="G1" s="421"/>
      <c r="H1" s="421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21" t="s">
        <v>21</v>
      </c>
      <c r="G2" s="421"/>
      <c r="H2" s="421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24" t="s">
        <v>4</v>
      </c>
      <c r="I6" s="487" t="s">
        <v>5</v>
      </c>
      <c r="J6" s="426" t="s">
        <v>6</v>
      </c>
      <c r="L6" s="219"/>
      <c r="M6" s="219"/>
      <c r="N6" s="219"/>
      <c r="O6" s="219"/>
      <c r="P6" s="219"/>
      <c r="Q6" s="219"/>
    </row>
    <row r="7" spans="1:17" x14ac:dyDescent="0.25">
      <c r="A7" s="423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24"/>
      <c r="I7" s="487"/>
      <c r="J7" s="426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21" t="s">
        <v>22</v>
      </c>
      <c r="G1" s="421"/>
      <c r="H1" s="421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22" t="s">
        <v>61</v>
      </c>
      <c r="B5" s="422"/>
      <c r="C5" s="422"/>
      <c r="D5" s="422"/>
      <c r="E5" s="422"/>
      <c r="F5" s="422"/>
      <c r="G5" s="422"/>
      <c r="H5" s="422"/>
      <c r="I5" s="422"/>
      <c r="J5" s="422"/>
    </row>
    <row r="6" spans="1:19" x14ac:dyDescent="0.25">
      <c r="A6" s="427" t="s">
        <v>2</v>
      </c>
      <c r="B6" s="424" t="s">
        <v>3</v>
      </c>
      <c r="C6" s="424"/>
      <c r="D6" s="424"/>
      <c r="E6" s="424"/>
      <c r="F6" s="424"/>
      <c r="G6" s="424"/>
      <c r="H6" s="424" t="s">
        <v>4</v>
      </c>
      <c r="I6" s="425" t="s">
        <v>5</v>
      </c>
      <c r="J6" s="426" t="s">
        <v>6</v>
      </c>
    </row>
    <row r="7" spans="1:19" x14ac:dyDescent="0.25">
      <c r="A7" s="42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25"/>
      <c r="J7" s="426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21" t="s">
        <v>21</v>
      </c>
      <c r="G2" s="421"/>
      <c r="H2" s="421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3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3" x14ac:dyDescent="0.25">
      <c r="A7" s="45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30"/>
      <c r="I7" s="464"/>
      <c r="J7" s="4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21" t="s">
        <v>118</v>
      </c>
      <c r="G2" s="421"/>
      <c r="H2" s="421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  <c r="L5" s="18"/>
      <c r="N5" s="18"/>
      <c r="O5" s="37"/>
    </row>
    <row r="6" spans="1:15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89" t="s">
        <v>4</v>
      </c>
      <c r="I6" s="491" t="s">
        <v>5</v>
      </c>
      <c r="J6" s="492" t="s">
        <v>6</v>
      </c>
      <c r="L6" s="18"/>
      <c r="N6" s="18"/>
      <c r="O6" s="37"/>
    </row>
    <row r="7" spans="1:15" x14ac:dyDescent="0.25">
      <c r="A7" s="423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90"/>
      <c r="I7" s="491"/>
      <c r="J7" s="49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8" t="s">
        <v>12</v>
      </c>
      <c r="H19" s="48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8" t="s">
        <v>13</v>
      </c>
      <c r="H20" s="48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8" t="s">
        <v>14</v>
      </c>
      <c r="H21" s="48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8" t="s">
        <v>15</v>
      </c>
      <c r="H22" s="48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8" t="s">
        <v>16</v>
      </c>
      <c r="H23" s="48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8" t="s">
        <v>5</v>
      </c>
      <c r="H24" s="48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8" t="s">
        <v>31</v>
      </c>
      <c r="H25" s="48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21" t="s">
        <v>22</v>
      </c>
      <c r="G1" s="421"/>
      <c r="H1" s="421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21" t="s">
        <v>21</v>
      </c>
      <c r="G2" s="421"/>
      <c r="H2" s="421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5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5" x14ac:dyDescent="0.25">
      <c r="A7" s="45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2"/>
      <c r="I7" s="464"/>
      <c r="J7" s="4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21" t="s">
        <v>22</v>
      </c>
      <c r="G1" s="421"/>
      <c r="H1" s="421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0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0" x14ac:dyDescent="0.25">
      <c r="A7" s="45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30"/>
      <c r="I7" s="464"/>
      <c r="J7" s="434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21" t="s">
        <v>22</v>
      </c>
      <c r="G1" s="421"/>
      <c r="H1" s="421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21" t="s">
        <v>21</v>
      </c>
      <c r="G2" s="421"/>
      <c r="H2" s="421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0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0" x14ac:dyDescent="0.25">
      <c r="A7" s="457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30"/>
      <c r="I7" s="464"/>
      <c r="J7" s="434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21" t="s">
        <v>22</v>
      </c>
      <c r="G1" s="421"/>
      <c r="H1" s="421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21" t="s">
        <v>21</v>
      </c>
      <c r="G2" s="421"/>
      <c r="H2" s="421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7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7" x14ac:dyDescent="0.25">
      <c r="A7" s="45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30"/>
      <c r="I7" s="464"/>
      <c r="J7" s="434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21" t="s">
        <v>22</v>
      </c>
      <c r="G1" s="421"/>
      <c r="H1" s="421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21" t="s">
        <v>21</v>
      </c>
      <c r="G2" s="421"/>
      <c r="H2" s="421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0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0" x14ac:dyDescent="0.25">
      <c r="A7" s="457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30"/>
      <c r="I7" s="464"/>
      <c r="J7" s="434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21" t="s">
        <v>22</v>
      </c>
      <c r="G1" s="421"/>
      <c r="H1" s="421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21" t="s">
        <v>21</v>
      </c>
      <c r="G2" s="421"/>
      <c r="H2" s="421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0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0" x14ac:dyDescent="0.25">
      <c r="A7" s="45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30"/>
      <c r="I7" s="464"/>
      <c r="J7" s="434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21" t="s">
        <v>22</v>
      </c>
      <c r="G1" s="421"/>
      <c r="H1" s="421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6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</row>
    <row r="7" spans="1:16" x14ac:dyDescent="0.25">
      <c r="A7" s="45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30"/>
      <c r="I7" s="464"/>
      <c r="J7" s="4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21" t="s">
        <v>22</v>
      </c>
      <c r="G1" s="421"/>
      <c r="H1" s="421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21" t="s">
        <v>21</v>
      </c>
      <c r="G2" s="421"/>
      <c r="H2" s="421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24" t="s">
        <v>4</v>
      </c>
      <c r="I6" s="487" t="s">
        <v>5</v>
      </c>
      <c r="J6" s="426" t="s">
        <v>6</v>
      </c>
      <c r="L6" s="219"/>
      <c r="M6" s="219"/>
      <c r="N6" s="219"/>
      <c r="O6" s="219"/>
      <c r="P6" s="219"/>
      <c r="Q6" s="219"/>
    </row>
    <row r="7" spans="1:17" x14ac:dyDescent="0.25">
      <c r="A7" s="423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24"/>
      <c r="I7" s="487"/>
      <c r="J7" s="426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21" t="s">
        <v>22</v>
      </c>
      <c r="G1" s="421"/>
      <c r="H1" s="421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  <c r="L5" s="174"/>
      <c r="M5" s="18"/>
      <c r="O5" s="18"/>
    </row>
    <row r="6" spans="1:15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29" t="s">
        <v>4</v>
      </c>
      <c r="I6" s="463" t="s">
        <v>5</v>
      </c>
      <c r="J6" s="433" t="s">
        <v>6</v>
      </c>
      <c r="L6" s="174"/>
    </row>
    <row r="7" spans="1:15" x14ac:dyDescent="0.25">
      <c r="A7" s="45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0"/>
      <c r="I7" s="464"/>
      <c r="J7" s="4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21" t="s">
        <v>22</v>
      </c>
      <c r="G1" s="421"/>
      <c r="H1" s="421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21" t="s">
        <v>21</v>
      </c>
      <c r="G2" s="421"/>
      <c r="H2" s="421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54"/>
      <c r="B5" s="454"/>
      <c r="C5" s="454"/>
      <c r="D5" s="454"/>
      <c r="E5" s="454"/>
      <c r="F5" s="454"/>
      <c r="G5" s="454"/>
      <c r="H5" s="454"/>
      <c r="I5" s="454"/>
      <c r="J5" s="455"/>
    </row>
    <row r="6" spans="1:11" x14ac:dyDescent="0.25">
      <c r="A6" s="456" t="s">
        <v>2</v>
      </c>
      <c r="B6" s="458" t="s">
        <v>3</v>
      </c>
      <c r="C6" s="459"/>
      <c r="D6" s="459"/>
      <c r="E6" s="459"/>
      <c r="F6" s="459"/>
      <c r="G6" s="460"/>
      <c r="H6" s="461" t="s">
        <v>4</v>
      </c>
      <c r="I6" s="463" t="s">
        <v>5</v>
      </c>
      <c r="J6" s="433" t="s">
        <v>6</v>
      </c>
    </row>
    <row r="7" spans="1:11" x14ac:dyDescent="0.25">
      <c r="A7" s="45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62"/>
      <c r="I7" s="464"/>
      <c r="J7" s="4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21" t="s">
        <v>22</v>
      </c>
      <c r="G1" s="421"/>
      <c r="H1" s="421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21" t="s">
        <v>21</v>
      </c>
      <c r="G2" s="421"/>
      <c r="H2" s="421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22"/>
      <c r="B5" s="422"/>
      <c r="C5" s="422"/>
      <c r="D5" s="422"/>
      <c r="E5" s="422"/>
      <c r="F5" s="422"/>
      <c r="G5" s="422"/>
      <c r="H5" s="422"/>
      <c r="I5" s="422"/>
      <c r="J5" s="42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23" t="s">
        <v>2</v>
      </c>
      <c r="B6" s="424" t="s">
        <v>3</v>
      </c>
      <c r="C6" s="424"/>
      <c r="D6" s="424"/>
      <c r="E6" s="424"/>
      <c r="F6" s="424"/>
      <c r="G6" s="424"/>
      <c r="H6" s="424" t="s">
        <v>4</v>
      </c>
      <c r="I6" s="487" t="s">
        <v>5</v>
      </c>
      <c r="J6" s="426" t="s">
        <v>6</v>
      </c>
      <c r="L6" s="219"/>
      <c r="M6" s="219"/>
      <c r="N6" s="219"/>
      <c r="O6" s="219"/>
      <c r="P6" s="219"/>
      <c r="Q6" s="219"/>
    </row>
    <row r="7" spans="1:17" x14ac:dyDescent="0.25">
      <c r="A7" s="423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24"/>
      <c r="I7" s="487"/>
      <c r="J7" s="426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21" t="s">
        <v>22</v>
      </c>
      <c r="G1" s="421"/>
      <c r="H1" s="421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21" t="s">
        <v>21</v>
      </c>
      <c r="G2" s="421"/>
      <c r="H2" s="421"/>
      <c r="I2" s="21">
        <f>J72*-1</f>
        <v>0</v>
      </c>
    </row>
    <row r="4" spans="1:10" ht="19.5" x14ac:dyDescent="0.25">
      <c r="A4" s="422"/>
      <c r="B4" s="422"/>
      <c r="C4" s="422"/>
      <c r="D4" s="422"/>
      <c r="E4" s="422"/>
      <c r="F4" s="422"/>
      <c r="G4" s="422"/>
      <c r="H4" s="422"/>
      <c r="I4" s="422"/>
      <c r="J4" s="422"/>
    </row>
    <row r="5" spans="1:10" x14ac:dyDescent="0.25">
      <c r="A5" s="423" t="s">
        <v>2</v>
      </c>
      <c r="B5" s="424" t="s">
        <v>3</v>
      </c>
      <c r="C5" s="424"/>
      <c r="D5" s="424"/>
      <c r="E5" s="424"/>
      <c r="F5" s="424"/>
      <c r="G5" s="424"/>
      <c r="H5" s="493" t="s">
        <v>4</v>
      </c>
      <c r="I5" s="491" t="s">
        <v>5</v>
      </c>
      <c r="J5" s="492" t="s">
        <v>6</v>
      </c>
    </row>
    <row r="6" spans="1:10" x14ac:dyDescent="0.25">
      <c r="A6" s="423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94"/>
      <c r="I6" s="491"/>
      <c r="J6" s="49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8" t="s">
        <v>12</v>
      </c>
      <c r="H66" s="48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8" t="s">
        <v>13</v>
      </c>
      <c r="H67" s="48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8" t="s">
        <v>14</v>
      </c>
      <c r="H68" s="48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8" t="s">
        <v>15</v>
      </c>
      <c r="H69" s="48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8" t="s">
        <v>16</v>
      </c>
      <c r="H70" s="48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8" t="s">
        <v>5</v>
      </c>
      <c r="H71" s="48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8" t="s">
        <v>31</v>
      </c>
      <c r="H72" s="48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21" t="s">
        <v>22</v>
      </c>
      <c r="G1" s="421"/>
      <c r="H1" s="421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21" t="s">
        <v>21</v>
      </c>
      <c r="G2" s="421"/>
      <c r="H2" s="421"/>
      <c r="I2" s="38">
        <f>J40*-1</f>
        <v>0</v>
      </c>
      <c r="J2" s="20"/>
    </row>
    <row r="4" spans="1:15" ht="19.5" x14ac:dyDescent="0.25">
      <c r="A4" s="454"/>
      <c r="B4" s="454"/>
      <c r="C4" s="454"/>
      <c r="D4" s="454"/>
      <c r="E4" s="454"/>
      <c r="F4" s="454"/>
      <c r="G4" s="454"/>
      <c r="H4" s="454"/>
      <c r="I4" s="454"/>
      <c r="J4" s="455"/>
    </row>
    <row r="5" spans="1:15" x14ac:dyDescent="0.25">
      <c r="A5" s="456" t="s">
        <v>2</v>
      </c>
      <c r="B5" s="458" t="s">
        <v>3</v>
      </c>
      <c r="C5" s="459"/>
      <c r="D5" s="459"/>
      <c r="E5" s="459"/>
      <c r="F5" s="459"/>
      <c r="G5" s="460"/>
      <c r="H5" s="461" t="s">
        <v>4</v>
      </c>
      <c r="I5" s="463" t="s">
        <v>5</v>
      </c>
      <c r="J5" s="433" t="s">
        <v>6</v>
      </c>
    </row>
    <row r="6" spans="1:15" x14ac:dyDescent="0.25">
      <c r="A6" s="45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62"/>
      <c r="I6" s="464"/>
      <c r="J6" s="4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21" t="s">
        <v>22</v>
      </c>
      <c r="G1" s="421"/>
      <c r="H1" s="421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21" t="s">
        <v>21</v>
      </c>
      <c r="G2" s="421"/>
      <c r="H2" s="421"/>
      <c r="I2" s="21">
        <f>J71*-1</f>
        <v>12110891</v>
      </c>
    </row>
    <row r="4" spans="1:10" ht="19.5" x14ac:dyDescent="0.25">
      <c r="A4" s="422"/>
      <c r="B4" s="422"/>
      <c r="C4" s="422"/>
      <c r="D4" s="422"/>
      <c r="E4" s="422"/>
      <c r="F4" s="422"/>
      <c r="G4" s="422"/>
      <c r="H4" s="422"/>
      <c r="I4" s="422"/>
      <c r="J4" s="422"/>
    </row>
    <row r="5" spans="1:10" x14ac:dyDescent="0.25">
      <c r="A5" s="423" t="s">
        <v>2</v>
      </c>
      <c r="B5" s="424" t="s">
        <v>3</v>
      </c>
      <c r="C5" s="424"/>
      <c r="D5" s="424"/>
      <c r="E5" s="424"/>
      <c r="F5" s="424"/>
      <c r="G5" s="424"/>
      <c r="H5" s="493" t="s">
        <v>4</v>
      </c>
      <c r="I5" s="491" t="s">
        <v>5</v>
      </c>
      <c r="J5" s="492" t="s">
        <v>6</v>
      </c>
    </row>
    <row r="6" spans="1:10" x14ac:dyDescent="0.25">
      <c r="A6" s="423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94"/>
      <c r="I6" s="491"/>
      <c r="J6" s="49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8" t="s">
        <v>12</v>
      </c>
      <c r="H65" s="48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8" t="s">
        <v>13</v>
      </c>
      <c r="H66" s="48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8" t="s">
        <v>14</v>
      </c>
      <c r="H67" s="48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8" t="s">
        <v>15</v>
      </c>
      <c r="H68" s="48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8" t="s">
        <v>16</v>
      </c>
      <c r="H69" s="48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8" t="s">
        <v>5</v>
      </c>
      <c r="H70" s="48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8" t="s">
        <v>31</v>
      </c>
      <c r="H71" s="48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Imas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2019-04-11T22:25:53Z</cp:lastPrinted>
  <dcterms:created xsi:type="dcterms:W3CDTF">2016-05-07T01:49:09Z</dcterms:created>
  <dcterms:modified xsi:type="dcterms:W3CDTF">2019-04-30T11:22:18Z</dcterms:modified>
</cp:coreProperties>
</file>