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6605" windowHeight="7635" activeTab="12"/>
  </bookViews>
  <sheets>
    <sheet name="Rincian Pengambilan" sheetId="8" r:id="rId1"/>
    <sheet name="Oktober" sheetId="19" r:id="rId2"/>
    <sheet name="Sept 19" sheetId="17" r:id="rId3"/>
    <sheet name="Aug 19" sheetId="16" state="hidden" r:id="rId4"/>
    <sheet name="Juli 19" sheetId="15" state="hidden" r:id="rId5"/>
    <sheet name="Juni 19" sheetId="14" state="hidden" r:id="rId6"/>
    <sheet name="Mei 19" sheetId="13" state="hidden" r:id="rId7"/>
    <sheet name="April 19" sheetId="12" state="hidden" r:id="rId8"/>
    <sheet name="March 19" sheetId="11" state="hidden" r:id="rId9"/>
    <sheet name="Feb 19" sheetId="10" state="hidden" r:id="rId10"/>
    <sheet name="Jan 19" sheetId="9" state="hidden" r:id="rId11"/>
    <sheet name="Des 18" sheetId="5" state="hidden" r:id="rId12"/>
    <sheet name="Stock Kresek" sheetId="18" r:id="rId13"/>
  </sheets>
  <calcPr calcId="124519"/>
</workbook>
</file>

<file path=xl/calcChain.xml><?xml version="1.0" encoding="utf-8"?>
<calcChain xmlns="http://schemas.openxmlformats.org/spreadsheetml/2006/main">
  <c r="I18" i="18"/>
  <c r="H18"/>
  <c r="G18"/>
  <c r="F18"/>
  <c r="E18"/>
  <c r="D18"/>
  <c r="Q18"/>
  <c r="P18"/>
  <c r="O18"/>
  <c r="N18"/>
  <c r="M18"/>
  <c r="L18"/>
  <c r="T18"/>
  <c r="C27" i="17"/>
  <c r="C26"/>
  <c r="C28" s="1"/>
  <c r="C25"/>
  <c r="D28"/>
  <c r="E27"/>
  <c r="F27" s="1"/>
  <c r="E26"/>
  <c r="F26" s="1"/>
  <c r="C17"/>
  <c r="C16"/>
  <c r="C18" s="1"/>
  <c r="C15"/>
  <c r="D18"/>
  <c r="E17"/>
  <c r="F17" s="1"/>
  <c r="E16"/>
  <c r="F16" s="1"/>
  <c r="E15"/>
  <c r="C7"/>
  <c r="C6"/>
  <c r="C5"/>
  <c r="D8"/>
  <c r="E7"/>
  <c r="F7" s="1"/>
  <c r="E6"/>
  <c r="F6" s="1"/>
  <c r="C46" i="16"/>
  <c r="C45"/>
  <c r="E45" s="1"/>
  <c r="F45" s="1"/>
  <c r="G147" i="8"/>
  <c r="C47" i="16" s="1"/>
  <c r="F147" i="8"/>
  <c r="E147"/>
  <c r="H148"/>
  <c r="M148" s="1"/>
  <c r="E46" i="16"/>
  <c r="F46" s="1"/>
  <c r="D48"/>
  <c r="E35"/>
  <c r="C37"/>
  <c r="C36"/>
  <c r="C38" s="1"/>
  <c r="C35"/>
  <c r="D38"/>
  <c r="E37"/>
  <c r="F37" s="1"/>
  <c r="C27"/>
  <c r="C26"/>
  <c r="C25"/>
  <c r="D28"/>
  <c r="E27"/>
  <c r="F27" s="1"/>
  <c r="E26"/>
  <c r="F26" s="1"/>
  <c r="C17"/>
  <c r="C16"/>
  <c r="C15"/>
  <c r="D18"/>
  <c r="E17"/>
  <c r="F17" s="1"/>
  <c r="E16"/>
  <c r="F16" s="1"/>
  <c r="E15"/>
  <c r="C7"/>
  <c r="C6"/>
  <c r="C8" s="1"/>
  <c r="C5"/>
  <c r="D8"/>
  <c r="E7"/>
  <c r="F7" s="1"/>
  <c r="E6"/>
  <c r="F6" s="1"/>
  <c r="F146" i="8"/>
  <c r="C47" i="15"/>
  <c r="E146" i="8"/>
  <c r="K146"/>
  <c r="G146"/>
  <c r="D39" i="15"/>
  <c r="D49"/>
  <c r="C48"/>
  <c r="E48" s="1"/>
  <c r="F48" s="1"/>
  <c r="C46"/>
  <c r="E46" s="1"/>
  <c r="C38"/>
  <c r="E38" s="1"/>
  <c r="F38" s="1"/>
  <c r="C37"/>
  <c r="C36"/>
  <c r="E36" s="1"/>
  <c r="F36" s="1"/>
  <c r="E37"/>
  <c r="F37" s="1"/>
  <c r="C28"/>
  <c r="C27"/>
  <c r="C26"/>
  <c r="E27"/>
  <c r="F27" s="1"/>
  <c r="D29"/>
  <c r="E28"/>
  <c r="F28" s="1"/>
  <c r="E26"/>
  <c r="F26" s="1"/>
  <c r="U18" i="18" l="1"/>
  <c r="Y18"/>
  <c r="E18" i="16"/>
  <c r="F18" s="1"/>
  <c r="C18"/>
  <c r="C28"/>
  <c r="C8" i="17"/>
  <c r="E36" i="16"/>
  <c r="F36" s="1"/>
  <c r="E25" i="17"/>
  <c r="W18" i="18"/>
  <c r="V18"/>
  <c r="X18"/>
  <c r="E18" i="17"/>
  <c r="F18" s="1"/>
  <c r="F15"/>
  <c r="E5"/>
  <c r="C48" i="16"/>
  <c r="E47"/>
  <c r="F47" s="1"/>
  <c r="E25"/>
  <c r="E28" s="1"/>
  <c r="H147" i="8"/>
  <c r="M147" s="1"/>
  <c r="F15" i="16"/>
  <c r="C39" i="15"/>
  <c r="C49"/>
  <c r="E47"/>
  <c r="E49" s="1"/>
  <c r="E5" i="16"/>
  <c r="F47" i="15"/>
  <c r="E39"/>
  <c r="F39" s="1"/>
  <c r="C29"/>
  <c r="E29"/>
  <c r="F29" s="1"/>
  <c r="E28" i="17" l="1"/>
  <c r="F28" s="1"/>
  <c r="F25"/>
  <c r="E8"/>
  <c r="F8" s="1"/>
  <c r="F5"/>
  <c r="E48" i="16"/>
  <c r="F48" s="1"/>
  <c r="E38"/>
  <c r="F38" s="1"/>
  <c r="F35"/>
  <c r="F28"/>
  <c r="F25"/>
  <c r="E8"/>
  <c r="F8" s="1"/>
  <c r="F5"/>
  <c r="F46" i="15"/>
  <c r="F49"/>
  <c r="C16"/>
  <c r="E16" s="1"/>
  <c r="C18"/>
  <c r="E18" s="1"/>
  <c r="C17"/>
  <c r="D19"/>
  <c r="D9"/>
  <c r="C8"/>
  <c r="E8" s="1"/>
  <c r="F8" s="1"/>
  <c r="C7"/>
  <c r="C6"/>
  <c r="E7"/>
  <c r="F7" s="1"/>
  <c r="G145" i="8"/>
  <c r="F145"/>
  <c r="E145"/>
  <c r="C28" i="14"/>
  <c r="E28" s="1"/>
  <c r="F28" s="1"/>
  <c r="C27"/>
  <c r="E27" s="1"/>
  <c r="F27" s="1"/>
  <c r="C26"/>
  <c r="E26" s="1"/>
  <c r="D29"/>
  <c r="C8"/>
  <c r="C18"/>
  <c r="C17"/>
  <c r="C16"/>
  <c r="D19"/>
  <c r="E18"/>
  <c r="F18" s="1"/>
  <c r="E17"/>
  <c r="F17" s="1"/>
  <c r="E16"/>
  <c r="F16" s="1"/>
  <c r="D9"/>
  <c r="C7"/>
  <c r="C6"/>
  <c r="E6" s="1"/>
  <c r="F6" s="1"/>
  <c r="H145" i="8"/>
  <c r="M145" s="1"/>
  <c r="E8" i="14"/>
  <c r="F8" s="1"/>
  <c r="C35" i="13"/>
  <c r="E35" s="1"/>
  <c r="F35" s="1"/>
  <c r="C45"/>
  <c r="C44"/>
  <c r="C43"/>
  <c r="E43" s="1"/>
  <c r="F43" s="1"/>
  <c r="D46"/>
  <c r="M144" i="8"/>
  <c r="G144"/>
  <c r="F144"/>
  <c r="E144"/>
  <c r="E45" i="13"/>
  <c r="F45" s="1"/>
  <c r="C34"/>
  <c r="E34" s="1"/>
  <c r="F34" s="1"/>
  <c r="C33"/>
  <c r="E33" s="1"/>
  <c r="C26"/>
  <c r="C25"/>
  <c r="C24"/>
  <c r="E24" s="1"/>
  <c r="F24" s="1"/>
  <c r="C9" i="15" l="1"/>
  <c r="E29" i="14"/>
  <c r="F29" s="1"/>
  <c r="F26"/>
  <c r="C19"/>
  <c r="C19" i="15"/>
  <c r="C9" i="14"/>
  <c r="F33" i="13"/>
  <c r="C46"/>
  <c r="E17" i="15"/>
  <c r="E19" s="1"/>
  <c r="F19" s="1"/>
  <c r="F16"/>
  <c r="H146" i="8"/>
  <c r="M146" s="1"/>
  <c r="F18" i="15"/>
  <c r="F17"/>
  <c r="E6"/>
  <c r="E9" s="1"/>
  <c r="C29" i="14"/>
  <c r="E19"/>
  <c r="F19" s="1"/>
  <c r="E7"/>
  <c r="F7" s="1"/>
  <c r="E44" i="13"/>
  <c r="F44" s="1"/>
  <c r="F46" s="1"/>
  <c r="C17"/>
  <c r="C16"/>
  <c r="E16" s="1"/>
  <c r="F16" s="1"/>
  <c r="C15"/>
  <c r="E15" s="1"/>
  <c r="F15" s="1"/>
  <c r="E46" l="1"/>
  <c r="E9" i="14"/>
  <c r="F9" s="1"/>
  <c r="F9" i="15"/>
  <c r="F6"/>
  <c r="E17" i="13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41" i="8"/>
  <c r="D37" i="10"/>
  <c r="K142" i="8"/>
  <c r="D46" i="11"/>
  <c r="D36" i="12"/>
  <c r="F141" i="8"/>
  <c r="E141"/>
  <c r="G142"/>
  <c r="F142"/>
  <c r="E142"/>
  <c r="C35" i="12"/>
  <c r="E35" s="1"/>
  <c r="F35" s="1"/>
  <c r="C34"/>
  <c r="E34" s="1"/>
  <c r="F34" s="1"/>
  <c r="C33"/>
  <c r="E33" s="1"/>
  <c r="F33" s="1"/>
  <c r="G143" i="8"/>
  <c r="F143"/>
  <c r="C43" i="12" s="1"/>
  <c r="E43" s="1"/>
  <c r="F43" s="1"/>
  <c r="E143" i="8"/>
  <c r="C42" i="12" s="1"/>
  <c r="C25"/>
  <c r="H144" i="8" l="1"/>
  <c r="H142"/>
  <c r="M142" s="1"/>
  <c r="E8" i="13"/>
  <c r="F8" s="1"/>
  <c r="C45" i="12"/>
  <c r="E42"/>
  <c r="H143" i="8"/>
  <c r="M143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40" i="8"/>
  <c r="E7" i="11" l="1"/>
  <c r="F7" s="1"/>
  <c r="E8"/>
  <c r="F8" s="1"/>
  <c r="E9"/>
  <c r="F9" s="1"/>
  <c r="C35" i="10" l="1"/>
  <c r="E35" s="1"/>
  <c r="F35" s="1"/>
  <c r="C16"/>
  <c r="E25"/>
  <c r="F25" s="1"/>
  <c r="G141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41" i="8"/>
  <c r="M141" s="1"/>
  <c r="C18" i="10" l="1"/>
  <c r="E18" s="1"/>
  <c r="F18" s="1"/>
  <c r="C17"/>
  <c r="E17" s="1"/>
  <c r="F17" s="1"/>
  <c r="C7"/>
  <c r="C8" l="1"/>
  <c r="E8" s="1"/>
  <c r="F8" s="1"/>
  <c r="E7"/>
  <c r="F7" s="1"/>
  <c r="G140" i="8" l="1"/>
  <c r="F140"/>
  <c r="C52" i="9"/>
  <c r="C51"/>
  <c r="C50"/>
  <c r="C33"/>
  <c r="D31"/>
  <c r="C40" s="1"/>
  <c r="E40" s="1"/>
  <c r="F40" s="1"/>
  <c r="C5"/>
  <c r="D52"/>
  <c r="H140" i="8" l="1"/>
  <c r="C9" i="10"/>
  <c r="E9" s="1"/>
  <c r="F9" s="1"/>
  <c r="D53" i="9"/>
  <c r="K140" i="8" s="1"/>
  <c r="D42" i="9"/>
  <c r="M140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<sst xmlns="http://schemas.openxmlformats.org/spreadsheetml/2006/main" count="811" uniqueCount="234">
  <si>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</si>
  <si>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</si>
  <si>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</si>
  <si>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</si>
  <si>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</si>
  <si>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</si>
  <si>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</si>
  <si>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</si>
  <si>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</si>
  <si>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</si>
  <si>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</si>
  <si>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</si>
  <si>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</si>
  <si>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</si>
  <si>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</si>
  <si>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</si>
  <si>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</si>
  <si>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</si>
  <si>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</si>
  <si>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</si>
  <si>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</si>
  <si>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</si>
  <si>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</si>
  <si>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</si>
  <si>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</si>
  <si>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</si>
  <si>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</si>
  <si>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</si>
  <si>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</si>
  <si>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</si>
  <si>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</si>
  <si>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</si>
  <si>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</si>
  <si>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</si>
  <si>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</si>
  <si>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</si>
  <si>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</si>
  <si>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</si>
  <si>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</si>
  <si>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</si>
  <si>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</si>
  <si>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</si>
  <si>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</si>
  <si>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</si>
  <si>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</si>
  <si>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</si>
  <si>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</si>
  <si>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</si>
  <si>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</si>
  <si>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</si>
  <si>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</si>
  <si>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</si>
  <si>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</si>
  <si>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</si>
  <si>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</si>
  <si>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</si>
  <si>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</si>
  <si>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</si>
  <si>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</si>
  <si>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</si>
  <si>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</si>
  <si>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</si>
  <si>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</si>
  <si>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</si>
  <si>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</si>
  <si>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</si>
  <si>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</si>
  <si>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</si>
  <si>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</si>
  <si>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</si>
  <si>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</si>
  <si>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</si>
  <si>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</si>
  <si>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</si>
  <si>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</si>
  <si>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</si>
  <si>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</si>
  <si>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</si>
  <si>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</si>
  <si>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</si>
  <si>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</si>
  <si>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</si>
  <si>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</si>
  <si>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</si>
  <si>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</si>
  <si>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</si>
  <si>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</si>
  <si>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</si>
  <si>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</si>
  <si>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</si>
  <si>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</si>
  <si>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</si>
  <si>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</si>
  <si>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</si>
  <si>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</si>
  <si>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</si>
  <si>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</si>
  <si>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</si>
  <si>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</si>
  <si>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</si>
  <si>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</si>
  <si>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</si>
  <si>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</si>
  <si>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</si>
  <si>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</si>
  <si>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</si>
  <si>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</si>
  <si>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</si>
  <si>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</si>
  <si>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</si>
  <si>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</si>
  <si>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</si>
  <si>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</si>
  <si>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</si>
  <si>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</si>
  <si>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</si>
  <si>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</si>
  <si>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</si>
  <si>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</si>
  <si>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</si>
  <si>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</si>
  <si>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</si>
  <si>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</si>
  <si>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</si>
  <si>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</si>
  <si>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</si>
  <si>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</si>
  <si>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</si>
  <si>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</si>
  <si>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</si>
  <si>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</si>
  <si>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</si>
  <si>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</si>
  <si>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</si>
  <si>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</si>
  <si>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</si>
  <si>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</si>
  <si>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</si>
  <si>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</si>
  <si>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</si>
  <si>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</si>
  <si>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</si>
  <si>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</si>
  <si>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</si>
  <si>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</si>
  <si>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</si>
  <si>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</si>
  <si>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</si>
  <si>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</si>
  <si>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</si>
  <si>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</si>
  <si>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</si>
  <si>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</si>
  <si>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</si>
  <si>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</si>
  <si>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</si>
  <si>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</si>
  <si>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</si>
  <si>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</si>
  <si>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</si>
  <si>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</si>
  <si>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</si>
  <si>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</si>
  <si>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</si>
  <si>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</si>
  <si>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</si>
  <si>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</si>
  <si>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</si>
  <si>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</si>
  <si>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</si>
  <si>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</si>
  <si>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</si>
  <si>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</si>
  <si>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</si>
  <si>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</si>
  <si>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</si>
  <si>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</si>
  <si>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</si>
  <si>
    <t>07 July 2019</t>
  </si>
  <si>
    <t>1 Juli 2019</t>
  </si>
  <si>
    <t>5 Juli 2019</t>
  </si>
  <si>
    <t>Filah</t>
  </si>
  <si>
    <t>14 July 2019</t>
  </si>
  <si>
    <t>10 Juli 2019</t>
  </si>
  <si>
    <t>11 Juli 2019</t>
  </si>
  <si>
    <t>13 Juli 2019</t>
  </si>
  <si>
    <t>SALES 8  s.d 14 JULI 2019 :</t>
  </si>
  <si>
    <t>SALES 1 s.d 7 JULI 2019 :</t>
  </si>
  <si>
    <t>ada bandros dikasih 1 ikat(100)</t>
  </si>
  <si>
    <t>22 Juli 2019</t>
  </si>
  <si>
    <t>29 Juli 2019</t>
  </si>
  <si>
    <t>16 Juli 2019</t>
  </si>
  <si>
    <t>22 July 2019</t>
  </si>
  <si>
    <t>31 July 2019</t>
  </si>
  <si>
    <t>SALES 22  s.d 31 JULI 2019 :</t>
  </si>
  <si>
    <t>Total penggunaan bulan July 2019</t>
  </si>
  <si>
    <t>Total Sales bulan Juli 2019:</t>
  </si>
  <si>
    <t>Total Agustus</t>
  </si>
  <si>
    <t>7 Aug 2019</t>
  </si>
  <si>
    <t>5 Aug 2019</t>
  </si>
  <si>
    <t>SALES 1 s.d 7 Agustus 2019 :</t>
  </si>
  <si>
    <t>14 Aug 2019</t>
  </si>
  <si>
    <t>12 Aug 2019</t>
  </si>
  <si>
    <t>19 Aug 2019</t>
  </si>
  <si>
    <t>21 Aug 2019</t>
  </si>
  <si>
    <t>31 Aug 2019</t>
  </si>
  <si>
    <t>26 Aug 2019</t>
  </si>
  <si>
    <t>Bulan Agustus 2019</t>
  </si>
  <si>
    <t>Total September</t>
  </si>
  <si>
    <t>SALES 8 s.d 15 Agustus 2019 :</t>
  </si>
  <si>
    <t>SALES 16 s.d 21 Agustus 2019 :</t>
  </si>
  <si>
    <t>SALES 22 s.d 31 Agustus 2019 :</t>
  </si>
  <si>
    <t>Sales Agustus 2019</t>
  </si>
  <si>
    <t>7 Sept 2019</t>
  </si>
  <si>
    <t>2 Sept 2019</t>
  </si>
  <si>
    <t>SALES 1 s.d 7 September 2019 :</t>
  </si>
  <si>
    <t>15 Sept 2019</t>
  </si>
  <si>
    <t>SALES 8 s.d 15 September 2019 :</t>
  </si>
  <si>
    <t>9 Sept 2019</t>
  </si>
  <si>
    <t>Kresek Ukuran 30</t>
  </si>
  <si>
    <t>Sablon</t>
  </si>
  <si>
    <t>Polos</t>
  </si>
  <si>
    <t>Kresek Ukuran 40</t>
  </si>
  <si>
    <t>Kresek Ukuran 50</t>
  </si>
  <si>
    <t>STOK</t>
  </si>
  <si>
    <t>TOTAL</t>
  </si>
  <si>
    <t>Agustus</t>
  </si>
  <si>
    <t>23 Sept 2019</t>
  </si>
  <si>
    <t>22 Sept 2019</t>
  </si>
  <si>
    <t>16 Sept 2019</t>
  </si>
  <si>
    <t>SALES 16 s.d 22 September 2019 :</t>
  </si>
  <si>
    <t>KELUAR</t>
  </si>
  <si>
    <t>TANGGAL</t>
  </si>
  <si>
    <t>7 Oktober 2019</t>
  </si>
</sst>
</file>

<file path=xl/styles.xml><?xml version="1.0" encoding="utf-8"?>
<styleSheet xmlns="http://schemas.openxmlformats.org/spreadsheetml/2006/main">
  <numFmts count="1">
    <numFmt numFmtId="164" formatCode="dd/mm/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  <xf numFmtId="3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4" borderId="1" xfId="0" applyFill="1" applyBorder="1"/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16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50"/>
  <sheetViews>
    <sheetView workbookViewId="0">
      <pane ySplit="3" topLeftCell="A124" activePane="bottomLeft" state="frozen"/>
      <selection pane="bottomLeft" activeCell="B134" sqref="B134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65"/>
  </cols>
  <sheetData>
    <row r="2" spans="2:9">
      <c r="B2" s="98" t="s">
        <v>12</v>
      </c>
      <c r="C2" s="98" t="s">
        <v>23</v>
      </c>
      <c r="D2" s="98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99"/>
      <c r="C3" s="99"/>
      <c r="D3" s="99"/>
      <c r="E3" s="17">
        <f>SUM(E4:E139)</f>
        <v>26515</v>
      </c>
      <c r="F3" s="17">
        <f>SUM(F4:F139)</f>
        <v>9593</v>
      </c>
      <c r="G3" s="17">
        <f>SUM(G4:G139)</f>
        <v>1885</v>
      </c>
      <c r="H3" s="18" t="s">
        <v>28</v>
      </c>
      <c r="I3" s="67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66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66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66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66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66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66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66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66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66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66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66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66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66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66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66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66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66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66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66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66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66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66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66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66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66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66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66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66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66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66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66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66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66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66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66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66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66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66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66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66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66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66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66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66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66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66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66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66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66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66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66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66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66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66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66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66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66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66"/>
    </row>
    <row r="113" spans="2:13" s="55" customFormat="1">
      <c r="B113" s="53">
        <v>1</v>
      </c>
      <c r="C113" s="60" t="s">
        <v>179</v>
      </c>
      <c r="D113" s="54" t="s">
        <v>15</v>
      </c>
      <c r="E113" s="53">
        <v>100</v>
      </c>
      <c r="F113" s="53"/>
      <c r="G113" s="53"/>
      <c r="H113" s="53"/>
      <c r="I113" s="64"/>
      <c r="M113" s="66"/>
    </row>
    <row r="114" spans="2:13" s="55" customFormat="1">
      <c r="B114" s="53">
        <v>2</v>
      </c>
      <c r="C114" s="60" t="s">
        <v>180</v>
      </c>
      <c r="D114" s="54" t="s">
        <v>181</v>
      </c>
      <c r="E114" s="53">
        <v>300</v>
      </c>
      <c r="F114" s="53">
        <v>200</v>
      </c>
      <c r="G114" s="53"/>
      <c r="H114" s="53"/>
      <c r="I114" s="64"/>
      <c r="M114" s="66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66"/>
    </row>
    <row r="116" spans="2:13" s="55" customFormat="1">
      <c r="B116" s="53">
        <v>3</v>
      </c>
      <c r="C116" s="60" t="s">
        <v>183</v>
      </c>
      <c r="D116" s="54" t="s">
        <v>15</v>
      </c>
      <c r="E116" s="53">
        <v>300</v>
      </c>
      <c r="F116" s="53">
        <v>200</v>
      </c>
      <c r="G116" s="53"/>
      <c r="H116" s="53"/>
      <c r="I116" s="64"/>
      <c r="M116" s="66"/>
    </row>
    <row r="117" spans="2:13" s="55" customFormat="1">
      <c r="B117" s="53">
        <v>4</v>
      </c>
      <c r="C117" s="60" t="s">
        <v>184</v>
      </c>
      <c r="D117" s="54" t="s">
        <v>15</v>
      </c>
      <c r="E117" s="53"/>
      <c r="F117" s="53"/>
      <c r="G117" s="53">
        <v>100</v>
      </c>
      <c r="H117" s="53"/>
      <c r="I117" s="64"/>
      <c r="M117" s="66"/>
    </row>
    <row r="118" spans="2:13" s="55" customFormat="1">
      <c r="B118" s="53">
        <v>5</v>
      </c>
      <c r="C118" s="60" t="s">
        <v>185</v>
      </c>
      <c r="D118" s="54" t="s">
        <v>181</v>
      </c>
      <c r="E118" s="53">
        <v>100</v>
      </c>
      <c r="F118" s="53">
        <v>200</v>
      </c>
      <c r="G118" s="53"/>
      <c r="H118" s="53"/>
      <c r="I118" s="64"/>
      <c r="M118" s="66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66"/>
    </row>
    <row r="120" spans="2:13" s="55" customFormat="1">
      <c r="B120" s="53">
        <v>6</v>
      </c>
      <c r="C120" s="60" t="s">
        <v>191</v>
      </c>
      <c r="D120" s="54" t="s">
        <v>15</v>
      </c>
      <c r="E120" s="53">
        <v>300</v>
      </c>
      <c r="F120" s="53"/>
      <c r="G120" s="53"/>
      <c r="H120" s="53"/>
      <c r="I120" s="64"/>
      <c r="M120" s="66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66"/>
    </row>
    <row r="122" spans="2:13" s="55" customFormat="1">
      <c r="B122" s="53">
        <v>7</v>
      </c>
      <c r="C122" s="60" t="s">
        <v>189</v>
      </c>
      <c r="D122" s="54" t="s">
        <v>15</v>
      </c>
      <c r="E122" s="53">
        <v>800</v>
      </c>
      <c r="F122" s="53">
        <v>400</v>
      </c>
      <c r="G122" s="53">
        <v>50</v>
      </c>
      <c r="H122" s="53"/>
      <c r="I122" s="64"/>
      <c r="M122" s="66"/>
    </row>
    <row r="123" spans="2:13" s="55" customFormat="1">
      <c r="B123" s="53">
        <v>8</v>
      </c>
      <c r="C123" s="60" t="s">
        <v>190</v>
      </c>
      <c r="D123" s="54" t="s">
        <v>15</v>
      </c>
      <c r="E123" s="53">
        <v>200</v>
      </c>
      <c r="F123" s="53">
        <v>50</v>
      </c>
      <c r="G123" s="53"/>
      <c r="H123" s="53"/>
      <c r="I123" s="64"/>
      <c r="M123" s="66"/>
    </row>
    <row r="124" spans="2:13" s="55" customFormat="1">
      <c r="B124" s="53"/>
      <c r="C124" s="60"/>
      <c r="D124" s="54"/>
      <c r="E124" s="53"/>
      <c r="F124" s="53"/>
      <c r="G124" s="53"/>
      <c r="H124" s="53"/>
      <c r="I124" s="64"/>
      <c r="M124" s="66"/>
    </row>
    <row r="125" spans="2:13" s="55" customFormat="1">
      <c r="B125" s="53">
        <v>1</v>
      </c>
      <c r="C125" s="60" t="s">
        <v>199</v>
      </c>
      <c r="D125" s="54" t="s">
        <v>15</v>
      </c>
      <c r="E125" s="53">
        <v>100</v>
      </c>
      <c r="F125" s="53">
        <v>200</v>
      </c>
      <c r="G125" s="53">
        <v>50</v>
      </c>
      <c r="H125" s="53"/>
      <c r="I125" s="64"/>
      <c r="M125" s="66"/>
    </row>
    <row r="126" spans="2:13" s="55" customFormat="1">
      <c r="B126" s="53">
        <v>2</v>
      </c>
      <c r="C126" s="60" t="s">
        <v>202</v>
      </c>
      <c r="D126" s="54" t="s">
        <v>15</v>
      </c>
      <c r="E126" s="53">
        <v>450</v>
      </c>
      <c r="F126" s="53">
        <v>200</v>
      </c>
      <c r="G126" s="53">
        <v>50</v>
      </c>
      <c r="H126" s="53"/>
      <c r="I126" s="64"/>
      <c r="M126" s="66"/>
    </row>
    <row r="127" spans="2:13" s="55" customFormat="1">
      <c r="B127" s="53">
        <v>3</v>
      </c>
      <c r="C127" s="60" t="s">
        <v>203</v>
      </c>
      <c r="D127" s="54" t="s">
        <v>15</v>
      </c>
      <c r="E127" s="53">
        <v>450</v>
      </c>
      <c r="F127" s="53">
        <v>150</v>
      </c>
      <c r="G127" s="53">
        <v>50</v>
      </c>
      <c r="H127" s="53"/>
      <c r="I127" s="64"/>
      <c r="M127" s="66"/>
    </row>
    <row r="128" spans="2:13" s="55" customFormat="1">
      <c r="B128" s="53">
        <v>4</v>
      </c>
      <c r="C128" s="60" t="s">
        <v>206</v>
      </c>
      <c r="D128" s="54" t="s">
        <v>15</v>
      </c>
      <c r="E128" s="53">
        <v>375</v>
      </c>
      <c r="F128" s="53">
        <v>150</v>
      </c>
      <c r="G128" s="53">
        <v>25</v>
      </c>
      <c r="H128" s="53"/>
      <c r="I128" s="64"/>
      <c r="M128" s="66"/>
    </row>
    <row r="129" spans="2:13" s="55" customFormat="1">
      <c r="B129" s="53"/>
      <c r="C129" s="60"/>
      <c r="D129" s="54"/>
      <c r="E129" s="53"/>
      <c r="F129" s="53"/>
      <c r="G129" s="53"/>
      <c r="H129" s="53"/>
      <c r="I129" s="64"/>
      <c r="M129" s="66"/>
    </row>
    <row r="130" spans="2:13" s="55" customFormat="1">
      <c r="B130" s="81">
        <v>1</v>
      </c>
      <c r="C130" s="60" t="s">
        <v>214</v>
      </c>
      <c r="D130" s="54" t="s">
        <v>15</v>
      </c>
      <c r="E130" s="53">
        <v>375</v>
      </c>
      <c r="F130" s="53">
        <v>150</v>
      </c>
      <c r="G130" s="53">
        <v>25</v>
      </c>
      <c r="H130" s="53"/>
      <c r="I130" s="64"/>
      <c r="M130" s="66"/>
    </row>
    <row r="131" spans="2:13" s="55" customFormat="1">
      <c r="B131" s="81">
        <v>2</v>
      </c>
      <c r="C131" s="60" t="s">
        <v>218</v>
      </c>
      <c r="D131" s="54" t="s">
        <v>83</v>
      </c>
      <c r="E131" s="53">
        <v>250</v>
      </c>
      <c r="F131" s="53">
        <v>100</v>
      </c>
      <c r="G131" s="53">
        <v>50</v>
      </c>
      <c r="H131" s="53"/>
      <c r="I131" s="64"/>
      <c r="M131" s="66"/>
    </row>
    <row r="132" spans="2:13" s="55" customFormat="1">
      <c r="B132" s="81">
        <v>3</v>
      </c>
      <c r="C132" s="60" t="s">
        <v>229</v>
      </c>
      <c r="D132" s="54" t="s">
        <v>83</v>
      </c>
      <c r="E132" s="53">
        <v>400</v>
      </c>
      <c r="F132" s="53">
        <v>200</v>
      </c>
      <c r="G132" s="53">
        <v>29</v>
      </c>
      <c r="H132" s="53"/>
      <c r="I132" s="64"/>
      <c r="M132" s="66"/>
    </row>
    <row r="133" spans="2:13" s="55" customFormat="1">
      <c r="B133" s="81">
        <v>4</v>
      </c>
      <c r="C133" s="60" t="s">
        <v>227</v>
      </c>
      <c r="D133" s="54" t="s">
        <v>83</v>
      </c>
      <c r="E133" s="53">
        <v>450</v>
      </c>
      <c r="F133" s="53">
        <v>200</v>
      </c>
      <c r="G133" s="53">
        <v>25</v>
      </c>
      <c r="H133" s="53"/>
      <c r="I133" s="64"/>
      <c r="M133" s="66"/>
    </row>
    <row r="134" spans="2:13" s="55" customFormat="1">
      <c r="B134" s="81"/>
      <c r="C134" s="60"/>
      <c r="D134" s="54"/>
      <c r="E134" s="53"/>
      <c r="F134" s="53"/>
      <c r="G134" s="53"/>
      <c r="H134" s="53"/>
      <c r="I134" s="64"/>
      <c r="M134" s="66"/>
    </row>
    <row r="135" spans="2:13" s="55" customFormat="1">
      <c r="B135" s="81"/>
      <c r="C135" s="60"/>
      <c r="D135" s="54"/>
      <c r="E135" s="53"/>
      <c r="F135" s="53"/>
      <c r="G135" s="53"/>
      <c r="H135" s="53"/>
      <c r="I135" s="64"/>
      <c r="M135" s="66"/>
    </row>
    <row r="136" spans="2:13" s="55" customFormat="1">
      <c r="B136" s="81"/>
      <c r="C136" s="60"/>
      <c r="D136" s="54"/>
      <c r="E136" s="53"/>
      <c r="F136" s="53"/>
      <c r="G136" s="53"/>
      <c r="H136" s="53"/>
      <c r="I136" s="64"/>
      <c r="M136" s="66"/>
    </row>
    <row r="137" spans="2:13" s="55" customFormat="1">
      <c r="B137" s="81"/>
      <c r="C137" s="60"/>
      <c r="D137" s="54"/>
      <c r="E137" s="53"/>
      <c r="F137" s="53"/>
      <c r="G137" s="53"/>
      <c r="H137" s="53"/>
      <c r="I137" s="64"/>
      <c r="M137" s="66"/>
    </row>
    <row r="138" spans="2:13" s="55" customFormat="1">
      <c r="B138" s="53"/>
      <c r="C138" s="60"/>
      <c r="D138" s="54"/>
      <c r="E138" s="53"/>
      <c r="F138" s="53"/>
      <c r="G138" s="53"/>
      <c r="H138" s="53"/>
      <c r="I138" s="64"/>
      <c r="M138" s="66"/>
    </row>
    <row r="139" spans="2:13">
      <c r="B139" s="1"/>
      <c r="C139" s="60"/>
      <c r="D139" s="16"/>
      <c r="E139" s="1"/>
      <c r="F139" s="1"/>
      <c r="G139" s="1"/>
      <c r="H139" s="1"/>
      <c r="I139" s="28"/>
    </row>
    <row r="140" spans="2:13">
      <c r="C140" s="97" t="s">
        <v>53</v>
      </c>
      <c r="D140" s="97"/>
      <c r="E140" s="1">
        <f>SUM(E11:E20)</f>
        <v>3100</v>
      </c>
      <c r="F140" s="1">
        <f>SUM(F11:F20)</f>
        <v>800</v>
      </c>
      <c r="G140" s="1">
        <f>SUM(G11:G20)</f>
        <v>50</v>
      </c>
      <c r="H140" s="1">
        <f t="shared" ref="H140:H145" si="0">SUM(E140:G140)</f>
        <v>3950</v>
      </c>
      <c r="I140" s="28"/>
      <c r="J140" t="s">
        <v>125</v>
      </c>
      <c r="K140" s="65">
        <f>'Jan 19'!D53</f>
        <v>353</v>
      </c>
      <c r="L140" t="s">
        <v>124</v>
      </c>
      <c r="M140" s="65">
        <f t="shared" ref="M140:M145" si="1">H140-K140</f>
        <v>3597</v>
      </c>
    </row>
    <row r="141" spans="2:13">
      <c r="C141" s="97" t="s">
        <v>54</v>
      </c>
      <c r="D141" s="97"/>
      <c r="E141" s="1">
        <f>SUM(E21:E34)</f>
        <v>2575</v>
      </c>
      <c r="F141" s="1">
        <f>SUM(F21:F35)</f>
        <v>1200</v>
      </c>
      <c r="G141" s="1">
        <f>SUM(G21:G35)</f>
        <v>150</v>
      </c>
      <c r="H141" s="1">
        <f t="shared" si="0"/>
        <v>3925</v>
      </c>
      <c r="I141" s="28"/>
      <c r="J141" t="s">
        <v>125</v>
      </c>
      <c r="K141" s="65">
        <f>'Feb 19'!D37</f>
        <v>148</v>
      </c>
      <c r="L141" t="s">
        <v>124</v>
      </c>
      <c r="M141" s="65">
        <f t="shared" si="1"/>
        <v>3777</v>
      </c>
    </row>
    <row r="142" spans="2:13">
      <c r="C142" s="97" t="s">
        <v>58</v>
      </c>
      <c r="D142" s="97"/>
      <c r="E142" s="1">
        <f>SUM(E37:E50)</f>
        <v>3300</v>
      </c>
      <c r="F142" s="1">
        <f>SUM(F37:F50)</f>
        <v>993</v>
      </c>
      <c r="G142" s="1">
        <f>SUM(G37:G50)</f>
        <v>251</v>
      </c>
      <c r="H142" s="1">
        <f t="shared" si="0"/>
        <v>4544</v>
      </c>
      <c r="I142" s="28"/>
      <c r="J142" t="s">
        <v>125</v>
      </c>
      <c r="K142" s="65">
        <f>'March 19'!D46</f>
        <v>138</v>
      </c>
      <c r="L142" t="s">
        <v>124</v>
      </c>
      <c r="M142" s="65">
        <f t="shared" si="1"/>
        <v>4406</v>
      </c>
    </row>
    <row r="143" spans="2:13">
      <c r="C143" s="97" t="s">
        <v>111</v>
      </c>
      <c r="D143" s="97"/>
      <c r="E143" s="1">
        <f>SUM(E52:E72)</f>
        <v>3490</v>
      </c>
      <c r="F143" s="1">
        <f>SUM(F52:F72)</f>
        <v>1100</v>
      </c>
      <c r="G143" s="1">
        <f>SUM(G52:G72)</f>
        <v>250</v>
      </c>
      <c r="H143" s="1">
        <f t="shared" si="0"/>
        <v>4840</v>
      </c>
      <c r="I143" s="28"/>
      <c r="J143" t="s">
        <v>125</v>
      </c>
      <c r="K143" s="65">
        <v>319</v>
      </c>
      <c r="L143" t="s">
        <v>124</v>
      </c>
      <c r="M143" s="65">
        <f t="shared" si="1"/>
        <v>4521</v>
      </c>
    </row>
    <row r="144" spans="2:13">
      <c r="C144" s="97" t="s">
        <v>131</v>
      </c>
      <c r="D144" s="97"/>
      <c r="E144" s="1">
        <f>SUM(E75:E103)</f>
        <v>4900</v>
      </c>
      <c r="F144" s="1">
        <f>SUM(F75:F103)</f>
        <v>1600</v>
      </c>
      <c r="G144" s="1">
        <f>SUM(G75:G103)</f>
        <v>200</v>
      </c>
      <c r="H144" s="1">
        <f t="shared" si="0"/>
        <v>6700</v>
      </c>
      <c r="J144" t="s">
        <v>125</v>
      </c>
      <c r="K144" s="65">
        <v>242</v>
      </c>
      <c r="L144" t="s">
        <v>124</v>
      </c>
      <c r="M144" s="65">
        <f t="shared" si="1"/>
        <v>6458</v>
      </c>
    </row>
    <row r="145" spans="3:13">
      <c r="C145" s="97" t="s">
        <v>168</v>
      </c>
      <c r="D145" s="97"/>
      <c r="E145" s="1">
        <f>SUM(E105:E110)</f>
        <v>1100</v>
      </c>
      <c r="F145" s="1">
        <f>SUM(F105:F110)</f>
        <v>400</v>
      </c>
      <c r="G145" s="1">
        <f>SUM(G105:G110)</f>
        <v>230</v>
      </c>
      <c r="H145" s="1">
        <f t="shared" si="0"/>
        <v>1730</v>
      </c>
      <c r="J145" t="s">
        <v>125</v>
      </c>
      <c r="K145" s="65">
        <v>402</v>
      </c>
      <c r="L145" t="s">
        <v>124</v>
      </c>
      <c r="M145" s="65">
        <f t="shared" si="1"/>
        <v>1328</v>
      </c>
    </row>
    <row r="146" spans="3:13">
      <c r="C146" s="97" t="s">
        <v>174</v>
      </c>
      <c r="D146" s="97"/>
      <c r="E146" s="1">
        <f>SUM(E113:E124)</f>
        <v>2100</v>
      </c>
      <c r="F146" s="1">
        <f>SUM(F113:F124)</f>
        <v>1050</v>
      </c>
      <c r="G146" s="1">
        <f>SUM(G113:G124)</f>
        <v>150</v>
      </c>
      <c r="H146" s="1">
        <f t="shared" ref="H146" si="2">SUM(E146:G146)</f>
        <v>3300</v>
      </c>
      <c r="J146" t="s">
        <v>125</v>
      </c>
      <c r="K146" s="78">
        <f>'Juli 19'!D49</f>
        <v>653</v>
      </c>
      <c r="L146" t="s">
        <v>124</v>
      </c>
      <c r="M146" s="78">
        <f>H146-K146</f>
        <v>2647</v>
      </c>
    </row>
    <row r="147" spans="3:13">
      <c r="C147" s="97" t="s">
        <v>197</v>
      </c>
      <c r="D147" s="97"/>
      <c r="E147" s="1">
        <f>SUM(E125:E128)</f>
        <v>1375</v>
      </c>
      <c r="F147" s="1">
        <f>SUM(F125:F128)</f>
        <v>700</v>
      </c>
      <c r="G147" s="1">
        <f>SUM(G125:G128)</f>
        <v>175</v>
      </c>
      <c r="H147" s="1">
        <f t="shared" ref="H147" si="3">SUM(E147:G147)</f>
        <v>2250</v>
      </c>
      <c r="J147" t="s">
        <v>125</v>
      </c>
      <c r="K147" s="65">
        <v>0</v>
      </c>
      <c r="L147" t="s">
        <v>124</v>
      </c>
      <c r="M147" s="65">
        <f t="shared" ref="M147" si="4">H147-K147</f>
        <v>2250</v>
      </c>
    </row>
    <row r="148" spans="3:13">
      <c r="C148" s="97" t="s">
        <v>208</v>
      </c>
      <c r="D148" s="97"/>
      <c r="E148" s="1">
        <v>0</v>
      </c>
      <c r="F148" s="1">
        <v>0</v>
      </c>
      <c r="G148" s="1">
        <v>0</v>
      </c>
      <c r="H148" s="1">
        <f t="shared" ref="H148" si="5">SUM(E148:G148)</f>
        <v>0</v>
      </c>
      <c r="J148" t="s">
        <v>125</v>
      </c>
      <c r="K148" s="65">
        <v>0</v>
      </c>
      <c r="L148" t="s">
        <v>124</v>
      </c>
      <c r="M148" s="65">
        <f t="shared" ref="M148" si="6">H148-K148</f>
        <v>0</v>
      </c>
    </row>
    <row r="149" spans="3:13">
      <c r="E149" s="44"/>
    </row>
    <row r="150" spans="3:13">
      <c r="E150" s="44"/>
    </row>
  </sheetData>
  <mergeCells count="12">
    <mergeCell ref="C148:D148"/>
    <mergeCell ref="C142:D142"/>
    <mergeCell ref="B2:B3"/>
    <mergeCell ref="C2:C3"/>
    <mergeCell ref="D2:D3"/>
    <mergeCell ref="C140:D140"/>
    <mergeCell ref="C141:D141"/>
    <mergeCell ref="C147:D147"/>
    <mergeCell ref="C146:D146"/>
    <mergeCell ref="C145:D145"/>
    <mergeCell ref="C144:D144"/>
    <mergeCell ref="C143:D14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100" t="s">
        <v>57</v>
      </c>
      <c r="C5" s="100"/>
      <c r="D5" s="100"/>
      <c r="E5" s="100"/>
      <c r="F5" s="100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100" t="s">
        <v>57</v>
      </c>
      <c r="C14" s="100"/>
      <c r="D14" s="100"/>
      <c r="E14" s="100"/>
      <c r="F14" s="100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100" t="s">
        <v>57</v>
      </c>
      <c r="C23" s="100"/>
      <c r="D23" s="100"/>
      <c r="E23" s="100"/>
      <c r="F23" s="100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100" t="s">
        <v>57</v>
      </c>
      <c r="C32" s="100"/>
      <c r="D32" s="100"/>
      <c r="E32" s="100"/>
      <c r="F32" s="100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Pengambilan'!E141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Pengambilan'!F141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Pengambilan'!G141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54"/>
  <sheetViews>
    <sheetView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100" t="s">
        <v>38</v>
      </c>
      <c r="C3" s="100"/>
      <c r="D3" s="100"/>
      <c r="E3" s="100"/>
      <c r="F3" s="100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100" t="s">
        <v>41</v>
      </c>
      <c r="C11" s="100"/>
      <c r="D11" s="100"/>
      <c r="E11" s="100"/>
      <c r="F11" s="100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100" t="s">
        <v>41</v>
      </c>
      <c r="C20" s="100"/>
      <c r="D20" s="100"/>
      <c r="E20" s="100"/>
      <c r="F20" s="100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100" t="s">
        <v>41</v>
      </c>
      <c r="C29" s="100"/>
      <c r="D29" s="100"/>
      <c r="E29" s="100"/>
      <c r="F29" s="100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100" t="s">
        <v>41</v>
      </c>
      <c r="C38" s="100"/>
      <c r="D38" s="100"/>
      <c r="E38" s="100"/>
      <c r="F38" s="100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104" t="s">
        <v>41</v>
      </c>
      <c r="C48" s="100"/>
      <c r="D48" s="100"/>
      <c r="E48" s="100"/>
      <c r="F48" s="105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F49"/>
  <sheetViews>
    <sheetView topLeftCell="A28" zoomScale="115" zoomScaleNormal="115" workbookViewId="0">
      <selection activeCell="L41" sqref="L41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100" t="s">
        <v>16</v>
      </c>
      <c r="C3" s="100"/>
      <c r="D3" s="100"/>
      <c r="E3" s="100"/>
      <c r="F3" s="100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100" t="s">
        <v>17</v>
      </c>
      <c r="C11" s="100"/>
      <c r="D11" s="100"/>
      <c r="E11" s="100"/>
      <c r="F11" s="100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100" t="s">
        <v>20</v>
      </c>
      <c r="C19" s="100"/>
      <c r="D19" s="100"/>
      <c r="E19" s="100"/>
      <c r="F19" s="100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100" t="s">
        <v>22</v>
      </c>
      <c r="C27" s="100"/>
      <c r="D27" s="100"/>
      <c r="E27" s="100"/>
      <c r="F27" s="100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100" t="s">
        <v>22</v>
      </c>
      <c r="C35" s="100"/>
      <c r="D35" s="100"/>
      <c r="E35" s="100"/>
      <c r="F35" s="100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100" t="s">
        <v>22</v>
      </c>
      <c r="C43" s="100"/>
      <c r="D43" s="100"/>
      <c r="E43" s="100"/>
      <c r="F43" s="100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C3:AA18"/>
  <sheetViews>
    <sheetView tabSelected="1" workbookViewId="0">
      <selection activeCell="AA17" sqref="AA17"/>
    </sheetView>
  </sheetViews>
  <sheetFormatPr defaultRowHeight="15"/>
  <cols>
    <col min="2" max="2" width="2.7109375" customWidth="1"/>
    <col min="3" max="3" width="9.42578125" style="80" bestFit="1" customWidth="1"/>
    <col min="4" max="4" width="7" style="80" bestFit="1" customWidth="1"/>
    <col min="5" max="5" width="5.85546875" style="80" bestFit="1" customWidth="1"/>
    <col min="6" max="6" width="7" style="80" bestFit="1" customWidth="1"/>
    <col min="7" max="7" width="5.85546875" style="80" bestFit="1" customWidth="1"/>
    <col min="8" max="8" width="7" style="80" bestFit="1" customWidth="1"/>
    <col min="9" max="9" width="5.85546875" style="80" bestFit="1" customWidth="1"/>
    <col min="10" max="10" width="3.140625" style="80" customWidth="1"/>
    <col min="11" max="11" width="9.42578125" style="80" bestFit="1" customWidth="1"/>
    <col min="12" max="12" width="7" style="80" bestFit="1" customWidth="1"/>
    <col min="13" max="13" width="5.85546875" style="80" bestFit="1" customWidth="1"/>
    <col min="14" max="14" width="7" style="80" bestFit="1" customWidth="1"/>
    <col min="15" max="15" width="5.85546875" style="80" bestFit="1" customWidth="1"/>
    <col min="16" max="16" width="7" style="80" bestFit="1" customWidth="1"/>
    <col min="17" max="17" width="5.85546875" style="80" bestFit="1" customWidth="1"/>
    <col min="18" max="19" width="4" style="80" customWidth="1"/>
    <col min="20" max="20" width="7" style="80" bestFit="1" customWidth="1"/>
    <col min="21" max="21" width="5.85546875" style="80" bestFit="1" customWidth="1"/>
    <col min="22" max="22" width="7" style="80" bestFit="1" customWidth="1"/>
    <col min="23" max="23" width="5.85546875" style="80" bestFit="1" customWidth="1"/>
    <col min="24" max="24" width="7" style="80" bestFit="1" customWidth="1"/>
    <col min="25" max="25" width="5.85546875" bestFit="1" customWidth="1"/>
  </cols>
  <sheetData>
    <row r="3" spans="3:27" s="91" customFormat="1" ht="21" customHeight="1">
      <c r="C3" s="110" t="s">
        <v>0</v>
      </c>
      <c r="D3" s="110"/>
      <c r="E3" s="110"/>
      <c r="F3" s="110"/>
      <c r="G3" s="110"/>
      <c r="H3" s="110"/>
      <c r="I3" s="110"/>
      <c r="J3" s="92"/>
      <c r="K3" s="110" t="s">
        <v>231</v>
      </c>
      <c r="L3" s="110"/>
      <c r="M3" s="110"/>
      <c r="N3" s="110"/>
      <c r="O3" s="110"/>
      <c r="P3" s="110"/>
      <c r="Q3" s="110"/>
      <c r="R3" s="92"/>
      <c r="S3" s="92"/>
      <c r="T3" s="110" t="s">
        <v>224</v>
      </c>
      <c r="U3" s="110"/>
      <c r="V3" s="110"/>
      <c r="W3" s="110"/>
      <c r="X3" s="110"/>
      <c r="Y3" s="110"/>
    </row>
    <row r="4" spans="3:27" ht="37.5" customHeight="1">
      <c r="C4" s="109" t="s">
        <v>232</v>
      </c>
      <c r="D4" s="106" t="s">
        <v>219</v>
      </c>
      <c r="E4" s="106"/>
      <c r="F4" s="107" t="s">
        <v>222</v>
      </c>
      <c r="G4" s="107"/>
      <c r="H4" s="108" t="s">
        <v>223</v>
      </c>
      <c r="I4" s="108"/>
      <c r="J4" s="93"/>
      <c r="K4" s="109" t="s">
        <v>232</v>
      </c>
      <c r="L4" s="106" t="s">
        <v>219</v>
      </c>
      <c r="M4" s="106"/>
      <c r="N4" s="107" t="s">
        <v>222</v>
      </c>
      <c r="O4" s="107"/>
      <c r="P4" s="108" t="s">
        <v>223</v>
      </c>
      <c r="Q4" s="108"/>
      <c r="R4" s="93"/>
      <c r="S4" s="93"/>
      <c r="T4" s="106" t="s">
        <v>219</v>
      </c>
      <c r="U4" s="106"/>
      <c r="V4" s="107" t="s">
        <v>222</v>
      </c>
      <c r="W4" s="107"/>
      <c r="X4" s="108" t="s">
        <v>223</v>
      </c>
      <c r="Y4" s="108"/>
    </row>
    <row r="5" spans="3:27" ht="20.25" customHeight="1">
      <c r="C5" s="109"/>
      <c r="D5" s="94" t="s">
        <v>220</v>
      </c>
      <c r="E5" s="94" t="s">
        <v>221</v>
      </c>
      <c r="F5" s="95" t="s">
        <v>220</v>
      </c>
      <c r="G5" s="95" t="s">
        <v>221</v>
      </c>
      <c r="H5" s="96" t="s">
        <v>220</v>
      </c>
      <c r="I5" s="96" t="s">
        <v>221</v>
      </c>
      <c r="J5" s="93"/>
      <c r="K5" s="109"/>
      <c r="L5" s="94" t="s">
        <v>220</v>
      </c>
      <c r="M5" s="94" t="s">
        <v>221</v>
      </c>
      <c r="N5" s="95" t="s">
        <v>220</v>
      </c>
      <c r="O5" s="95" t="s">
        <v>221</v>
      </c>
      <c r="P5" s="96" t="s">
        <v>220</v>
      </c>
      <c r="Q5" s="96" t="s">
        <v>221</v>
      </c>
      <c r="R5" s="93"/>
      <c r="S5" s="93"/>
      <c r="T5" s="94" t="s">
        <v>220</v>
      </c>
      <c r="U5" s="94" t="s">
        <v>221</v>
      </c>
      <c r="V5" s="95" t="s">
        <v>220</v>
      </c>
      <c r="W5" s="95" t="s">
        <v>221</v>
      </c>
      <c r="X5" s="96" t="s">
        <v>220</v>
      </c>
      <c r="Y5" s="96" t="s">
        <v>221</v>
      </c>
    </row>
    <row r="6" spans="3:27" ht="20.25" customHeight="1">
      <c r="C6" s="79" t="s">
        <v>226</v>
      </c>
      <c r="D6" s="88"/>
      <c r="E6" s="88">
        <v>100</v>
      </c>
      <c r="F6" s="86"/>
      <c r="G6" s="86"/>
      <c r="H6" s="84"/>
      <c r="I6" s="84">
        <v>25</v>
      </c>
      <c r="K6" s="90"/>
      <c r="L6" s="87"/>
      <c r="M6" s="87"/>
      <c r="N6" s="85"/>
      <c r="O6" s="85"/>
      <c r="P6" s="83"/>
      <c r="Q6" s="83"/>
      <c r="T6" s="114"/>
      <c r="U6" s="114"/>
      <c r="V6" s="117"/>
      <c r="W6" s="117"/>
      <c r="X6" s="111"/>
      <c r="Y6" s="111"/>
    </row>
    <row r="7" spans="3:27">
      <c r="C7" s="82">
        <v>43710</v>
      </c>
      <c r="D7" s="88">
        <v>1500</v>
      </c>
      <c r="E7" s="88"/>
      <c r="F7" s="86">
        <v>300</v>
      </c>
      <c r="G7" s="86"/>
      <c r="H7" s="84">
        <v>223</v>
      </c>
      <c r="I7" s="84"/>
      <c r="K7" s="82">
        <v>43710</v>
      </c>
      <c r="L7" s="88">
        <v>175</v>
      </c>
      <c r="M7" s="88">
        <v>200</v>
      </c>
      <c r="N7" s="86">
        <v>50</v>
      </c>
      <c r="O7" s="86">
        <v>100</v>
      </c>
      <c r="P7" s="84"/>
      <c r="Q7" s="84">
        <v>25</v>
      </c>
      <c r="T7" s="115"/>
      <c r="U7" s="115"/>
      <c r="V7" s="118"/>
      <c r="W7" s="118"/>
      <c r="X7" s="112"/>
      <c r="Y7" s="112"/>
    </row>
    <row r="8" spans="3:27">
      <c r="C8" s="82">
        <v>43713</v>
      </c>
      <c r="D8" s="88"/>
      <c r="E8" s="88">
        <v>1400</v>
      </c>
      <c r="F8" s="86"/>
      <c r="G8" s="86">
        <v>650</v>
      </c>
      <c r="H8" s="84"/>
      <c r="I8" s="84">
        <v>150</v>
      </c>
      <c r="K8" s="82">
        <v>43717</v>
      </c>
      <c r="L8" s="88">
        <v>50</v>
      </c>
      <c r="M8" s="88">
        <v>200</v>
      </c>
      <c r="N8" s="86">
        <v>50</v>
      </c>
      <c r="O8" s="86">
        <v>100</v>
      </c>
      <c r="P8" s="84"/>
      <c r="Q8" s="84">
        <v>50</v>
      </c>
      <c r="T8" s="115"/>
      <c r="U8" s="115"/>
      <c r="V8" s="118"/>
      <c r="W8" s="118"/>
      <c r="X8" s="112"/>
      <c r="Y8" s="112"/>
    </row>
    <row r="9" spans="3:27">
      <c r="C9" s="82">
        <v>43743</v>
      </c>
      <c r="D9" s="88"/>
      <c r="E9" s="88"/>
      <c r="F9" s="86">
        <v>1000</v>
      </c>
      <c r="G9" s="86"/>
      <c r="H9" s="84"/>
      <c r="I9" s="84"/>
      <c r="K9" s="82">
        <v>43724</v>
      </c>
      <c r="L9" s="88">
        <v>200</v>
      </c>
      <c r="M9" s="88">
        <v>200</v>
      </c>
      <c r="N9" s="86">
        <v>100</v>
      </c>
      <c r="O9" s="86">
        <v>100</v>
      </c>
      <c r="P9" s="84">
        <v>4</v>
      </c>
      <c r="Q9" s="84">
        <v>25</v>
      </c>
      <c r="T9" s="115"/>
      <c r="U9" s="115"/>
      <c r="V9" s="118"/>
      <c r="W9" s="118"/>
      <c r="X9" s="112"/>
      <c r="Y9" s="112"/>
    </row>
    <row r="10" spans="3:27">
      <c r="C10" s="82">
        <v>43752</v>
      </c>
      <c r="D10" s="88"/>
      <c r="E10" s="88">
        <v>420</v>
      </c>
      <c r="F10" s="86"/>
      <c r="G10" s="86">
        <v>308</v>
      </c>
      <c r="H10" s="84"/>
      <c r="I10" s="84">
        <v>100</v>
      </c>
      <c r="K10" s="82">
        <v>43731</v>
      </c>
      <c r="L10" s="88">
        <v>150</v>
      </c>
      <c r="M10" s="88">
        <v>300</v>
      </c>
      <c r="N10" s="86">
        <v>100</v>
      </c>
      <c r="O10" s="86">
        <v>100</v>
      </c>
      <c r="P10" s="84"/>
      <c r="Q10" s="84">
        <v>25</v>
      </c>
      <c r="T10" s="115"/>
      <c r="U10" s="115"/>
      <c r="V10" s="118"/>
      <c r="W10" s="118"/>
      <c r="X10" s="112"/>
      <c r="Y10" s="112"/>
      <c r="AA10" t="s">
        <v>97</v>
      </c>
    </row>
    <row r="11" spans="3:27">
      <c r="C11" s="82"/>
      <c r="D11" s="88"/>
      <c r="E11" s="88"/>
      <c r="F11" s="86"/>
      <c r="G11" s="86"/>
      <c r="H11" s="84"/>
      <c r="I11" s="84"/>
      <c r="K11" s="82">
        <v>43738</v>
      </c>
      <c r="L11" s="88">
        <v>100</v>
      </c>
      <c r="M11" s="88">
        <v>300</v>
      </c>
      <c r="N11" s="86">
        <v>0</v>
      </c>
      <c r="O11" s="86">
        <v>100</v>
      </c>
      <c r="P11" s="84">
        <v>0</v>
      </c>
      <c r="Q11" s="84">
        <v>25</v>
      </c>
      <c r="T11" s="115"/>
      <c r="U11" s="115"/>
      <c r="V11" s="118"/>
      <c r="W11" s="118"/>
      <c r="X11" s="112"/>
      <c r="Y11" s="112"/>
    </row>
    <row r="12" spans="3:27">
      <c r="C12" s="82"/>
      <c r="D12" s="88"/>
      <c r="E12" s="88"/>
      <c r="F12" s="86"/>
      <c r="G12" s="86"/>
      <c r="H12" s="84"/>
      <c r="I12" s="84"/>
      <c r="K12" s="82">
        <v>43745</v>
      </c>
      <c r="L12" s="88">
        <v>250</v>
      </c>
      <c r="M12" s="88">
        <v>300</v>
      </c>
      <c r="N12" s="86">
        <v>100</v>
      </c>
      <c r="O12" s="86">
        <v>100</v>
      </c>
      <c r="P12" s="84">
        <v>25</v>
      </c>
      <c r="Q12" s="84">
        <v>25</v>
      </c>
      <c r="T12" s="115"/>
      <c r="U12" s="115"/>
      <c r="V12" s="118"/>
      <c r="W12" s="118"/>
      <c r="X12" s="112"/>
      <c r="Y12" s="112"/>
    </row>
    <row r="13" spans="3:27">
      <c r="C13" s="82"/>
      <c r="D13" s="88"/>
      <c r="E13" s="88"/>
      <c r="F13" s="86"/>
      <c r="G13" s="86"/>
      <c r="H13" s="84"/>
      <c r="I13" s="84"/>
      <c r="K13" s="82">
        <v>43752</v>
      </c>
      <c r="L13" s="88">
        <v>150</v>
      </c>
      <c r="M13" s="88">
        <v>350</v>
      </c>
      <c r="N13" s="86">
        <v>50</v>
      </c>
      <c r="O13" s="86">
        <v>94</v>
      </c>
      <c r="P13" s="84">
        <v>25</v>
      </c>
      <c r="Q13" s="84">
        <v>25</v>
      </c>
      <c r="T13" s="115"/>
      <c r="U13" s="115"/>
      <c r="V13" s="118"/>
      <c r="W13" s="118"/>
      <c r="X13" s="112"/>
      <c r="Y13" s="112"/>
    </row>
    <row r="14" spans="3:27">
      <c r="C14" s="82"/>
      <c r="D14" s="88"/>
      <c r="E14" s="88"/>
      <c r="F14" s="86"/>
      <c r="G14" s="86"/>
      <c r="H14" s="84"/>
      <c r="I14" s="84"/>
      <c r="K14" s="82"/>
      <c r="L14" s="88"/>
      <c r="M14" s="88"/>
      <c r="N14" s="86"/>
      <c r="O14" s="86"/>
      <c r="P14" s="84"/>
      <c r="Q14" s="84"/>
      <c r="T14" s="115"/>
      <c r="U14" s="115"/>
      <c r="V14" s="118"/>
      <c r="W14" s="118"/>
      <c r="X14" s="112"/>
      <c r="Y14" s="112"/>
    </row>
    <row r="15" spans="3:27">
      <c r="C15" s="82"/>
      <c r="D15" s="88"/>
      <c r="E15" s="88"/>
      <c r="F15" s="86"/>
      <c r="G15" s="86"/>
      <c r="H15" s="84"/>
      <c r="I15" s="84"/>
      <c r="K15" s="82"/>
      <c r="L15" s="88"/>
      <c r="M15" s="88"/>
      <c r="N15" s="86"/>
      <c r="O15" s="86"/>
      <c r="P15" s="84"/>
      <c r="Q15" s="84"/>
      <c r="T15" s="115"/>
      <c r="U15" s="115"/>
      <c r="V15" s="118"/>
      <c r="W15" s="118"/>
      <c r="X15" s="112"/>
      <c r="Y15" s="112"/>
    </row>
    <row r="16" spans="3:27">
      <c r="C16" s="82"/>
      <c r="D16" s="88"/>
      <c r="E16" s="88"/>
      <c r="F16" s="86"/>
      <c r="G16" s="86"/>
      <c r="H16" s="84"/>
      <c r="I16" s="84"/>
      <c r="K16" s="82"/>
      <c r="L16" s="88"/>
      <c r="M16" s="88"/>
      <c r="N16" s="86"/>
      <c r="O16" s="86"/>
      <c r="P16" s="84"/>
      <c r="Q16" s="84"/>
      <c r="T16" s="115"/>
      <c r="U16" s="115"/>
      <c r="V16" s="118"/>
      <c r="W16" s="118"/>
      <c r="X16" s="112"/>
      <c r="Y16" s="112"/>
    </row>
    <row r="17" spans="3:25">
      <c r="C17" s="82"/>
      <c r="D17" s="88"/>
      <c r="E17" s="88"/>
      <c r="F17" s="86"/>
      <c r="G17" s="86"/>
      <c r="H17" s="84"/>
      <c r="I17" s="84"/>
      <c r="K17" s="82"/>
      <c r="L17" s="88"/>
      <c r="M17" s="88"/>
      <c r="N17" s="86"/>
      <c r="O17" s="86"/>
      <c r="P17" s="84"/>
      <c r="Q17" s="84"/>
      <c r="T17" s="116"/>
      <c r="U17" s="116"/>
      <c r="V17" s="119"/>
      <c r="W17" s="119"/>
      <c r="X17" s="113"/>
      <c r="Y17" s="113"/>
    </row>
    <row r="18" spans="3:25">
      <c r="C18" s="79" t="s">
        <v>225</v>
      </c>
      <c r="D18" s="88">
        <f t="shared" ref="D18:I18" si="0">SUM(D6:D17)</f>
        <v>1500</v>
      </c>
      <c r="E18" s="88">
        <f t="shared" si="0"/>
        <v>1920</v>
      </c>
      <c r="F18" s="86">
        <f t="shared" si="0"/>
        <v>1300</v>
      </c>
      <c r="G18" s="86">
        <f t="shared" si="0"/>
        <v>958</v>
      </c>
      <c r="H18" s="84">
        <f t="shared" si="0"/>
        <v>223</v>
      </c>
      <c r="I18" s="84">
        <f t="shared" si="0"/>
        <v>275</v>
      </c>
      <c r="K18" s="79" t="s">
        <v>225</v>
      </c>
      <c r="L18" s="88">
        <f t="shared" ref="L18:Q18" si="1">SUM(L7:L17)</f>
        <v>1075</v>
      </c>
      <c r="M18" s="88">
        <f t="shared" si="1"/>
        <v>1850</v>
      </c>
      <c r="N18" s="86">
        <f t="shared" si="1"/>
        <v>450</v>
      </c>
      <c r="O18" s="86">
        <f t="shared" si="1"/>
        <v>694</v>
      </c>
      <c r="P18" s="84">
        <f t="shared" si="1"/>
        <v>54</v>
      </c>
      <c r="Q18" s="84">
        <f t="shared" si="1"/>
        <v>200</v>
      </c>
      <c r="T18" s="88">
        <f>D18-L18</f>
        <v>425</v>
      </c>
      <c r="U18" s="88">
        <f t="shared" ref="U18:Y18" si="2">E18-M18</f>
        <v>70</v>
      </c>
      <c r="V18" s="86">
        <f t="shared" si="2"/>
        <v>850</v>
      </c>
      <c r="W18" s="86">
        <f t="shared" si="2"/>
        <v>264</v>
      </c>
      <c r="X18" s="84">
        <f t="shared" si="2"/>
        <v>169</v>
      </c>
      <c r="Y18" s="89">
        <f t="shared" si="2"/>
        <v>75</v>
      </c>
    </row>
  </sheetData>
  <mergeCells count="20">
    <mergeCell ref="C3:I3"/>
    <mergeCell ref="K3:Q3"/>
    <mergeCell ref="Y6:Y17"/>
    <mergeCell ref="T6:T17"/>
    <mergeCell ref="U6:U17"/>
    <mergeCell ref="V6:V17"/>
    <mergeCell ref="W6:W17"/>
    <mergeCell ref="X6:X17"/>
    <mergeCell ref="T3:Y3"/>
    <mergeCell ref="T4:U4"/>
    <mergeCell ref="V4:W4"/>
    <mergeCell ref="X4:Y4"/>
    <mergeCell ref="D4:E4"/>
    <mergeCell ref="F4:G4"/>
    <mergeCell ref="H4:I4"/>
    <mergeCell ref="L4:M4"/>
    <mergeCell ref="N4:O4"/>
    <mergeCell ref="P4:Q4"/>
    <mergeCell ref="K4:K5"/>
    <mergeCell ref="C4:C5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F10"/>
  <sheetViews>
    <sheetView workbookViewId="0">
      <selection activeCell="E14" sqref="E14"/>
    </sheetView>
  </sheetViews>
  <sheetFormatPr defaultRowHeight="15"/>
  <cols>
    <col min="2" max="2" width="2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233</v>
      </c>
    </row>
    <row r="4" spans="2:6">
      <c r="B4" s="100" t="s">
        <v>57</v>
      </c>
      <c r="C4" s="100"/>
      <c r="D4" s="100"/>
      <c r="E4" s="100"/>
      <c r="F4" s="100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/>
      <c r="C6" s="21"/>
      <c r="D6" s="1"/>
      <c r="E6" s="23"/>
      <c r="F6" s="5"/>
    </row>
    <row r="7" spans="2:6">
      <c r="B7" s="1"/>
      <c r="C7" s="21"/>
      <c r="D7" s="1"/>
      <c r="E7" s="23"/>
      <c r="F7" s="5"/>
    </row>
    <row r="8" spans="2:6">
      <c r="B8" s="1"/>
      <c r="C8" s="21"/>
      <c r="D8" s="1"/>
      <c r="E8" s="23"/>
      <c r="F8" s="5"/>
    </row>
    <row r="9" spans="2:6">
      <c r="B9" s="53"/>
      <c r="C9" s="21"/>
      <c r="D9" s="21"/>
      <c r="E9" s="23"/>
      <c r="F9" s="5"/>
    </row>
    <row r="10" spans="2:6">
      <c r="B10" s="8" t="s">
        <v>215</v>
      </c>
      <c r="C10" s="9"/>
      <c r="F10" s="20"/>
    </row>
  </sheetData>
  <mergeCells count="1">
    <mergeCell ref="B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29"/>
  <sheetViews>
    <sheetView workbookViewId="0">
      <selection activeCell="B2" sqref="B2:F9"/>
    </sheetView>
  </sheetViews>
  <sheetFormatPr defaultRowHeight="15"/>
  <cols>
    <col min="2" max="2" width="29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213</v>
      </c>
    </row>
    <row r="3" spans="2:6">
      <c r="B3" s="100" t="s">
        <v>57</v>
      </c>
      <c r="C3" s="100"/>
      <c r="D3" s="100"/>
      <c r="E3" s="100"/>
      <c r="F3" s="100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Pengambilan'!E130+'Aug 19'!D45</f>
        <v>507</v>
      </c>
      <c r="D5" s="1">
        <v>152</v>
      </c>
      <c r="E5" s="23">
        <f>C5-D5</f>
        <v>355</v>
      </c>
      <c r="F5" s="5">
        <f>E5/C9</f>
        <v>0.68798449612403101</v>
      </c>
    </row>
    <row r="6" spans="2:6">
      <c r="B6" s="1" t="s">
        <v>2</v>
      </c>
      <c r="C6" s="21">
        <f>'Rincian Pengambilan'!F130+'Aug 19'!D46</f>
        <v>179</v>
      </c>
      <c r="D6" s="1">
        <v>56</v>
      </c>
      <c r="E6" s="23">
        <f t="shared" ref="E6:E7" si="0">C6-D6</f>
        <v>123</v>
      </c>
      <c r="F6" s="5">
        <f>E6/C9</f>
        <v>0.23837209302325582</v>
      </c>
    </row>
    <row r="7" spans="2:6">
      <c r="B7" s="1" t="s">
        <v>3</v>
      </c>
      <c r="C7" s="21">
        <f>'Rincian Pengambilan'!G130+'Aug 19'!D47</f>
        <v>47</v>
      </c>
      <c r="D7" s="1">
        <v>11</v>
      </c>
      <c r="E7" s="23">
        <f t="shared" si="0"/>
        <v>36</v>
      </c>
      <c r="F7" s="5">
        <f>E7/C9</f>
        <v>6.9767441860465115E-2</v>
      </c>
    </row>
    <row r="8" spans="2:6">
      <c r="B8" s="53" t="s">
        <v>170</v>
      </c>
      <c r="C8" s="21">
        <f>SUM(C5:C7)</f>
        <v>733</v>
      </c>
      <c r="D8" s="21">
        <f>SUM(D5:D7)</f>
        <v>219</v>
      </c>
      <c r="E8" s="23">
        <f>SUM(E5:E7)</f>
        <v>514</v>
      </c>
      <c r="F8" s="5">
        <f>E8/C9</f>
        <v>0.99612403100775193</v>
      </c>
    </row>
    <row r="9" spans="2:6">
      <c r="B9" s="8" t="s">
        <v>215</v>
      </c>
      <c r="C9" s="9">
        <v>516</v>
      </c>
      <c r="F9" s="20"/>
    </row>
    <row r="12" spans="2:6">
      <c r="B12" s="61" t="s">
        <v>216</v>
      </c>
    </row>
    <row r="13" spans="2:6">
      <c r="B13" s="100" t="s">
        <v>57</v>
      </c>
      <c r="C13" s="100"/>
      <c r="D13" s="100"/>
      <c r="E13" s="100"/>
      <c r="F13" s="100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Pengambilan'!E131</f>
        <v>402</v>
      </c>
      <c r="D15" s="1">
        <v>0</v>
      </c>
      <c r="E15" s="23">
        <f>C15-D15</f>
        <v>402</v>
      </c>
      <c r="F15" s="5">
        <f>E15/C19</f>
        <v>0.62229102167182659</v>
      </c>
    </row>
    <row r="16" spans="2:6">
      <c r="B16" s="1" t="s">
        <v>2</v>
      </c>
      <c r="C16" s="21">
        <f>D6+'Rincian Pengambilan'!F131</f>
        <v>156</v>
      </c>
      <c r="D16" s="1">
        <v>0</v>
      </c>
      <c r="E16" s="23">
        <f t="shared" ref="E16:E17" si="1">C16-D16</f>
        <v>156</v>
      </c>
      <c r="F16" s="5">
        <f>E16/C19</f>
        <v>0.24148606811145512</v>
      </c>
    </row>
    <row r="17" spans="2:6">
      <c r="B17" s="1" t="s">
        <v>3</v>
      </c>
      <c r="C17" s="21">
        <f>D7+'Rincian Pengambilan'!G131</f>
        <v>61</v>
      </c>
      <c r="D17" s="1">
        <v>21</v>
      </c>
      <c r="E17" s="23">
        <f t="shared" si="1"/>
        <v>40</v>
      </c>
      <c r="F17" s="5">
        <f>E17/C19</f>
        <v>6.1919504643962849E-2</v>
      </c>
    </row>
    <row r="18" spans="2:6">
      <c r="B18" s="53" t="s">
        <v>170</v>
      </c>
      <c r="C18" s="21">
        <f>SUM(C15:C17)</f>
        <v>619</v>
      </c>
      <c r="D18" s="21">
        <f>SUM(D15:D17)</f>
        <v>21</v>
      </c>
      <c r="E18" s="23">
        <f>SUM(E15:E17)</f>
        <v>598</v>
      </c>
      <c r="F18" s="5">
        <f>E18/C19</f>
        <v>0.92569659442724461</v>
      </c>
    </row>
    <row r="19" spans="2:6">
      <c r="B19" s="8" t="s">
        <v>217</v>
      </c>
      <c r="C19" s="9">
        <v>646</v>
      </c>
      <c r="F19" s="20"/>
    </row>
    <row r="22" spans="2:6">
      <c r="B22" s="61" t="s">
        <v>228</v>
      </c>
    </row>
    <row r="23" spans="2:6">
      <c r="B23" s="100" t="s">
        <v>57</v>
      </c>
      <c r="C23" s="100"/>
      <c r="D23" s="100"/>
      <c r="E23" s="100"/>
      <c r="F23" s="100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Pengambilan'!E132</f>
        <v>400</v>
      </c>
      <c r="D25" s="1">
        <v>0</v>
      </c>
      <c r="E25" s="23">
        <f>C25-D25</f>
        <v>400</v>
      </c>
      <c r="F25" s="5">
        <f>E25/C29</f>
        <v>0.59701492537313428</v>
      </c>
    </row>
    <row r="26" spans="2:6">
      <c r="B26" s="1" t="s">
        <v>2</v>
      </c>
      <c r="C26" s="21">
        <f>D16+'Rincian Pengambilan'!F132</f>
        <v>200</v>
      </c>
      <c r="D26" s="1">
        <v>9</v>
      </c>
      <c r="E26" s="23">
        <f t="shared" ref="E26:E27" si="2">C26-D26</f>
        <v>191</v>
      </c>
      <c r="F26" s="5">
        <f>E26/C29</f>
        <v>0.28507462686567164</v>
      </c>
    </row>
    <row r="27" spans="2:6">
      <c r="B27" s="1" t="s">
        <v>3</v>
      </c>
      <c r="C27" s="21">
        <f>D17+'Rincian Pengambilan'!G132</f>
        <v>50</v>
      </c>
      <c r="D27" s="1">
        <v>22</v>
      </c>
      <c r="E27" s="23">
        <f t="shared" si="2"/>
        <v>28</v>
      </c>
      <c r="F27" s="5">
        <f>E27/C29</f>
        <v>4.1791044776119404E-2</v>
      </c>
    </row>
    <row r="28" spans="2:6">
      <c r="B28" s="53" t="s">
        <v>170</v>
      </c>
      <c r="C28" s="21">
        <f>SUM(C25:C27)</f>
        <v>650</v>
      </c>
      <c r="D28" s="21">
        <f>SUM(D25:D27)</f>
        <v>31</v>
      </c>
      <c r="E28" s="23">
        <f>SUM(E25:E27)</f>
        <v>619</v>
      </c>
      <c r="F28" s="5">
        <f>E28/C29</f>
        <v>0.92388059701492542</v>
      </c>
    </row>
    <row r="29" spans="2:6">
      <c r="B29" s="8" t="s">
        <v>230</v>
      </c>
      <c r="C29" s="9">
        <v>670</v>
      </c>
      <c r="F29" s="20"/>
    </row>
  </sheetData>
  <mergeCells count="3">
    <mergeCell ref="B3:F3"/>
    <mergeCell ref="B13:F13"/>
    <mergeCell ref="B23:F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F49"/>
  <sheetViews>
    <sheetView topLeftCell="A31" workbookViewId="0">
      <selection activeCell="B2" sqref="B2:F9"/>
    </sheetView>
  </sheetViews>
  <sheetFormatPr defaultRowHeight="15"/>
  <cols>
    <col min="2" max="2" width="24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198</v>
      </c>
    </row>
    <row r="3" spans="2:6">
      <c r="B3" s="100" t="s">
        <v>57</v>
      </c>
      <c r="C3" s="100"/>
      <c r="D3" s="100"/>
      <c r="E3" s="100"/>
      <c r="F3" s="100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Pengambilan'!E125+'Juli 19'!D46</f>
        <v>634</v>
      </c>
      <c r="D5" s="1">
        <v>204</v>
      </c>
      <c r="E5" s="23">
        <f>C5-D5</f>
        <v>430</v>
      </c>
      <c r="F5" s="5">
        <f>E5/C9</f>
        <v>0.54361567635903918</v>
      </c>
    </row>
    <row r="6" spans="2:6">
      <c r="B6" s="1" t="s">
        <v>2</v>
      </c>
      <c r="C6" s="21">
        <f>'Rincian Pengambilan'!F125+'Juli 19'!D47</f>
        <v>285</v>
      </c>
      <c r="D6" s="1">
        <v>107</v>
      </c>
      <c r="E6" s="23">
        <f t="shared" ref="E6:E7" si="0">C6-D6</f>
        <v>178</v>
      </c>
      <c r="F6" s="5">
        <f>E6/C9</f>
        <v>0.22503160556257901</v>
      </c>
    </row>
    <row r="7" spans="2:6">
      <c r="B7" s="1" t="s">
        <v>3</v>
      </c>
      <c r="C7" s="21">
        <f>'Rincian Pengambilan'!G125+'Juli 19'!D48</f>
        <v>84</v>
      </c>
      <c r="D7" s="1">
        <v>33</v>
      </c>
      <c r="E7" s="23">
        <f t="shared" si="0"/>
        <v>51</v>
      </c>
      <c r="F7" s="5">
        <f>E7/C9</f>
        <v>6.447534766118837E-2</v>
      </c>
    </row>
    <row r="8" spans="2:6">
      <c r="B8" s="53" t="s">
        <v>170</v>
      </c>
      <c r="C8" s="21">
        <f>SUM(C5:C7)</f>
        <v>1003</v>
      </c>
      <c r="D8" s="21">
        <f>SUM(D5:D7)</f>
        <v>344</v>
      </c>
      <c r="E8" s="23">
        <f>SUM(E5:E7)</f>
        <v>659</v>
      </c>
      <c r="F8" s="5">
        <f>E8/C9</f>
        <v>0.83312262958280658</v>
      </c>
    </row>
    <row r="9" spans="2:6">
      <c r="B9" s="8" t="s">
        <v>200</v>
      </c>
      <c r="C9" s="9">
        <v>791</v>
      </c>
      <c r="F9" s="20"/>
    </row>
    <row r="12" spans="2:6">
      <c r="B12" s="61" t="s">
        <v>201</v>
      </c>
    </row>
    <row r="13" spans="2:6">
      <c r="B13" s="100" t="s">
        <v>57</v>
      </c>
      <c r="C13" s="100"/>
      <c r="D13" s="100"/>
      <c r="E13" s="100"/>
      <c r="F13" s="100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Pengambilan'!E126</f>
        <v>654</v>
      </c>
      <c r="D15" s="1">
        <v>299</v>
      </c>
      <c r="E15" s="23">
        <f>C15-D15</f>
        <v>355</v>
      </c>
      <c r="F15" s="5">
        <f>E15/C19</f>
        <v>0.47333333333333333</v>
      </c>
    </row>
    <row r="16" spans="2:6">
      <c r="B16" s="1" t="s">
        <v>2</v>
      </c>
      <c r="C16" s="21">
        <f>D6+'Rincian Pengambilan'!F126</f>
        <v>307</v>
      </c>
      <c r="D16" s="1">
        <v>95</v>
      </c>
      <c r="E16" s="23">
        <f t="shared" ref="E16:E17" si="1">C16-D16</f>
        <v>212</v>
      </c>
      <c r="F16" s="5">
        <f>E16/C19</f>
        <v>0.28266666666666668</v>
      </c>
    </row>
    <row r="17" spans="2:6">
      <c r="B17" s="1" t="s">
        <v>3</v>
      </c>
      <c r="C17" s="21">
        <f>D7+'Rincian Pengambilan'!G126</f>
        <v>83</v>
      </c>
      <c r="D17" s="1">
        <v>45</v>
      </c>
      <c r="E17" s="23">
        <f t="shared" si="1"/>
        <v>38</v>
      </c>
      <c r="F17" s="5">
        <f>E17/C19</f>
        <v>5.0666666666666665E-2</v>
      </c>
    </row>
    <row r="18" spans="2:6">
      <c r="B18" s="53" t="s">
        <v>170</v>
      </c>
      <c r="C18" s="21">
        <f>SUM(C15:C17)</f>
        <v>1044</v>
      </c>
      <c r="D18" s="21">
        <f>SUM(D15:D17)</f>
        <v>439</v>
      </c>
      <c r="E18" s="23">
        <f>SUM(E15:E17)</f>
        <v>605</v>
      </c>
      <c r="F18" s="5">
        <f>E18/C19</f>
        <v>0.80666666666666664</v>
      </c>
    </row>
    <row r="19" spans="2:6">
      <c r="B19" s="8" t="s">
        <v>209</v>
      </c>
      <c r="C19" s="9">
        <v>750</v>
      </c>
      <c r="F19" s="20"/>
    </row>
    <row r="22" spans="2:6">
      <c r="B22" s="61" t="s">
        <v>204</v>
      </c>
    </row>
    <row r="23" spans="2:6">
      <c r="B23" s="100" t="s">
        <v>57</v>
      </c>
      <c r="C23" s="100"/>
      <c r="D23" s="100"/>
      <c r="E23" s="100"/>
      <c r="F23" s="100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Pengambilan'!E127</f>
        <v>749</v>
      </c>
      <c r="D25" s="1">
        <v>327</v>
      </c>
      <c r="E25" s="23">
        <f>C25-D25</f>
        <v>422</v>
      </c>
      <c r="F25" s="5">
        <f>E25/C29</f>
        <v>0.652241112828439</v>
      </c>
    </row>
    <row r="26" spans="2:6">
      <c r="B26" s="1" t="s">
        <v>2</v>
      </c>
      <c r="C26" s="21">
        <f>D16+'Rincian Pengambilan'!F127</f>
        <v>245</v>
      </c>
      <c r="D26" s="1">
        <v>110</v>
      </c>
      <c r="E26" s="23">
        <f t="shared" ref="E26:E27" si="2">C26-D26</f>
        <v>135</v>
      </c>
      <c r="F26" s="5">
        <f>E26/C29</f>
        <v>0.20865533230293662</v>
      </c>
    </row>
    <row r="27" spans="2:6">
      <c r="B27" s="1" t="s">
        <v>3</v>
      </c>
      <c r="C27" s="21">
        <f>D17+'Rincian Pengambilan'!G127</f>
        <v>95</v>
      </c>
      <c r="D27" s="1">
        <v>61</v>
      </c>
      <c r="E27" s="23">
        <f t="shared" si="2"/>
        <v>34</v>
      </c>
      <c r="F27" s="5">
        <f>E27/C29</f>
        <v>5.2550231839258117E-2</v>
      </c>
    </row>
    <row r="28" spans="2:6">
      <c r="B28" s="53" t="s">
        <v>170</v>
      </c>
      <c r="C28" s="21">
        <f>SUM(C25:C27)</f>
        <v>1089</v>
      </c>
      <c r="D28" s="21">
        <f>SUM(D25:D27)</f>
        <v>498</v>
      </c>
      <c r="E28" s="23">
        <f>SUM(E25:E27)</f>
        <v>591</v>
      </c>
      <c r="F28" s="5">
        <f>E28/C29</f>
        <v>0.91344667697063364</v>
      </c>
    </row>
    <row r="29" spans="2:6">
      <c r="B29" s="8" t="s">
        <v>210</v>
      </c>
      <c r="C29" s="9">
        <v>647</v>
      </c>
      <c r="F29" s="20"/>
    </row>
    <row r="32" spans="2:6">
      <c r="B32" s="61" t="s">
        <v>205</v>
      </c>
    </row>
    <row r="33" spans="2:6">
      <c r="B33" s="100" t="s">
        <v>57</v>
      </c>
      <c r="C33" s="100"/>
      <c r="D33" s="100"/>
      <c r="E33" s="100"/>
      <c r="F33" s="100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Pengambilan'!E128</f>
        <v>702</v>
      </c>
      <c r="D35" s="1">
        <v>132</v>
      </c>
      <c r="E35" s="23">
        <f>C35-D35</f>
        <v>570</v>
      </c>
      <c r="F35" s="5">
        <f>E35/C39</f>
        <v>0.55286129970902032</v>
      </c>
    </row>
    <row r="36" spans="2:6">
      <c r="B36" s="1" t="s">
        <v>2</v>
      </c>
      <c r="C36" s="21">
        <f>D26+'Rincian Pengambilan'!F128</f>
        <v>260</v>
      </c>
      <c r="D36" s="1">
        <v>29</v>
      </c>
      <c r="E36" s="23">
        <f t="shared" ref="E36:E37" si="3">C36-D36</f>
        <v>231</v>
      </c>
      <c r="F36" s="5">
        <f>E36/C39</f>
        <v>0.22405431619786614</v>
      </c>
    </row>
    <row r="37" spans="2:6">
      <c r="B37" s="1" t="s">
        <v>3</v>
      </c>
      <c r="C37" s="21">
        <f>D27+'Rincian Pengambilan'!G128</f>
        <v>86</v>
      </c>
      <c r="D37" s="1">
        <v>22</v>
      </c>
      <c r="E37" s="23">
        <f t="shared" si="3"/>
        <v>64</v>
      </c>
      <c r="F37" s="5">
        <f>E37/C39</f>
        <v>6.2075654704170709E-2</v>
      </c>
    </row>
    <row r="38" spans="2:6">
      <c r="B38" s="53" t="s">
        <v>170</v>
      </c>
      <c r="C38" s="21">
        <f>SUM(C35:C37)</f>
        <v>1048</v>
      </c>
      <c r="D38" s="21">
        <f>SUM(D35:D37)</f>
        <v>183</v>
      </c>
      <c r="E38" s="23">
        <f>SUM(E35:E37)</f>
        <v>865</v>
      </c>
      <c r="F38" s="5">
        <f>E38/C39</f>
        <v>0.83899127061105727</v>
      </c>
    </row>
    <row r="39" spans="2:6">
      <c r="B39" s="8" t="s">
        <v>211</v>
      </c>
      <c r="C39" s="9">
        <v>1031</v>
      </c>
      <c r="F39" s="20"/>
    </row>
    <row r="42" spans="2:6">
      <c r="B42" s="61" t="s">
        <v>207</v>
      </c>
    </row>
    <row r="43" spans="2:6">
      <c r="B43" s="100" t="s">
        <v>57</v>
      </c>
      <c r="C43" s="100"/>
      <c r="D43" s="100"/>
      <c r="E43" s="100"/>
      <c r="F43" s="100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D5+'Rincian Pengambilan'!E147</f>
        <v>1579</v>
      </c>
      <c r="D45" s="1">
        <v>132</v>
      </c>
      <c r="E45" s="23">
        <f>C45-D45</f>
        <v>1447</v>
      </c>
      <c r="F45" s="5">
        <f>E45/C49</f>
        <v>0.44951848400124261</v>
      </c>
    </row>
    <row r="46" spans="2:6">
      <c r="B46" s="1" t="s">
        <v>2</v>
      </c>
      <c r="C46" s="21">
        <f>D6+'Rincian Pengambilan'!F147</f>
        <v>807</v>
      </c>
      <c r="D46" s="1">
        <v>29</v>
      </c>
      <c r="E46" s="23">
        <f t="shared" ref="E46:E47" si="4">C46-D46</f>
        <v>778</v>
      </c>
      <c r="F46" s="5">
        <f>E46/C49</f>
        <v>0.24168996582789687</v>
      </c>
    </row>
    <row r="47" spans="2:6">
      <c r="B47" s="1" t="s">
        <v>3</v>
      </c>
      <c r="C47" s="21">
        <f>D7+'Rincian Pengambilan'!G147</f>
        <v>208</v>
      </c>
      <c r="D47" s="1">
        <v>22</v>
      </c>
      <c r="E47" s="23">
        <f t="shared" si="4"/>
        <v>186</v>
      </c>
      <c r="F47" s="5">
        <f>E47/C49</f>
        <v>5.778191985088537E-2</v>
      </c>
    </row>
    <row r="48" spans="2:6">
      <c r="B48" s="53" t="s">
        <v>170</v>
      </c>
      <c r="C48" s="21">
        <f>SUM(C45:C47)</f>
        <v>2594</v>
      </c>
      <c r="D48" s="21">
        <f>SUM(D45:D47)</f>
        <v>183</v>
      </c>
      <c r="E48" s="23">
        <f>SUM(E45:E47)</f>
        <v>2411</v>
      </c>
      <c r="F48" s="5">
        <f>E48/C49</f>
        <v>0.74899036968002486</v>
      </c>
    </row>
    <row r="49" spans="2:6">
      <c r="B49" s="8" t="s">
        <v>212</v>
      </c>
      <c r="C49" s="9">
        <v>3219</v>
      </c>
      <c r="F49" s="20"/>
    </row>
  </sheetData>
  <mergeCells count="5">
    <mergeCell ref="B3:F3"/>
    <mergeCell ref="B13:F13"/>
    <mergeCell ref="B23:F23"/>
    <mergeCell ref="B33:F33"/>
    <mergeCell ref="B43:F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G50"/>
  <sheetViews>
    <sheetView topLeftCell="A37" workbookViewId="0">
      <selection activeCell="B33" sqref="B33:F41"/>
    </sheetView>
  </sheetViews>
  <sheetFormatPr defaultRowHeight="15"/>
  <cols>
    <col min="2" max="2" width="26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  <col min="7" max="7" width="28.5703125" bestFit="1" customWidth="1"/>
  </cols>
  <sheetData>
    <row r="3" spans="2:7">
      <c r="B3" s="61" t="s">
        <v>178</v>
      </c>
    </row>
    <row r="4" spans="2:7">
      <c r="B4" s="100" t="s">
        <v>57</v>
      </c>
      <c r="C4" s="100"/>
      <c r="D4" s="100"/>
      <c r="E4" s="100"/>
      <c r="F4" s="100"/>
    </row>
    <row r="5" spans="2:7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7">
      <c r="B6" s="1" t="s">
        <v>1</v>
      </c>
      <c r="C6" s="21">
        <f>SUM('Rincian Pengambilan'!E113:E114)+'Juni 19'!D26</f>
        <v>596</v>
      </c>
      <c r="D6" s="1">
        <v>264</v>
      </c>
      <c r="E6" s="23">
        <f>C6-D6</f>
        <v>332</v>
      </c>
      <c r="F6" s="5">
        <f>E6/C10</f>
        <v>0.51076923076923075</v>
      </c>
    </row>
    <row r="7" spans="2:7">
      <c r="B7" s="1" t="s">
        <v>2</v>
      </c>
      <c r="C7" s="21">
        <f>SUM('Rincian Pengambilan'!F113:F114)+'Juni 19'!D27</f>
        <v>309</v>
      </c>
      <c r="D7" s="1">
        <v>124</v>
      </c>
      <c r="E7" s="23">
        <f>C7-D7</f>
        <v>185</v>
      </c>
      <c r="F7" s="5">
        <f>E7/C10</f>
        <v>0.2846153846153846</v>
      </c>
    </row>
    <row r="8" spans="2:7">
      <c r="B8" s="1" t="s">
        <v>3</v>
      </c>
      <c r="C8" s="21">
        <f>SUM('Rincian Pengambilan'!G113:G114)+'Juni 19'!D28</f>
        <v>97</v>
      </c>
      <c r="D8" s="1">
        <v>39</v>
      </c>
      <c r="E8" s="23">
        <f>C8-D8</f>
        <v>58</v>
      </c>
      <c r="F8" s="5">
        <f>E8/C10</f>
        <v>8.9230769230769225E-2</v>
      </c>
    </row>
    <row r="9" spans="2:7">
      <c r="B9" s="53" t="s">
        <v>170</v>
      </c>
      <c r="C9" s="21">
        <f>SUM(C6:C8)</f>
        <v>1002</v>
      </c>
      <c r="D9" s="21">
        <f>SUM(D6:D8)</f>
        <v>427</v>
      </c>
      <c r="E9" s="23">
        <f>SUM(E6:E8)</f>
        <v>575</v>
      </c>
      <c r="F9" s="5">
        <f>E9/C10</f>
        <v>0.88461538461538458</v>
      </c>
    </row>
    <row r="10" spans="2:7">
      <c r="B10" s="8" t="s">
        <v>187</v>
      </c>
      <c r="C10" s="9">
        <v>650</v>
      </c>
      <c r="F10" s="20"/>
    </row>
    <row r="13" spans="2:7">
      <c r="B13" s="61" t="s">
        <v>182</v>
      </c>
    </row>
    <row r="14" spans="2:7">
      <c r="B14" s="100" t="s">
        <v>57</v>
      </c>
      <c r="C14" s="100"/>
      <c r="D14" s="100"/>
      <c r="E14" s="100"/>
      <c r="F14" s="100"/>
    </row>
    <row r="15" spans="2:7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7">
      <c r="B16" s="1" t="s">
        <v>1</v>
      </c>
      <c r="C16" s="21">
        <f>D6+SUM('Rincian Pengambilan'!E116:E118)</f>
        <v>664</v>
      </c>
      <c r="D16" s="1">
        <v>125</v>
      </c>
      <c r="E16" s="23">
        <f>C16-D16</f>
        <v>539</v>
      </c>
      <c r="F16" s="5">
        <f>E16/C20</f>
        <v>0.69818652849740936</v>
      </c>
      <c r="G16" t="s">
        <v>188</v>
      </c>
    </row>
    <row r="17" spans="2:7">
      <c r="B17" s="1" t="s">
        <v>2</v>
      </c>
      <c r="C17" s="21">
        <f>D7+SUM('Rincian Pengambilan'!F116:F118)</f>
        <v>524</v>
      </c>
      <c r="D17" s="1">
        <v>152</v>
      </c>
      <c r="E17" s="23">
        <f t="shared" ref="E17:E18" si="0">C17-D17</f>
        <v>372</v>
      </c>
      <c r="F17" s="5">
        <f>E17/C20</f>
        <v>0.48186528497409326</v>
      </c>
      <c r="G17" t="s">
        <v>188</v>
      </c>
    </row>
    <row r="18" spans="2:7">
      <c r="B18" s="1" t="s">
        <v>3</v>
      </c>
      <c r="C18" s="21">
        <f>D8+SUM('Rincian Pengambilan'!G116:G118)</f>
        <v>139</v>
      </c>
      <c r="D18" s="1">
        <v>74</v>
      </c>
      <c r="E18" s="23">
        <f t="shared" si="0"/>
        <v>65</v>
      </c>
      <c r="F18" s="5">
        <f>E18/C20</f>
        <v>8.4196891191709838E-2</v>
      </c>
    </row>
    <row r="19" spans="2:7">
      <c r="B19" s="53" t="s">
        <v>170</v>
      </c>
      <c r="C19" s="21">
        <f>SUM(C16:C18)</f>
        <v>1327</v>
      </c>
      <c r="D19" s="21">
        <f>SUM(D16:D18)</f>
        <v>351</v>
      </c>
      <c r="E19" s="23">
        <f>SUM(E16:E18)</f>
        <v>976</v>
      </c>
      <c r="F19" s="5">
        <f>E19/C20</f>
        <v>1.2642487046632125</v>
      </c>
    </row>
    <row r="20" spans="2:7">
      <c r="B20" s="8" t="s">
        <v>186</v>
      </c>
      <c r="C20" s="9">
        <v>772</v>
      </c>
      <c r="F20" s="20"/>
    </row>
    <row r="23" spans="2:7">
      <c r="B23" s="61" t="s">
        <v>192</v>
      </c>
    </row>
    <row r="24" spans="2:7">
      <c r="B24" s="100" t="s">
        <v>57</v>
      </c>
      <c r="C24" s="100"/>
      <c r="D24" s="100"/>
      <c r="E24" s="100"/>
      <c r="F24" s="100"/>
    </row>
    <row r="25" spans="2:7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7">
      <c r="B26" s="1" t="s">
        <v>1</v>
      </c>
      <c r="C26" s="21">
        <f>D16+'Rincian Pengambilan'!E120</f>
        <v>425</v>
      </c>
      <c r="D26" s="1">
        <v>18</v>
      </c>
      <c r="E26" s="23">
        <f>C26-D26</f>
        <v>407</v>
      </c>
      <c r="F26" s="5">
        <f>E26/C30</f>
        <v>0.62905718701700153</v>
      </c>
    </row>
    <row r="27" spans="2:7">
      <c r="B27" s="1" t="s">
        <v>2</v>
      </c>
      <c r="C27" s="21">
        <f>D17</f>
        <v>152</v>
      </c>
      <c r="D27" s="1">
        <v>45</v>
      </c>
      <c r="E27" s="23">
        <f t="shared" ref="E27:E28" si="1">C27-D27</f>
        <v>107</v>
      </c>
      <c r="F27" s="5">
        <f>E27/C30</f>
        <v>0.16537867078825347</v>
      </c>
    </row>
    <row r="28" spans="2:7">
      <c r="B28" s="1" t="s">
        <v>3</v>
      </c>
      <c r="C28" s="21">
        <f>D18</f>
        <v>74</v>
      </c>
      <c r="D28" s="1">
        <v>35</v>
      </c>
      <c r="E28" s="23">
        <f t="shared" si="1"/>
        <v>39</v>
      </c>
      <c r="F28" s="5">
        <f>E28/C30</f>
        <v>6.0278207109737247E-2</v>
      </c>
    </row>
    <row r="29" spans="2:7">
      <c r="B29" s="53" t="s">
        <v>170</v>
      </c>
      <c r="C29" s="21">
        <f>SUM(C26:C28)</f>
        <v>651</v>
      </c>
      <c r="D29" s="21">
        <f>SUM(D26:D28)</f>
        <v>98</v>
      </c>
      <c r="E29" s="23">
        <f>SUM(E26:E28)</f>
        <v>553</v>
      </c>
      <c r="F29" s="5">
        <f>E29/C30</f>
        <v>0.85471406491499224</v>
      </c>
    </row>
    <row r="30" spans="2:7">
      <c r="B30" s="8" t="s">
        <v>186</v>
      </c>
      <c r="C30" s="9">
        <v>647</v>
      </c>
      <c r="F30" s="20"/>
    </row>
    <row r="33" spans="2:6">
      <c r="B33" s="61" t="s">
        <v>193</v>
      </c>
    </row>
    <row r="34" spans="2:6">
      <c r="B34" s="100" t="s">
        <v>57</v>
      </c>
      <c r="C34" s="100"/>
      <c r="D34" s="100"/>
      <c r="E34" s="100"/>
      <c r="F34" s="100"/>
    </row>
    <row r="35" spans="2:6">
      <c r="B35" s="2" t="s">
        <v>6</v>
      </c>
      <c r="C35" s="2" t="s">
        <v>0</v>
      </c>
      <c r="D35" s="2" t="s">
        <v>4</v>
      </c>
      <c r="E35" s="3" t="s">
        <v>5</v>
      </c>
      <c r="F35" s="1" t="s">
        <v>7</v>
      </c>
    </row>
    <row r="36" spans="2:6">
      <c r="B36" s="1" t="s">
        <v>1</v>
      </c>
      <c r="C36" s="21">
        <f>D26+SUM('Rincian Pengambilan'!E122:E123)</f>
        <v>1018</v>
      </c>
      <c r="D36" s="1">
        <v>534</v>
      </c>
      <c r="E36" s="23">
        <f>C36-D36</f>
        <v>484</v>
      </c>
      <c r="F36" s="5">
        <f>E36/C40</f>
        <v>0.48015873015873017</v>
      </c>
    </row>
    <row r="37" spans="2:6">
      <c r="B37" s="1" t="s">
        <v>2</v>
      </c>
      <c r="C37" s="21">
        <f>D27+SUM('Rincian Pengambilan'!F122:F123)</f>
        <v>495</v>
      </c>
      <c r="D37" s="1">
        <v>85</v>
      </c>
      <c r="E37" s="23">
        <f t="shared" ref="E37:E38" si="2">C37-D37</f>
        <v>410</v>
      </c>
      <c r="F37" s="5">
        <f>E37/C40</f>
        <v>0.40674603174603174</v>
      </c>
    </row>
    <row r="38" spans="2:6">
      <c r="B38" s="1" t="s">
        <v>3</v>
      </c>
      <c r="C38" s="21">
        <f>D28+'Rincian Pengambilan'!G122</f>
        <v>85</v>
      </c>
      <c r="D38" s="1">
        <v>34</v>
      </c>
      <c r="E38" s="23">
        <f t="shared" si="2"/>
        <v>51</v>
      </c>
      <c r="F38" s="5">
        <f>E38/C40</f>
        <v>5.0595238095238096E-2</v>
      </c>
    </row>
    <row r="39" spans="2:6">
      <c r="B39" s="53" t="s">
        <v>170</v>
      </c>
      <c r="C39" s="21">
        <f>SUM(C36:C38)</f>
        <v>1598</v>
      </c>
      <c r="D39" s="21">
        <f>SUM(D36:D38)</f>
        <v>653</v>
      </c>
      <c r="E39" s="23">
        <f>SUM(E36:E38)</f>
        <v>945</v>
      </c>
      <c r="F39" s="5">
        <f>E39/C40</f>
        <v>0.9375</v>
      </c>
    </row>
    <row r="40" spans="2:6">
      <c r="B40" s="8" t="s">
        <v>194</v>
      </c>
      <c r="C40" s="9">
        <v>1008</v>
      </c>
      <c r="F40" s="20"/>
    </row>
    <row r="43" spans="2:6">
      <c r="B43" s="61" t="s">
        <v>195</v>
      </c>
    </row>
    <row r="44" spans="2:6">
      <c r="B44" s="100" t="s">
        <v>57</v>
      </c>
      <c r="C44" s="100"/>
      <c r="D44" s="100"/>
      <c r="E44" s="100"/>
      <c r="F44" s="100"/>
    </row>
    <row r="45" spans="2:6">
      <c r="B45" s="2" t="s">
        <v>6</v>
      </c>
      <c r="C45" s="2" t="s">
        <v>0</v>
      </c>
      <c r="D45" s="2" t="s">
        <v>4</v>
      </c>
      <c r="E45" s="3" t="s">
        <v>5</v>
      </c>
      <c r="F45" s="1" t="s">
        <v>7</v>
      </c>
    </row>
    <row r="46" spans="2:6">
      <c r="B46" s="1" t="s">
        <v>1</v>
      </c>
      <c r="C46" s="21">
        <f>'Rincian Pengambilan'!E146+'Juli 19'!D6</f>
        <v>2364</v>
      </c>
      <c r="D46" s="1">
        <v>534</v>
      </c>
      <c r="E46" s="23">
        <f>C46-D46</f>
        <v>1830</v>
      </c>
      <c r="F46" s="5">
        <f>E46/C50</f>
        <v>0.59473513162170943</v>
      </c>
    </row>
    <row r="47" spans="2:6">
      <c r="B47" s="1" t="s">
        <v>2</v>
      </c>
      <c r="C47" s="21">
        <f>D7+'Rincian Pengambilan'!F146</f>
        <v>1174</v>
      </c>
      <c r="D47" s="1">
        <v>85</v>
      </c>
      <c r="E47" s="23">
        <f>C47-D47</f>
        <v>1089</v>
      </c>
      <c r="F47" s="5">
        <f>E47/C50</f>
        <v>0.35391615209619759</v>
      </c>
    </row>
    <row r="48" spans="2:6">
      <c r="B48" s="1" t="s">
        <v>3</v>
      </c>
      <c r="C48" s="21">
        <f>'Rincian Pengambilan'!G146+'Juli 19'!D8</f>
        <v>189</v>
      </c>
      <c r="D48" s="1">
        <v>34</v>
      </c>
      <c r="E48" s="23">
        <f t="shared" ref="E48" si="3">C48-D48</f>
        <v>155</v>
      </c>
      <c r="F48" s="5">
        <f>E48/C50</f>
        <v>5.037374065648359E-2</v>
      </c>
    </row>
    <row r="49" spans="2:6">
      <c r="B49" s="53" t="s">
        <v>170</v>
      </c>
      <c r="C49" s="21">
        <f>SUM(C46:C48)</f>
        <v>3727</v>
      </c>
      <c r="D49" s="21">
        <f>SUM(D46:D48)</f>
        <v>653</v>
      </c>
      <c r="E49" s="23">
        <f>SUM(E46:E48)</f>
        <v>3074</v>
      </c>
      <c r="F49" s="5">
        <f>E49/C50</f>
        <v>0.99902502437439067</v>
      </c>
    </row>
    <row r="50" spans="2:6">
      <c r="B50" s="8" t="s">
        <v>196</v>
      </c>
      <c r="C50" s="9">
        <v>3077</v>
      </c>
      <c r="F50" s="20"/>
    </row>
  </sheetData>
  <mergeCells count="5">
    <mergeCell ref="B4:F4"/>
    <mergeCell ref="B14:F14"/>
    <mergeCell ref="B24:F24"/>
    <mergeCell ref="B34:F34"/>
    <mergeCell ref="B44:F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F30"/>
  <sheetViews>
    <sheetView topLeftCell="A16" workbookViewId="0">
      <selection activeCell="H25" sqref="H25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100" t="s">
        <v>57</v>
      </c>
      <c r="C4" s="100"/>
      <c r="D4" s="100"/>
      <c r="E4" s="100"/>
      <c r="F4" s="100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100" t="s">
        <v>57</v>
      </c>
      <c r="C14" s="100"/>
      <c r="D14" s="100"/>
      <c r="E14" s="100"/>
      <c r="F14" s="100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100" t="s">
        <v>57</v>
      </c>
      <c r="C24" s="100"/>
      <c r="D24" s="100"/>
      <c r="E24" s="100"/>
      <c r="F24" s="100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Pengambilan'!E145+'Juni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Pengambilan'!F145+'Juni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Pengambilan'!G145+'Juni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74" t="s">
        <v>170</v>
      </c>
      <c r="C29" s="75">
        <f>SUM(C26:C28)</f>
        <v>2095</v>
      </c>
      <c r="D29" s="72">
        <f>SUM(D26:D28)</f>
        <v>402</v>
      </c>
      <c r="E29" s="72">
        <f>SUM(E26:E28)</f>
        <v>1693</v>
      </c>
      <c r="F29" s="73">
        <f>E29/C30</f>
        <v>0.86820512820512818</v>
      </c>
    </row>
    <row r="30" spans="2:6">
      <c r="B30" s="76" t="s">
        <v>177</v>
      </c>
      <c r="C30" s="77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100" t="s">
        <v>57</v>
      </c>
      <c r="C4" s="100"/>
      <c r="D4" s="100"/>
      <c r="E4" s="100"/>
      <c r="F4" s="100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100" t="s">
        <v>57</v>
      </c>
      <c r="C13" s="100"/>
      <c r="D13" s="100"/>
      <c r="E13" s="100"/>
      <c r="F13" s="100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101" t="s">
        <v>57</v>
      </c>
      <c r="C22" s="102"/>
      <c r="D22" s="102"/>
      <c r="E22" s="102"/>
      <c r="F22" s="103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101" t="s">
        <v>57</v>
      </c>
      <c r="C31" s="102"/>
      <c r="D31" s="102"/>
      <c r="E31" s="102"/>
      <c r="F31" s="103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101" t="s">
        <v>57</v>
      </c>
      <c r="C41" s="102"/>
      <c r="D41" s="102"/>
      <c r="E41" s="102"/>
      <c r="F41" s="103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Pengambilan'!E144+'April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Pengambilan'!F144+'April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Pengambilan'!G144+'April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8" t="s">
        <v>128</v>
      </c>
      <c r="C46" s="69">
        <f>SUM(C43:C45)</f>
        <v>7310</v>
      </c>
      <c r="D46" s="15">
        <f>SUM(D43:D45)</f>
        <v>242</v>
      </c>
      <c r="E46" s="70">
        <f>SUM(E43:E45)</f>
        <v>7068</v>
      </c>
      <c r="F46" s="71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100" t="s">
        <v>57</v>
      </c>
      <c r="C4" s="100"/>
      <c r="D4" s="100"/>
      <c r="E4" s="100"/>
      <c r="F4" s="100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100" t="s">
        <v>57</v>
      </c>
      <c r="C13" s="100"/>
      <c r="D13" s="100"/>
      <c r="E13" s="100"/>
      <c r="F13" s="100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100" t="s">
        <v>57</v>
      </c>
      <c r="C22" s="100"/>
      <c r="D22" s="100"/>
      <c r="E22" s="100"/>
      <c r="F22" s="100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101" t="s">
        <v>57</v>
      </c>
      <c r="C40" s="102"/>
      <c r="D40" s="102"/>
      <c r="E40" s="102"/>
      <c r="F40" s="103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Pengambilan'!E143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Pengambilan'!F143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Pengambilan'!G143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8" t="s">
        <v>128</v>
      </c>
      <c r="C45" s="69">
        <f>SUM(C42:C44)</f>
        <v>4840</v>
      </c>
      <c r="D45" s="15">
        <f>SUM(D42:D44)</f>
        <v>319</v>
      </c>
      <c r="E45" s="70">
        <f>SUM(E42:E44)</f>
        <v>4521</v>
      </c>
      <c r="F45" s="71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100" t="s">
        <v>57</v>
      </c>
      <c r="C5" s="100"/>
      <c r="D5" s="100"/>
      <c r="E5" s="100"/>
      <c r="F5" s="100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100" t="s">
        <v>57</v>
      </c>
      <c r="C14" s="100"/>
      <c r="D14" s="100"/>
      <c r="E14" s="100"/>
      <c r="F14" s="100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100" t="s">
        <v>57</v>
      </c>
      <c r="C23" s="100"/>
      <c r="D23" s="100"/>
      <c r="E23" s="100"/>
      <c r="F23" s="100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100" t="s">
        <v>57</v>
      </c>
      <c r="C32" s="100"/>
      <c r="D32" s="100"/>
      <c r="E32" s="100"/>
      <c r="F32" s="100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100" t="s">
        <v>57</v>
      </c>
      <c r="C41" s="100"/>
      <c r="D41" s="100"/>
      <c r="E41" s="100"/>
      <c r="F41" s="100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Pengambilan'!E142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Pengambilan'!F142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Pengambilan'!G142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Rincian Pengambilan</vt:lpstr>
      <vt:lpstr>Oktober</vt:lpstr>
      <vt:lpstr>Sept 19</vt:lpstr>
      <vt:lpstr>Aug 19</vt:lpstr>
      <vt:lpstr>Juli 19</vt:lpstr>
      <vt:lpstr>Juni 19</vt:lpstr>
      <vt:lpstr>Mei 19</vt:lpstr>
      <vt:lpstr>April 19</vt:lpstr>
      <vt:lpstr>March 19</vt:lpstr>
      <vt:lpstr>Feb 19</vt:lpstr>
      <vt:lpstr>Jan 19</vt:lpstr>
      <vt:lpstr>Des 18</vt:lpstr>
      <vt:lpstr>Stock Kresek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2019-10-14T04:29:29Z</dcterms:modified>
</cp:coreProperties>
</file>