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205" windowWidth="4095" windowHeight="111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Ghaisan" sheetId="20" r:id="rId10"/>
    <sheet name="Jarkasih" sheetId="19" r:id="rId11"/>
    <sheet name="Bambang" sheetId="3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1">Bambang!$M$41:$P$53</definedName>
    <definedName name="_xlnm.Print_Area" localSheetId="2">Bandros!$A$8:$J$199</definedName>
    <definedName name="_xlnm.Print_Area" localSheetId="18">BOJES!$A$1:$J$38</definedName>
    <definedName name="_xlnm.Print_Area" localSheetId="9">Ghaisan!$A$1:$J$126</definedName>
    <definedName name="_xlnm.Print_Area" localSheetId="1">'Indra Fashion'!$A$1:$J$7</definedName>
    <definedName name="_xlnm.Print_Area" localSheetId="10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ST'!$A$5:$J$78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C10" i="15" l="1"/>
  <c r="L1" i="2" l="1"/>
  <c r="L2" i="49" l="1"/>
  <c r="L1" i="49"/>
  <c r="I147" i="53" l="1"/>
  <c r="G147" i="53"/>
  <c r="H147" i="53"/>
  <c r="F147" i="53"/>
  <c r="M2" i="2" l="1"/>
  <c r="M1" i="2"/>
  <c r="L2" i="2"/>
  <c r="L2" i="54"/>
  <c r="L1" i="54"/>
  <c r="M3" i="2" l="1"/>
  <c r="L16" i="2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77" i="54" l="1"/>
  <c r="J75" i="54"/>
  <c r="J73" i="54"/>
  <c r="J72" i="54"/>
  <c r="I70" i="54"/>
  <c r="H70" i="54"/>
  <c r="G70" i="54"/>
  <c r="F70" i="54"/>
  <c r="D70" i="54"/>
  <c r="C70" i="54"/>
  <c r="J74" i="54" l="1"/>
  <c r="J76" i="54" s="1"/>
  <c r="J78" i="54" s="1"/>
  <c r="I2" i="54" s="1"/>
  <c r="C5" i="15" s="1"/>
  <c r="L3" i="54"/>
  <c r="I78" i="54" l="1"/>
  <c r="J25" i="35" l="1"/>
  <c r="J29" i="35"/>
  <c r="J27" i="35"/>
  <c r="J24" i="35"/>
  <c r="G22" i="35"/>
  <c r="F22" i="35"/>
  <c r="J26" i="35" l="1"/>
  <c r="J28" i="35" s="1"/>
  <c r="J30" i="35" s="1"/>
  <c r="J154" i="53" l="1"/>
  <c r="J150" i="53"/>
  <c r="J149" i="53"/>
  <c r="J151" i="53" l="1"/>
  <c r="L3" i="49"/>
  <c r="L3" i="53" l="1"/>
  <c r="C147" i="53"/>
  <c r="D147" i="53"/>
  <c r="J152" i="53"/>
  <c r="J153" i="53" s="1"/>
  <c r="J155" i="53" l="1"/>
  <c r="I2" i="53" l="1"/>
  <c r="C7" i="15" s="1"/>
  <c r="I155" i="53"/>
  <c r="L3" i="2" l="1"/>
  <c r="L6" i="2" s="1"/>
  <c r="C191" i="49" l="1"/>
  <c r="D191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98" i="49"/>
  <c r="J196" i="49"/>
  <c r="J194" i="49"/>
  <c r="J193" i="49"/>
  <c r="I191" i="49"/>
  <c r="H191" i="49"/>
  <c r="G191" i="49"/>
  <c r="F191" i="49"/>
  <c r="J195" i="49" l="1"/>
  <c r="J197" i="49" s="1"/>
  <c r="J199" i="49" s="1"/>
  <c r="I2" i="49" s="1"/>
  <c r="I199" i="49" l="1"/>
  <c r="C8" i="15"/>
  <c r="J49" i="2" l="1"/>
  <c r="I44" i="2"/>
  <c r="H44" i="2"/>
  <c r="G44" i="2"/>
  <c r="F4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24" i="12"/>
  <c r="J22" i="12"/>
  <c r="J20" i="12"/>
  <c r="J19" i="12"/>
  <c r="F17" i="12"/>
  <c r="C1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51" i="2"/>
  <c r="J47" i="2"/>
  <c r="J46" i="2"/>
  <c r="D44" i="2"/>
  <c r="C44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48" i="2"/>
  <c r="J50" i="2" s="1"/>
  <c r="J52" i="2" s="1"/>
  <c r="I52" i="2" s="1"/>
  <c r="J55" i="11"/>
  <c r="J57" i="11" s="1"/>
  <c r="J59" i="11" s="1"/>
  <c r="J59" i="34"/>
  <c r="I2" i="21"/>
  <c r="I59" i="21"/>
  <c r="J122" i="20"/>
  <c r="J124" i="20" s="1"/>
  <c r="J126" i="20" s="1"/>
  <c r="I2" i="20" s="1"/>
  <c r="J21" i="12"/>
  <c r="J23" i="12" s="1"/>
  <c r="J25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25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charset val="1"/>
          </rPr>
          <t xml:space="preserve"> PEND
TRSF E-BANKING CR
2802/FTSCY/WS95011
12775439.00
Pembayaran Taufik
TAUFIK HIDAYAT
0000
12,775,439.00
CR
225,774,956.01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>01/03/18  TRANSFER IBNK INDRA MASTOTI TO ABDUL RAHMAN
  3.808.941,00  330.802.813,00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charset val="1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charset val="1"/>
          </rPr>
          <t xml:space="preserve"> PEND
TRSF E-BANKING CR
0103/FTSCY/WS95011
5120239.00
Inficlo Bandros
TIKA KARTIKA SARI
0000
5,120,239.00
CR
232,977,903.72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charset val="1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<sst xmlns="http://schemas.openxmlformats.org/spreadsheetml/2006/main" count="1585" uniqueCount="194">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</sst>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78"/>
  <sheetViews>
    <sheetView zoomScale="85" zoomScaleNormal="85" workbookViewId="0">
      <pane ySplit="7" topLeftCell="A56" activePane="bottomLeft" state="frozen"/>
      <selection pane="bottomLeft" activeCell="G68" sqref="G6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8" t="s">
        <v>22</v>
      </c>
      <c r="G1" s="318"/>
      <c r="H1" s="318"/>
      <c r="I1" s="220" t="s">
        <v>20</v>
      </c>
      <c r="J1" s="218"/>
      <c r="L1" s="277">
        <f>SUM(D48:D59)</f>
        <v>15305414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8" t="s">
        <v>21</v>
      </c>
      <c r="G2" s="318"/>
      <c r="H2" s="318"/>
      <c r="I2" s="220">
        <f>J78*-1</f>
        <v>9160899</v>
      </c>
      <c r="J2" s="218"/>
      <c r="L2" s="278">
        <f>SUM(G48:G59)</f>
        <v>2529975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12775439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19" t="s">
        <v>61</v>
      </c>
      <c r="B5" s="319"/>
      <c r="C5" s="319"/>
      <c r="D5" s="319"/>
      <c r="E5" s="319"/>
      <c r="F5" s="319"/>
      <c r="G5" s="319"/>
      <c r="H5" s="319"/>
      <c r="I5" s="319"/>
      <c r="J5" s="319"/>
      <c r="L5" s="276"/>
      <c r="M5" s="239"/>
      <c r="N5" s="239"/>
      <c r="O5" s="239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5" x14ac:dyDescent="0.25">
      <c r="A7" s="320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1"/>
      <c r="I7" s="322"/>
      <c r="J7" s="323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10">
        <v>43157</v>
      </c>
      <c r="B60" s="115">
        <v>180155087</v>
      </c>
      <c r="C60" s="309">
        <v>14</v>
      </c>
      <c r="D60" s="117">
        <v>1425900</v>
      </c>
      <c r="E60" s="118">
        <v>180040659</v>
      </c>
      <c r="F60" s="120">
        <v>1</v>
      </c>
      <c r="G60" s="117">
        <v>122063</v>
      </c>
      <c r="H60" s="118"/>
      <c r="I60" s="213"/>
      <c r="J60" s="117"/>
    </row>
    <row r="61" spans="1:10" ht="15.75" customHeight="1" x14ac:dyDescent="0.25">
      <c r="A61" s="210">
        <v>43157</v>
      </c>
      <c r="B61" s="115">
        <v>180155092</v>
      </c>
      <c r="C61" s="309">
        <v>1</v>
      </c>
      <c r="D61" s="117">
        <v>40075</v>
      </c>
      <c r="E61" s="118"/>
      <c r="F61" s="120"/>
      <c r="G61" s="117"/>
      <c r="H61" s="118"/>
      <c r="I61" s="213"/>
      <c r="J61" s="117"/>
    </row>
    <row r="62" spans="1:10" ht="15.75" customHeight="1" x14ac:dyDescent="0.25">
      <c r="A62" s="210">
        <v>43157</v>
      </c>
      <c r="B62" s="115">
        <v>180155129</v>
      </c>
      <c r="C62" s="309">
        <v>17</v>
      </c>
      <c r="D62" s="117">
        <v>1500275</v>
      </c>
      <c r="E62" s="118"/>
      <c r="F62" s="120"/>
      <c r="G62" s="117"/>
      <c r="H62" s="118"/>
      <c r="I62" s="213"/>
      <c r="J62" s="117"/>
    </row>
    <row r="63" spans="1:10" ht="15.75" customHeight="1" x14ac:dyDescent="0.25">
      <c r="A63" s="210">
        <v>43158</v>
      </c>
      <c r="B63" s="115">
        <v>180155193</v>
      </c>
      <c r="C63" s="309">
        <v>19</v>
      </c>
      <c r="D63" s="117">
        <v>1909075</v>
      </c>
      <c r="E63" s="118">
        <v>180040686</v>
      </c>
      <c r="F63" s="120">
        <v>2</v>
      </c>
      <c r="G63" s="117">
        <v>218838</v>
      </c>
      <c r="H63" s="118"/>
      <c r="I63" s="213"/>
      <c r="J63" s="117"/>
    </row>
    <row r="64" spans="1:10" ht="15.75" customHeight="1" x14ac:dyDescent="0.25">
      <c r="A64" s="210">
        <v>43158</v>
      </c>
      <c r="B64" s="115">
        <v>180155235</v>
      </c>
      <c r="C64" s="309">
        <v>10</v>
      </c>
      <c r="D64" s="117">
        <v>991025</v>
      </c>
      <c r="E64" s="118"/>
      <c r="F64" s="120"/>
      <c r="G64" s="117"/>
      <c r="H64" s="118"/>
      <c r="I64" s="213"/>
      <c r="J64" s="117"/>
    </row>
    <row r="65" spans="1:10" ht="15.75" customHeight="1" x14ac:dyDescent="0.25">
      <c r="A65" s="210">
        <v>43159</v>
      </c>
      <c r="B65" s="115">
        <v>180155281</v>
      </c>
      <c r="C65" s="309">
        <v>16</v>
      </c>
      <c r="D65" s="117">
        <v>1654450</v>
      </c>
      <c r="E65" s="118">
        <v>180040710</v>
      </c>
      <c r="F65" s="120">
        <v>1</v>
      </c>
      <c r="G65" s="117">
        <v>100013</v>
      </c>
      <c r="H65" s="118"/>
      <c r="I65" s="213"/>
      <c r="J65" s="117"/>
    </row>
    <row r="66" spans="1:10" ht="15.75" customHeight="1" x14ac:dyDescent="0.25">
      <c r="A66" s="210">
        <v>43159</v>
      </c>
      <c r="B66" s="115">
        <v>180155351</v>
      </c>
      <c r="C66" s="309">
        <v>5</v>
      </c>
      <c r="D66" s="117">
        <v>416938</v>
      </c>
      <c r="E66" s="118"/>
      <c r="F66" s="120"/>
      <c r="G66" s="117"/>
      <c r="H66" s="118"/>
      <c r="I66" s="213"/>
      <c r="J66" s="117"/>
    </row>
    <row r="67" spans="1:10" ht="15.75" customHeight="1" x14ac:dyDescent="0.25">
      <c r="A67" s="210">
        <v>43160</v>
      </c>
      <c r="B67" s="115">
        <v>180155412</v>
      </c>
      <c r="C67" s="309">
        <v>11</v>
      </c>
      <c r="D67" s="117">
        <v>1133738</v>
      </c>
      <c r="E67" s="118">
        <v>180040724</v>
      </c>
      <c r="F67" s="120">
        <v>2</v>
      </c>
      <c r="G67" s="117">
        <v>170538</v>
      </c>
      <c r="H67" s="118"/>
      <c r="I67" s="213"/>
      <c r="J67" s="117"/>
    </row>
    <row r="68" spans="1:10" ht="15.75" customHeight="1" x14ac:dyDescent="0.25">
      <c r="A68" s="210">
        <v>43160</v>
      </c>
      <c r="B68" s="115">
        <v>180155480</v>
      </c>
      <c r="C68" s="309">
        <v>6</v>
      </c>
      <c r="D68" s="117">
        <v>700875</v>
      </c>
      <c r="E68" s="118"/>
      <c r="F68" s="120"/>
      <c r="G68" s="117"/>
      <c r="H68" s="118"/>
      <c r="I68" s="213"/>
      <c r="J68" s="117"/>
    </row>
    <row r="69" spans="1:10" x14ac:dyDescent="0.25">
      <c r="A69" s="236"/>
      <c r="B69" s="235"/>
      <c r="C69" s="12"/>
      <c r="D69" s="237"/>
      <c r="E69" s="238"/>
      <c r="F69" s="241"/>
      <c r="G69" s="237"/>
      <c r="H69" s="238"/>
      <c r="I69" s="240"/>
      <c r="J69" s="237"/>
    </row>
    <row r="70" spans="1:10" x14ac:dyDescent="0.25">
      <c r="A70" s="236"/>
      <c r="B70" s="224" t="s">
        <v>11</v>
      </c>
      <c r="C70" s="230">
        <f>SUM(C8:C69)</f>
        <v>659</v>
      </c>
      <c r="D70" s="225">
        <f>SUM(D8:D69)</f>
        <v>66975838</v>
      </c>
      <c r="E70" s="224" t="s">
        <v>11</v>
      </c>
      <c r="F70" s="233">
        <f>SUM(F8:F69)</f>
        <v>64</v>
      </c>
      <c r="G70" s="225">
        <f>SUM(G8:G69)</f>
        <v>6610981</v>
      </c>
      <c r="H70" s="233">
        <f>SUM(H8:H69)</f>
        <v>0</v>
      </c>
      <c r="I70" s="233">
        <f>SUM(I8:I69)</f>
        <v>51203958</v>
      </c>
      <c r="J70" s="5"/>
    </row>
    <row r="71" spans="1:10" x14ac:dyDescent="0.25">
      <c r="A71" s="236"/>
      <c r="B71" s="224"/>
      <c r="C71" s="230"/>
      <c r="D71" s="225"/>
      <c r="E71" s="224"/>
      <c r="F71" s="233"/>
      <c r="G71" s="225"/>
      <c r="H71" s="233"/>
      <c r="I71" s="233"/>
      <c r="J71" s="5"/>
    </row>
    <row r="72" spans="1:10" x14ac:dyDescent="0.25">
      <c r="A72" s="226"/>
      <c r="B72" s="227"/>
      <c r="C72" s="12"/>
      <c r="D72" s="237"/>
      <c r="E72" s="224"/>
      <c r="F72" s="241"/>
      <c r="G72" s="324" t="s">
        <v>12</v>
      </c>
      <c r="H72" s="324"/>
      <c r="I72" s="240"/>
      <c r="J72" s="228">
        <f>SUM(D8:D69)</f>
        <v>66975838</v>
      </c>
    </row>
    <row r="73" spans="1:10" x14ac:dyDescent="0.25">
      <c r="A73" s="236"/>
      <c r="B73" s="235"/>
      <c r="C73" s="12"/>
      <c r="D73" s="237"/>
      <c r="E73" s="238"/>
      <c r="F73" s="241"/>
      <c r="G73" s="324" t="s">
        <v>13</v>
      </c>
      <c r="H73" s="324"/>
      <c r="I73" s="240"/>
      <c r="J73" s="228">
        <f>SUM(G8:G69)</f>
        <v>6610981</v>
      </c>
    </row>
    <row r="74" spans="1:10" x14ac:dyDescent="0.25">
      <c r="A74" s="229"/>
      <c r="B74" s="238"/>
      <c r="C74" s="12"/>
      <c r="D74" s="237"/>
      <c r="E74" s="238"/>
      <c r="F74" s="241"/>
      <c r="G74" s="324" t="s">
        <v>14</v>
      </c>
      <c r="H74" s="324"/>
      <c r="I74" s="41"/>
      <c r="J74" s="230">
        <f>J72-J73</f>
        <v>60364857</v>
      </c>
    </row>
    <row r="75" spans="1:10" x14ac:dyDescent="0.25">
      <c r="A75" s="236"/>
      <c r="B75" s="231"/>
      <c r="C75" s="12"/>
      <c r="D75" s="232"/>
      <c r="E75" s="238"/>
      <c r="F75" s="241"/>
      <c r="G75" s="324" t="s">
        <v>15</v>
      </c>
      <c r="H75" s="324"/>
      <c r="I75" s="240"/>
      <c r="J75" s="228">
        <f>SUM(H8:H69)</f>
        <v>0</v>
      </c>
    </row>
    <row r="76" spans="1:10" x14ac:dyDescent="0.25">
      <c r="A76" s="236"/>
      <c r="B76" s="231"/>
      <c r="C76" s="12"/>
      <c r="D76" s="232"/>
      <c r="E76" s="238"/>
      <c r="F76" s="241"/>
      <c r="G76" s="324" t="s">
        <v>16</v>
      </c>
      <c r="H76" s="324"/>
      <c r="I76" s="240"/>
      <c r="J76" s="228">
        <f>J74+J75</f>
        <v>60364857</v>
      </c>
    </row>
    <row r="77" spans="1:10" x14ac:dyDescent="0.25">
      <c r="A77" s="236"/>
      <c r="B77" s="231"/>
      <c r="C77" s="12"/>
      <c r="D77" s="232"/>
      <c r="E77" s="238"/>
      <c r="F77" s="241"/>
      <c r="G77" s="324" t="s">
        <v>5</v>
      </c>
      <c r="H77" s="324"/>
      <c r="I77" s="240"/>
      <c r="J77" s="228">
        <f>SUM(I8:I69)</f>
        <v>51203958</v>
      </c>
    </row>
    <row r="78" spans="1:10" x14ac:dyDescent="0.25">
      <c r="A78" s="236"/>
      <c r="B78" s="231"/>
      <c r="C78" s="12"/>
      <c r="D78" s="232"/>
      <c r="E78" s="238"/>
      <c r="F78" s="241"/>
      <c r="G78" s="324" t="s">
        <v>32</v>
      </c>
      <c r="H78" s="324"/>
      <c r="I78" s="241" t="str">
        <f>IF(J78&gt;0,"SALDO",IF(J78&lt;0,"PIUTANG",IF(J78=0,"LUNAS")))</f>
        <v>PIUTANG</v>
      </c>
      <c r="J78" s="228">
        <f>J77-J76</f>
        <v>-9160899</v>
      </c>
    </row>
  </sheetData>
  <mergeCells count="15">
    <mergeCell ref="G78:H78"/>
    <mergeCell ref="G72:H72"/>
    <mergeCell ref="G73:H73"/>
    <mergeCell ref="G74:H74"/>
    <mergeCell ref="G75:H75"/>
    <mergeCell ref="G76:H76"/>
    <mergeCell ref="G77:H77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8" t="s">
        <v>22</v>
      </c>
      <c r="G1" s="318"/>
      <c r="H1" s="318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0"/>
      <c r="I7" s="344"/>
      <c r="J7" s="33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0"/>
      <c r="I7" s="344"/>
      <c r="J7" s="334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0"/>
      <c r="I7" s="344"/>
      <c r="J7" s="334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8" t="s">
        <v>22</v>
      </c>
      <c r="G1" s="318"/>
      <c r="H1" s="318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8" t="s">
        <v>21</v>
      </c>
      <c r="G2" s="318"/>
      <c r="H2" s="31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4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11" sqref="B1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43157</v>
      </c>
      <c r="C5" s="284">
        <f>'Taufik ST'!I2</f>
        <v>9160899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43157</v>
      </c>
      <c r="C6" s="284">
        <f>'Indra Fashion'!I2</f>
        <v>3046550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43160</v>
      </c>
      <c r="C7" s="284">
        <f>Atlantis!I2</f>
        <v>2680038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43160</v>
      </c>
      <c r="C8" s="284">
        <f>Bandros!I2</f>
        <v>6219152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>
        <v>43160</v>
      </c>
      <c r="C10" s="284">
        <f>Yanyan!I2</f>
        <v>34474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43143</v>
      </c>
      <c r="C16" s="284">
        <f>'Agus A'!I2</f>
        <v>3833713</v>
      </c>
      <c r="E16" s="292" t="s">
        <v>166</v>
      </c>
    </row>
    <row r="17" spans="1:5" s="269" customFormat="1" ht="18.75" customHeight="1" x14ac:dyDescent="0.25">
      <c r="A17" s="185" t="s">
        <v>89</v>
      </c>
      <c r="B17" s="283">
        <v>43157</v>
      </c>
      <c r="C17" s="284">
        <f>AnipAssunah!I2</f>
        <v>137038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34986016.5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8" t="s">
        <v>22</v>
      </c>
      <c r="G1" s="318"/>
      <c r="H1" s="31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8" t="s">
        <v>21</v>
      </c>
      <c r="G2" s="318"/>
      <c r="H2" s="31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21" t="s">
        <v>4</v>
      </c>
      <c r="I5" s="364" t="s">
        <v>5</v>
      </c>
      <c r="J5" s="323" t="s">
        <v>6</v>
      </c>
      <c r="L5" s="37"/>
      <c r="M5" s="37"/>
      <c r="N5" s="37"/>
      <c r="O5" s="37"/>
      <c r="P5" s="37"/>
      <c r="Q5" s="37"/>
    </row>
    <row r="6" spans="1:17" x14ac:dyDescent="0.25">
      <c r="A6" s="32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1"/>
      <c r="I6" s="364"/>
      <c r="J6" s="32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8" t="s">
        <v>21</v>
      </c>
      <c r="G2" s="318"/>
      <c r="H2" s="318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4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1"/>
      <c r="I7" s="364"/>
      <c r="J7" s="323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52"/>
  <sheetViews>
    <sheetView workbookViewId="0">
      <pane ySplit="7" topLeftCell="A33" activePane="bottomLeft" state="frozen"/>
      <selection pane="bottomLeft" activeCell="G34" sqref="G3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8" t="s">
        <v>22</v>
      </c>
      <c r="G1" s="318"/>
      <c r="H1" s="318"/>
      <c r="I1" s="42" t="s">
        <v>20</v>
      </c>
      <c r="J1" s="20"/>
      <c r="L1" s="279">
        <f>SUM(D30:D36)</f>
        <v>6103301</v>
      </c>
      <c r="M1" s="219">
        <f>SUM(D22:D29)</f>
        <v>7745240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J52*-1</f>
        <v>3046550</v>
      </c>
      <c r="J2" s="20"/>
      <c r="L2" s="279">
        <f>SUM(G30:G32)</f>
        <v>485188</v>
      </c>
      <c r="M2" s="219">
        <f>SUM(G22:G29)</f>
        <v>461038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5618113</v>
      </c>
      <c r="M3" s="219">
        <f>M1-M2-G34-G35</f>
        <v>-1812172</v>
      </c>
      <c r="N3" s="219"/>
      <c r="O3" s="219"/>
      <c r="P3" s="219"/>
      <c r="Q3" s="219"/>
      <c r="R3" s="219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6" t="s">
        <v>4</v>
      </c>
      <c r="I6" s="322" t="s">
        <v>5</v>
      </c>
      <c r="J6" s="323" t="s">
        <v>6</v>
      </c>
      <c r="L6" s="219">
        <f>L3-1812172</f>
        <v>3805941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2"/>
      <c r="J7" s="323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2">
        <v>43157</v>
      </c>
      <c r="B37" s="235">
        <v>180155110</v>
      </c>
      <c r="C37" s="241">
        <v>13</v>
      </c>
      <c r="D37" s="237">
        <v>1559250</v>
      </c>
      <c r="E37" s="238"/>
      <c r="F37" s="241"/>
      <c r="G37" s="237"/>
      <c r="H37" s="240"/>
      <c r="I37" s="240"/>
      <c r="J37" s="23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2">
        <v>43158</v>
      </c>
      <c r="B38" s="235">
        <v>180155221</v>
      </c>
      <c r="C38" s="241">
        <v>9</v>
      </c>
      <c r="D38" s="237">
        <v>1137850</v>
      </c>
      <c r="E38" s="238"/>
      <c r="F38" s="241"/>
      <c r="G38" s="237"/>
      <c r="H38" s="240"/>
      <c r="I38" s="240"/>
      <c r="J38" s="23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2">
        <v>43159</v>
      </c>
      <c r="B39" s="235">
        <v>180155304</v>
      </c>
      <c r="C39" s="241">
        <v>5</v>
      </c>
      <c r="D39" s="237">
        <v>697463</v>
      </c>
      <c r="E39" s="238">
        <v>180040714</v>
      </c>
      <c r="F39" s="241">
        <v>3</v>
      </c>
      <c r="G39" s="237">
        <v>345013</v>
      </c>
      <c r="H39" s="240"/>
      <c r="I39" s="240"/>
      <c r="J39" s="23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2"/>
      <c r="B40" s="235"/>
      <c r="C40" s="241"/>
      <c r="D40" s="237"/>
      <c r="E40" s="238"/>
      <c r="F40" s="241"/>
      <c r="G40" s="237"/>
      <c r="H40" s="240"/>
      <c r="I40" s="240"/>
      <c r="J40" s="23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2"/>
      <c r="B41" s="235"/>
      <c r="C41" s="241"/>
      <c r="D41" s="237"/>
      <c r="E41" s="238"/>
      <c r="F41" s="241"/>
      <c r="G41" s="237"/>
      <c r="H41" s="240"/>
      <c r="I41" s="240"/>
      <c r="J41" s="23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2"/>
      <c r="B42" s="235"/>
      <c r="C42" s="241"/>
      <c r="D42" s="237"/>
      <c r="E42" s="238"/>
      <c r="F42" s="241"/>
      <c r="G42" s="237"/>
      <c r="H42" s="240"/>
      <c r="I42" s="240"/>
      <c r="J42" s="237"/>
      <c r="K42" s="219"/>
      <c r="L42" s="219"/>
      <c r="M42" s="219"/>
      <c r="N42" s="219"/>
      <c r="O42" s="219"/>
      <c r="P42" s="219"/>
      <c r="Q42" s="219"/>
      <c r="R42" s="219"/>
    </row>
    <row r="43" spans="1:18" x14ac:dyDescent="0.25">
      <c r="A43" s="162"/>
      <c r="B43" s="3"/>
      <c r="C43" s="40"/>
      <c r="D43" s="6"/>
      <c r="E43" s="7"/>
      <c r="F43" s="40"/>
      <c r="G43" s="6"/>
      <c r="H43" s="39"/>
      <c r="I43" s="39"/>
      <c r="J43" s="6"/>
    </row>
    <row r="44" spans="1:18" x14ac:dyDescent="0.25">
      <c r="A44" s="162"/>
      <c r="B44" s="8" t="s">
        <v>11</v>
      </c>
      <c r="C44" s="77">
        <f>SUM(C8:C43)</f>
        <v>229</v>
      </c>
      <c r="D44" s="9">
        <f>SUM(D8:D43)</f>
        <v>24697669</v>
      </c>
      <c r="E44" s="8" t="s">
        <v>11</v>
      </c>
      <c r="F44" s="77">
        <f>SUM(F8:F43)</f>
        <v>21</v>
      </c>
      <c r="G44" s="5">
        <f>SUM(G8:G43)</f>
        <v>11323863</v>
      </c>
      <c r="H44" s="40">
        <f>SUM(H8:H43)</f>
        <v>0</v>
      </c>
      <c r="I44" s="40">
        <f>SUM(I8:I43)</f>
        <v>10327256</v>
      </c>
      <c r="J44" s="5"/>
    </row>
    <row r="45" spans="1:18" x14ac:dyDescent="0.25">
      <c r="A45" s="162"/>
      <c r="B45" s="8"/>
      <c r="C45" s="77"/>
      <c r="D45" s="9"/>
      <c r="E45" s="8"/>
      <c r="F45" s="77"/>
      <c r="G45" s="5"/>
      <c r="H45" s="40"/>
      <c r="I45" s="40"/>
      <c r="J45" s="5"/>
    </row>
    <row r="46" spans="1:18" x14ac:dyDescent="0.25">
      <c r="A46" s="163"/>
      <c r="B46" s="11"/>
      <c r="C46" s="40"/>
      <c r="D46" s="6"/>
      <c r="E46" s="8"/>
      <c r="F46" s="40"/>
      <c r="G46" s="324" t="s">
        <v>12</v>
      </c>
      <c r="H46" s="324"/>
      <c r="I46" s="39"/>
      <c r="J46" s="13">
        <f>SUM(D8:D43)</f>
        <v>24697669</v>
      </c>
    </row>
    <row r="47" spans="1:18" x14ac:dyDescent="0.25">
      <c r="A47" s="162"/>
      <c r="B47" s="3"/>
      <c r="C47" s="40"/>
      <c r="D47" s="6"/>
      <c r="E47" s="7"/>
      <c r="F47" s="40"/>
      <c r="G47" s="324" t="s">
        <v>13</v>
      </c>
      <c r="H47" s="324"/>
      <c r="I47" s="39"/>
      <c r="J47" s="13">
        <f>SUM(G8:G43)</f>
        <v>11323863</v>
      </c>
    </row>
    <row r="48" spans="1:18" x14ac:dyDescent="0.25">
      <c r="A48" s="164"/>
      <c r="B48" s="7"/>
      <c r="C48" s="40"/>
      <c r="D48" s="6"/>
      <c r="E48" s="7"/>
      <c r="F48" s="40"/>
      <c r="G48" s="324" t="s">
        <v>14</v>
      </c>
      <c r="H48" s="324"/>
      <c r="I48" s="41"/>
      <c r="J48" s="15">
        <f>J46-J47</f>
        <v>13373806</v>
      </c>
    </row>
    <row r="49" spans="1:10" x14ac:dyDescent="0.25">
      <c r="A49" s="162"/>
      <c r="B49" s="16"/>
      <c r="C49" s="40"/>
      <c r="D49" s="17"/>
      <c r="E49" s="7"/>
      <c r="F49" s="40"/>
      <c r="G49" s="324" t="s">
        <v>15</v>
      </c>
      <c r="H49" s="324"/>
      <c r="I49" s="39"/>
      <c r="J49" s="13">
        <f>SUM(H8:H43)</f>
        <v>0</v>
      </c>
    </row>
    <row r="50" spans="1:10" x14ac:dyDescent="0.25">
      <c r="A50" s="162"/>
      <c r="B50" s="16"/>
      <c r="C50" s="40"/>
      <c r="D50" s="17"/>
      <c r="E50" s="7"/>
      <c r="F50" s="40"/>
      <c r="G50" s="324" t="s">
        <v>16</v>
      </c>
      <c r="H50" s="324"/>
      <c r="I50" s="39"/>
      <c r="J50" s="13">
        <f>J48+J49</f>
        <v>13373806</v>
      </c>
    </row>
    <row r="51" spans="1:10" x14ac:dyDescent="0.25">
      <c r="A51" s="162"/>
      <c r="B51" s="16"/>
      <c r="C51" s="40"/>
      <c r="D51" s="17"/>
      <c r="E51" s="7"/>
      <c r="F51" s="40"/>
      <c r="G51" s="324" t="s">
        <v>5</v>
      </c>
      <c r="H51" s="324"/>
      <c r="I51" s="39"/>
      <c r="J51" s="13">
        <f>SUM(I8:I43)</f>
        <v>10327256</v>
      </c>
    </row>
    <row r="52" spans="1:10" x14ac:dyDescent="0.25">
      <c r="A52" s="162"/>
      <c r="B52" s="16"/>
      <c r="C52" s="40"/>
      <c r="D52" s="17"/>
      <c r="E52" s="7"/>
      <c r="F52" s="40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-3046550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1:H51"/>
    <mergeCell ref="G52:H52"/>
    <mergeCell ref="G46:H46"/>
    <mergeCell ref="G47:H47"/>
    <mergeCell ref="G48:H48"/>
    <mergeCell ref="G49:H49"/>
    <mergeCell ref="G50:H50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8" t="s">
        <v>22</v>
      </c>
      <c r="G1" s="318"/>
      <c r="H1" s="31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19" t="s">
        <v>63</v>
      </c>
      <c r="B5" s="319"/>
      <c r="C5" s="319"/>
      <c r="D5" s="319"/>
      <c r="E5" s="319"/>
      <c r="F5" s="319"/>
      <c r="G5" s="319"/>
      <c r="H5" s="319"/>
      <c r="I5" s="319"/>
      <c r="J5" s="319"/>
    </row>
    <row r="6" spans="1:19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1"/>
      <c r="I7" s="322"/>
      <c r="J7" s="323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8" t="s">
        <v>21</v>
      </c>
      <c r="G2" s="318"/>
      <c r="H2" s="318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0"/>
      <c r="I7" s="344"/>
      <c r="J7" s="33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8" t="s">
        <v>127</v>
      </c>
      <c r="G2" s="318"/>
      <c r="H2" s="318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18"/>
      <c r="N5" s="18"/>
      <c r="O5" s="37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67" t="s">
        <v>4</v>
      </c>
      <c r="I6" s="369" t="s">
        <v>5</v>
      </c>
      <c r="J6" s="370" t="s">
        <v>6</v>
      </c>
      <c r="L6" s="18"/>
      <c r="N6" s="18"/>
      <c r="O6" s="37"/>
    </row>
    <row r="7" spans="1:15" x14ac:dyDescent="0.25">
      <c r="A7" s="32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8"/>
      <c r="I7" s="369"/>
      <c r="J7" s="37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8" t="s">
        <v>22</v>
      </c>
      <c r="G1" s="318"/>
      <c r="H1" s="31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0"/>
      <c r="I7" s="344"/>
      <c r="J7" s="334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8" t="s">
        <v>22</v>
      </c>
      <c r="G1" s="318"/>
      <c r="H1" s="318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8" t="s">
        <v>21</v>
      </c>
      <c r="G2" s="318"/>
      <c r="H2" s="318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0"/>
      <c r="I7" s="344"/>
      <c r="J7" s="334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4" t="s">
        <v>12</v>
      </c>
      <c r="H35" s="324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4" t="s">
        <v>13</v>
      </c>
      <c r="H36" s="324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4" t="s">
        <v>14</v>
      </c>
      <c r="H37" s="324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4" t="s">
        <v>15</v>
      </c>
      <c r="H38" s="324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4" t="s">
        <v>16</v>
      </c>
      <c r="H39" s="324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4" t="s">
        <v>5</v>
      </c>
      <c r="H40" s="324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4" t="s">
        <v>32</v>
      </c>
      <c r="H41" s="324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8" t="s">
        <v>22</v>
      </c>
      <c r="G1" s="318"/>
      <c r="H1" s="318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8" t="s">
        <v>21</v>
      </c>
      <c r="G2" s="318"/>
      <c r="H2" s="318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0"/>
      <c r="I7" s="344"/>
      <c r="J7" s="334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8" t="s">
        <v>21</v>
      </c>
      <c r="G2" s="318"/>
      <c r="H2" s="318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0"/>
      <c r="I7" s="344"/>
      <c r="J7" s="334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8" t="s">
        <v>21</v>
      </c>
      <c r="G2" s="318"/>
      <c r="H2" s="318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0"/>
      <c r="I7" s="344"/>
      <c r="J7" s="334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8" t="s">
        <v>22</v>
      </c>
      <c r="G1" s="318"/>
      <c r="H1" s="31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0"/>
      <c r="I7" s="344"/>
      <c r="J7" s="33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199"/>
  <sheetViews>
    <sheetView workbookViewId="0">
      <pane ySplit="7" topLeftCell="A176" activePane="bottomLeft" state="frozen"/>
      <selection pane="bottomLeft" activeCell="D190" sqref="D190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SUM(D176:D181)</f>
        <v>6387239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J199*-1</f>
        <v>6219152</v>
      </c>
      <c r="J2" s="218"/>
      <c r="L2" s="219">
        <f>SUM(G176:G181)</f>
        <v>1267000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5120239</v>
      </c>
    </row>
    <row r="4" spans="1:18" x14ac:dyDescent="0.25">
      <c r="L4" s="234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9" t="s">
        <v>4</v>
      </c>
      <c r="I6" s="331" t="s">
        <v>5</v>
      </c>
      <c r="J6" s="333" t="s">
        <v>6</v>
      </c>
    </row>
    <row r="7" spans="1:18" x14ac:dyDescent="0.25">
      <c r="A7" s="320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0"/>
      <c r="I7" s="332"/>
      <c r="J7" s="334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98">
        <v>43160</v>
      </c>
      <c r="B182" s="99">
        <v>180155381</v>
      </c>
      <c r="C182" s="100">
        <v>18</v>
      </c>
      <c r="D182" s="34">
        <v>2035775</v>
      </c>
      <c r="E182" s="101"/>
      <c r="F182" s="100"/>
      <c r="G182" s="34"/>
      <c r="H182" s="102"/>
      <c r="I182" s="102"/>
      <c r="J182" s="34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98">
        <v>43160</v>
      </c>
      <c r="B183" s="99">
        <v>180155396</v>
      </c>
      <c r="C183" s="100">
        <v>6</v>
      </c>
      <c r="D183" s="34">
        <v>757750</v>
      </c>
      <c r="E183" s="101"/>
      <c r="F183" s="100"/>
      <c r="G183" s="34"/>
      <c r="H183" s="102"/>
      <c r="I183" s="102"/>
      <c r="J183" s="34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98">
        <v>43160</v>
      </c>
      <c r="B184" s="99">
        <v>180155406</v>
      </c>
      <c r="C184" s="100">
        <v>6</v>
      </c>
      <c r="D184" s="34">
        <v>563413</v>
      </c>
      <c r="E184" s="101"/>
      <c r="F184" s="100"/>
      <c r="G184" s="34"/>
      <c r="H184" s="102"/>
      <c r="I184" s="102"/>
      <c r="J184" s="34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98">
        <v>43160</v>
      </c>
      <c r="B185" s="99">
        <v>180155418</v>
      </c>
      <c r="C185" s="100">
        <v>4</v>
      </c>
      <c r="D185" s="34">
        <v>412825</v>
      </c>
      <c r="E185" s="101"/>
      <c r="F185" s="100"/>
      <c r="G185" s="34"/>
      <c r="H185" s="102"/>
      <c r="I185" s="102"/>
      <c r="J185" s="34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98">
        <v>43160</v>
      </c>
      <c r="B186" s="99">
        <v>180155428</v>
      </c>
      <c r="C186" s="100">
        <v>16</v>
      </c>
      <c r="D186" s="34">
        <v>1464313</v>
      </c>
      <c r="E186" s="101"/>
      <c r="F186" s="100"/>
      <c r="G186" s="34"/>
      <c r="H186" s="102"/>
      <c r="I186" s="102"/>
      <c r="J186" s="34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98">
        <v>43160</v>
      </c>
      <c r="B187" s="99">
        <v>180155440</v>
      </c>
      <c r="C187" s="100">
        <v>4</v>
      </c>
      <c r="D187" s="34">
        <v>405388</v>
      </c>
      <c r="E187" s="101"/>
      <c r="F187" s="100"/>
      <c r="G187" s="34"/>
      <c r="H187" s="102"/>
      <c r="I187" s="102"/>
      <c r="J187" s="34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98">
        <v>43160</v>
      </c>
      <c r="B188" s="99">
        <v>180155464</v>
      </c>
      <c r="C188" s="100">
        <v>4</v>
      </c>
      <c r="D188" s="34">
        <v>286388</v>
      </c>
      <c r="E188" s="101"/>
      <c r="F188" s="100"/>
      <c r="G188" s="34"/>
      <c r="H188" s="102"/>
      <c r="I188" s="102"/>
      <c r="J188" s="34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98">
        <v>43160</v>
      </c>
      <c r="B189" s="99">
        <v>180155477</v>
      </c>
      <c r="C189" s="100">
        <v>3</v>
      </c>
      <c r="D189" s="34">
        <v>293300</v>
      </c>
      <c r="E189" s="101"/>
      <c r="F189" s="100"/>
      <c r="G189" s="34"/>
      <c r="H189" s="102"/>
      <c r="I189" s="102"/>
      <c r="J189" s="34"/>
      <c r="K189" s="138"/>
      <c r="L189" s="138"/>
      <c r="M189" s="138"/>
      <c r="N189" s="138"/>
      <c r="O189" s="138"/>
      <c r="P189" s="138"/>
      <c r="Q189" s="138"/>
      <c r="R189" s="138"/>
    </row>
    <row r="190" spans="1:18" x14ac:dyDescent="0.25">
      <c r="A190" s="236"/>
      <c r="B190" s="235"/>
      <c r="C190" s="241"/>
      <c r="D190" s="237"/>
      <c r="E190" s="238"/>
      <c r="F190" s="241"/>
      <c r="G190" s="237"/>
      <c r="H190" s="240"/>
      <c r="I190" s="240"/>
      <c r="J190" s="237"/>
    </row>
    <row r="191" spans="1:18" s="218" customFormat="1" x14ac:dyDescent="0.25">
      <c r="A191" s="227"/>
      <c r="B191" s="224" t="s">
        <v>11</v>
      </c>
      <c r="C191" s="233">
        <f>SUM(C8:C190)</f>
        <v>1716</v>
      </c>
      <c r="D191" s="225">
        <f>SUM(D8:D190)</f>
        <v>187027009</v>
      </c>
      <c r="E191" s="224" t="s">
        <v>11</v>
      </c>
      <c r="F191" s="233">
        <f>SUM(F8:F190)</f>
        <v>129</v>
      </c>
      <c r="G191" s="225">
        <f>SUM(G8:G190)</f>
        <v>14233017</v>
      </c>
      <c r="H191" s="233">
        <f>SUM(H8:H190)</f>
        <v>0</v>
      </c>
      <c r="I191" s="233">
        <f>SUM(I8:I190)</f>
        <v>166574840</v>
      </c>
      <c r="J191" s="225"/>
      <c r="K191" s="220"/>
      <c r="L191" s="220"/>
      <c r="M191" s="220"/>
      <c r="N191" s="220"/>
      <c r="O191" s="220"/>
      <c r="P191" s="220"/>
      <c r="Q191" s="220"/>
      <c r="R191" s="220"/>
    </row>
    <row r="192" spans="1:18" s="218" customFormat="1" x14ac:dyDescent="0.25">
      <c r="A192" s="227"/>
      <c r="B192" s="224"/>
      <c r="C192" s="233"/>
      <c r="D192" s="225"/>
      <c r="E192" s="224"/>
      <c r="F192" s="233"/>
      <c r="G192" s="225"/>
      <c r="H192" s="233"/>
      <c r="I192" s="233"/>
      <c r="J192" s="225"/>
      <c r="K192" s="220"/>
      <c r="M192" s="220"/>
      <c r="N192" s="220"/>
      <c r="O192" s="220"/>
      <c r="P192" s="220"/>
      <c r="Q192" s="220"/>
      <c r="R192" s="220"/>
    </row>
    <row r="193" spans="1:18" x14ac:dyDescent="0.25">
      <c r="A193" s="226"/>
      <c r="B193" s="227"/>
      <c r="C193" s="241"/>
      <c r="D193" s="237"/>
      <c r="E193" s="224"/>
      <c r="F193" s="241"/>
      <c r="G193" s="327" t="s">
        <v>12</v>
      </c>
      <c r="H193" s="328"/>
      <c r="I193" s="237"/>
      <c r="J193" s="228">
        <f>SUM(D8:D190)</f>
        <v>187027009</v>
      </c>
      <c r="P193" s="220"/>
      <c r="Q193" s="220"/>
      <c r="R193" s="234"/>
    </row>
    <row r="194" spans="1:18" x14ac:dyDescent="0.25">
      <c r="A194" s="236"/>
      <c r="B194" s="235"/>
      <c r="C194" s="241"/>
      <c r="D194" s="237"/>
      <c r="E194" s="238"/>
      <c r="F194" s="241"/>
      <c r="G194" s="327" t="s">
        <v>13</v>
      </c>
      <c r="H194" s="328"/>
      <c r="I194" s="238"/>
      <c r="J194" s="228">
        <f>SUM(G8:G190)</f>
        <v>14233017</v>
      </c>
      <c r="R194" s="234"/>
    </row>
    <row r="195" spans="1:18" x14ac:dyDescent="0.25">
      <c r="A195" s="229"/>
      <c r="B195" s="238"/>
      <c r="C195" s="241"/>
      <c r="D195" s="237"/>
      <c r="E195" s="238"/>
      <c r="F195" s="241"/>
      <c r="G195" s="327" t="s">
        <v>14</v>
      </c>
      <c r="H195" s="328"/>
      <c r="I195" s="230"/>
      <c r="J195" s="230">
        <f>J193-J194</f>
        <v>172793992</v>
      </c>
      <c r="L195" s="220"/>
      <c r="R195" s="234"/>
    </row>
    <row r="196" spans="1:18" x14ac:dyDescent="0.25">
      <c r="A196" s="236"/>
      <c r="B196" s="231"/>
      <c r="C196" s="241"/>
      <c r="D196" s="232"/>
      <c r="E196" s="238"/>
      <c r="F196" s="241"/>
      <c r="G196" s="327" t="s">
        <v>15</v>
      </c>
      <c r="H196" s="328"/>
      <c r="I196" s="238"/>
      <c r="J196" s="228">
        <f>SUM(H8:H190)</f>
        <v>0</v>
      </c>
      <c r="R196" s="234"/>
    </row>
    <row r="197" spans="1:18" x14ac:dyDescent="0.25">
      <c r="A197" s="236"/>
      <c r="B197" s="231"/>
      <c r="C197" s="241"/>
      <c r="D197" s="232"/>
      <c r="E197" s="238"/>
      <c r="F197" s="241"/>
      <c r="G197" s="327" t="s">
        <v>16</v>
      </c>
      <c r="H197" s="328"/>
      <c r="I197" s="238"/>
      <c r="J197" s="228">
        <f>J195+J196</f>
        <v>172793992</v>
      </c>
      <c r="R197" s="234"/>
    </row>
    <row r="198" spans="1:18" x14ac:dyDescent="0.25">
      <c r="A198" s="236"/>
      <c r="B198" s="231"/>
      <c r="C198" s="241"/>
      <c r="D198" s="232"/>
      <c r="E198" s="238"/>
      <c r="F198" s="241"/>
      <c r="G198" s="327" t="s">
        <v>5</v>
      </c>
      <c r="H198" s="328"/>
      <c r="I198" s="238"/>
      <c r="J198" s="228">
        <f>SUM(I8:I190)</f>
        <v>166574840</v>
      </c>
      <c r="R198" s="234"/>
    </row>
    <row r="199" spans="1:18" x14ac:dyDescent="0.25">
      <c r="A199" s="236"/>
      <c r="B199" s="231"/>
      <c r="C199" s="241"/>
      <c r="D199" s="232"/>
      <c r="E199" s="238"/>
      <c r="F199" s="241"/>
      <c r="G199" s="327" t="s">
        <v>32</v>
      </c>
      <c r="H199" s="328"/>
      <c r="I199" s="235" t="str">
        <f>IF(J199&gt;0,"SALDO",IF(J199&lt;0,"PIUTANG",IF(J199=0,"LUNAS")))</f>
        <v>PIUTANG</v>
      </c>
      <c r="J199" s="228">
        <f>J198-J197</f>
        <v>-6219152</v>
      </c>
      <c r="R199" s="234"/>
    </row>
  </sheetData>
  <mergeCells count="13">
    <mergeCell ref="A5:J5"/>
    <mergeCell ref="A6:A7"/>
    <mergeCell ref="B6:G6"/>
    <mergeCell ref="H6:H7"/>
    <mergeCell ref="I6:I7"/>
    <mergeCell ref="J6:J7"/>
    <mergeCell ref="G199:H199"/>
    <mergeCell ref="G193:H193"/>
    <mergeCell ref="G194:H194"/>
    <mergeCell ref="G195:H195"/>
    <mergeCell ref="G196:H196"/>
    <mergeCell ref="G197:H197"/>
    <mergeCell ref="G198:H198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8" t="s">
        <v>22</v>
      </c>
      <c r="G1" s="318"/>
      <c r="H1" s="318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8" t="s">
        <v>21</v>
      </c>
      <c r="G2" s="318"/>
      <c r="H2" s="31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44"/>
      <c r="J7" s="33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8" t="s">
        <v>22</v>
      </c>
      <c r="G1" s="318"/>
      <c r="H1" s="31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8" t="s">
        <v>21</v>
      </c>
      <c r="G2" s="318"/>
      <c r="H2" s="318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J72*-1</f>
        <v>0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J71*-1</f>
        <v>12110891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156"/>
  <sheetViews>
    <sheetView workbookViewId="0">
      <pane ySplit="6" topLeftCell="A128" activePane="bottomLeft" state="frozen"/>
      <selection pane="bottomLeft" activeCell="G141" sqref="G141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8" t="s">
        <v>22</v>
      </c>
      <c r="G1" s="318"/>
      <c r="H1" s="318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8" t="s">
        <v>21</v>
      </c>
      <c r="G2" s="318"/>
      <c r="H2" s="318"/>
      <c r="I2" s="220">
        <f>J155*-1</f>
        <v>2680038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9" t="s">
        <v>4</v>
      </c>
      <c r="I5" s="343" t="s">
        <v>5</v>
      </c>
      <c r="J5" s="333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0"/>
      <c r="I6" s="344"/>
      <c r="J6" s="334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36">
        <v>43160</v>
      </c>
      <c r="B140" s="235">
        <v>180155385</v>
      </c>
      <c r="C140" s="241">
        <v>4</v>
      </c>
      <c r="D140" s="34">
        <v>370475</v>
      </c>
      <c r="E140" s="238">
        <v>180040715</v>
      </c>
      <c r="F140" s="241">
        <v>8</v>
      </c>
      <c r="G140" s="237">
        <v>735000</v>
      </c>
      <c r="H140" s="238"/>
      <c r="I140" s="240"/>
      <c r="J140" s="237"/>
      <c r="K140" s="234"/>
      <c r="L140" s="234"/>
      <c r="M140" s="234"/>
      <c r="N140" s="234"/>
      <c r="O140" s="234"/>
      <c r="P140" s="234"/>
    </row>
    <row r="141" spans="1:16" x14ac:dyDescent="0.25">
      <c r="A141" s="236">
        <v>43160</v>
      </c>
      <c r="B141" s="235">
        <v>180155410</v>
      </c>
      <c r="C141" s="241">
        <v>18</v>
      </c>
      <c r="D141" s="34">
        <v>1811950</v>
      </c>
      <c r="E141" s="238"/>
      <c r="F141" s="241"/>
      <c r="G141" s="237"/>
      <c r="H141" s="238"/>
      <c r="I141" s="240"/>
      <c r="J141" s="237"/>
      <c r="K141" s="234"/>
      <c r="L141" s="234"/>
      <c r="M141" s="234"/>
      <c r="N141" s="234"/>
      <c r="O141" s="234"/>
      <c r="P141" s="234"/>
    </row>
    <row r="142" spans="1:16" x14ac:dyDescent="0.25">
      <c r="A142" s="236">
        <v>43160</v>
      </c>
      <c r="B142" s="235">
        <v>180155457</v>
      </c>
      <c r="C142" s="241">
        <v>9</v>
      </c>
      <c r="D142" s="34">
        <v>792575</v>
      </c>
      <c r="E142" s="238"/>
      <c r="F142" s="241"/>
      <c r="G142" s="237"/>
      <c r="H142" s="238"/>
      <c r="I142" s="240"/>
      <c r="J142" s="237"/>
      <c r="K142" s="234"/>
      <c r="L142" s="234"/>
      <c r="M142" s="234"/>
      <c r="N142" s="234"/>
      <c r="O142" s="234"/>
      <c r="P142" s="234"/>
    </row>
    <row r="143" spans="1:16" x14ac:dyDescent="0.25">
      <c r="A143" s="236">
        <v>43160</v>
      </c>
      <c r="B143" s="235">
        <v>180155474</v>
      </c>
      <c r="C143" s="241">
        <v>4</v>
      </c>
      <c r="D143" s="34">
        <v>440038</v>
      </c>
      <c r="E143" s="238"/>
      <c r="F143" s="241"/>
      <c r="G143" s="237"/>
      <c r="H143" s="238"/>
      <c r="I143" s="240"/>
      <c r="J143" s="237"/>
      <c r="K143" s="234"/>
      <c r="L143" s="234"/>
      <c r="M143" s="234"/>
      <c r="N143" s="234"/>
      <c r="O143" s="234"/>
      <c r="P143" s="234"/>
    </row>
    <row r="144" spans="1:16" x14ac:dyDescent="0.25">
      <c r="A144" s="236"/>
      <c r="B144" s="235"/>
      <c r="C144" s="241"/>
      <c r="D144" s="34"/>
      <c r="E144" s="238"/>
      <c r="F144" s="241"/>
      <c r="G144" s="237"/>
      <c r="H144" s="238"/>
      <c r="I144" s="240"/>
      <c r="J144" s="237"/>
      <c r="K144" s="234"/>
      <c r="L144" s="234"/>
      <c r="M144" s="234"/>
      <c r="N144" s="234"/>
      <c r="O144" s="234"/>
      <c r="P144" s="234"/>
    </row>
    <row r="145" spans="1:16" x14ac:dyDescent="0.25">
      <c r="A145" s="236"/>
      <c r="B145" s="235"/>
      <c r="C145" s="241"/>
      <c r="D145" s="34"/>
      <c r="E145" s="238"/>
      <c r="F145" s="241"/>
      <c r="G145" s="237"/>
      <c r="H145" s="238"/>
      <c r="I145" s="240"/>
      <c r="J145" s="237"/>
      <c r="K145" s="234"/>
      <c r="L145" s="234"/>
      <c r="M145" s="234"/>
      <c r="N145" s="234"/>
      <c r="O145" s="234"/>
      <c r="P145" s="234"/>
    </row>
    <row r="146" spans="1:16" x14ac:dyDescent="0.25">
      <c r="A146" s="236"/>
      <c r="B146" s="235"/>
      <c r="C146" s="241"/>
      <c r="D146" s="34"/>
      <c r="E146" s="238"/>
      <c r="F146" s="241"/>
      <c r="G146" s="237"/>
      <c r="H146" s="238"/>
      <c r="I146" s="240"/>
      <c r="J146" s="237"/>
      <c r="K146" s="234"/>
      <c r="L146" s="234"/>
      <c r="M146" s="234"/>
      <c r="N146" s="234"/>
      <c r="O146" s="234"/>
      <c r="P146" s="234"/>
    </row>
    <row r="147" spans="1:16" x14ac:dyDescent="0.25">
      <c r="A147" s="236"/>
      <c r="B147" s="224" t="s">
        <v>11</v>
      </c>
      <c r="C147" s="233">
        <f>SUM(C7:C146)</f>
        <v>864</v>
      </c>
      <c r="D147" s="225">
        <f>SUM(D7:D146)</f>
        <v>81600081</v>
      </c>
      <c r="E147" s="224" t="s">
        <v>11</v>
      </c>
      <c r="F147" s="233">
        <f>SUM(F7:F146)</f>
        <v>166</v>
      </c>
      <c r="G147" s="225">
        <f>SUM(G7:G146)</f>
        <v>17026018</v>
      </c>
      <c r="H147" s="225">
        <f>SUM(H7:H146)</f>
        <v>0</v>
      </c>
      <c r="I147" s="233">
        <f>SUM(I7:I146)</f>
        <v>61894025</v>
      </c>
      <c r="J147" s="5"/>
      <c r="K147" s="234"/>
      <c r="L147" s="234"/>
      <c r="M147" s="234"/>
      <c r="N147" s="234"/>
      <c r="O147" s="234"/>
      <c r="P147" s="234"/>
    </row>
    <row r="148" spans="1:16" x14ac:dyDescent="0.25">
      <c r="A148" s="236"/>
      <c r="B148" s="224"/>
      <c r="C148" s="233"/>
      <c r="D148" s="225"/>
      <c r="E148" s="224"/>
      <c r="F148" s="233"/>
      <c r="G148" s="5"/>
      <c r="H148" s="235"/>
      <c r="I148" s="241"/>
      <c r="J148" s="5"/>
      <c r="K148" s="234"/>
      <c r="L148" s="234"/>
      <c r="M148" s="234"/>
      <c r="N148" s="234"/>
      <c r="O148" s="234"/>
      <c r="P148" s="234"/>
    </row>
    <row r="149" spans="1:16" x14ac:dyDescent="0.25">
      <c r="A149" s="236"/>
      <c r="B149" s="227"/>
      <c r="C149" s="241"/>
      <c r="D149" s="237"/>
      <c r="E149" s="224"/>
      <c r="F149" s="241"/>
      <c r="G149" s="324" t="s">
        <v>12</v>
      </c>
      <c r="H149" s="324"/>
      <c r="I149" s="240"/>
      <c r="J149" s="228">
        <f>SUM(D7:D146)</f>
        <v>81600081</v>
      </c>
      <c r="K149" s="234"/>
      <c r="L149" s="234"/>
      <c r="M149" s="234"/>
      <c r="N149" s="234"/>
      <c r="O149" s="234"/>
      <c r="P149" s="234"/>
    </row>
    <row r="150" spans="1:16" x14ac:dyDescent="0.25">
      <c r="A150" s="226"/>
      <c r="B150" s="235"/>
      <c r="C150" s="241"/>
      <c r="D150" s="237"/>
      <c r="E150" s="238"/>
      <c r="F150" s="241"/>
      <c r="G150" s="324" t="s">
        <v>13</v>
      </c>
      <c r="H150" s="324"/>
      <c r="I150" s="240"/>
      <c r="J150" s="228">
        <f>SUM(G7:G146)</f>
        <v>17026018</v>
      </c>
      <c r="K150" s="234"/>
      <c r="L150" s="234"/>
      <c r="M150" s="234"/>
      <c r="N150" s="234"/>
      <c r="O150" s="234"/>
      <c r="P150" s="234"/>
    </row>
    <row r="151" spans="1:16" x14ac:dyDescent="0.25">
      <c r="A151" s="236"/>
      <c r="B151" s="238"/>
      <c r="C151" s="241"/>
      <c r="D151" s="237"/>
      <c r="E151" s="238"/>
      <c r="F151" s="241"/>
      <c r="G151" s="324" t="s">
        <v>14</v>
      </c>
      <c r="H151" s="324"/>
      <c r="I151" s="41"/>
      <c r="J151" s="230">
        <f>J149-J150</f>
        <v>64574063</v>
      </c>
      <c r="K151" s="234"/>
      <c r="L151" s="234"/>
      <c r="M151" s="234"/>
      <c r="N151" s="234"/>
      <c r="O151" s="234"/>
      <c r="P151" s="234"/>
    </row>
    <row r="152" spans="1:16" x14ac:dyDescent="0.25">
      <c r="A152" s="229"/>
      <c r="B152" s="231"/>
      <c r="C152" s="241"/>
      <c r="D152" s="232"/>
      <c r="E152" s="238"/>
      <c r="F152" s="241"/>
      <c r="G152" s="324" t="s">
        <v>15</v>
      </c>
      <c r="H152" s="324"/>
      <c r="I152" s="240"/>
      <c r="J152" s="228">
        <f>SUM(H7:H146)</f>
        <v>0</v>
      </c>
      <c r="K152" s="234"/>
      <c r="L152" s="234"/>
      <c r="M152" s="234"/>
      <c r="N152" s="234"/>
      <c r="O152" s="234"/>
      <c r="P152" s="234"/>
    </row>
    <row r="153" spans="1:16" x14ac:dyDescent="0.25">
      <c r="A153" s="236"/>
      <c r="B153" s="231"/>
      <c r="C153" s="241"/>
      <c r="D153" s="232"/>
      <c r="E153" s="238"/>
      <c r="F153" s="241"/>
      <c r="G153" s="324" t="s">
        <v>16</v>
      </c>
      <c r="H153" s="324"/>
      <c r="I153" s="240"/>
      <c r="J153" s="228">
        <f>J151+J152</f>
        <v>64574063</v>
      </c>
      <c r="K153" s="234"/>
      <c r="L153" s="234"/>
      <c r="M153" s="234"/>
      <c r="N153" s="234"/>
      <c r="O153" s="234"/>
      <c r="P153" s="234"/>
    </row>
    <row r="154" spans="1:16" x14ac:dyDescent="0.25">
      <c r="A154" s="236"/>
      <c r="B154" s="231"/>
      <c r="C154" s="241"/>
      <c r="D154" s="232"/>
      <c r="E154" s="238"/>
      <c r="F154" s="241"/>
      <c r="G154" s="324" t="s">
        <v>5</v>
      </c>
      <c r="H154" s="324"/>
      <c r="I154" s="240"/>
      <c r="J154" s="228">
        <f>SUM(I7:I146)</f>
        <v>61894025</v>
      </c>
      <c r="K154" s="234"/>
      <c r="L154" s="234"/>
      <c r="M154" s="234"/>
      <c r="N154" s="234"/>
      <c r="O154" s="234"/>
      <c r="P154" s="234"/>
    </row>
    <row r="155" spans="1:16" x14ac:dyDescent="0.25">
      <c r="A155" s="236"/>
      <c r="B155" s="231"/>
      <c r="C155" s="241"/>
      <c r="D155" s="232"/>
      <c r="E155" s="238"/>
      <c r="F155" s="241"/>
      <c r="G155" s="324" t="s">
        <v>32</v>
      </c>
      <c r="H155" s="324"/>
      <c r="I155" s="241" t="str">
        <f>IF(J155&gt;0,"SALDO",IF(J155&lt;0,"PIUTANG",IF(J155=0,"LUNAS")))</f>
        <v>PIUTANG</v>
      </c>
      <c r="J155" s="228">
        <f>J154-J153</f>
        <v>-2680038</v>
      </c>
      <c r="K155" s="234"/>
      <c r="L155" s="234"/>
      <c r="M155" s="234"/>
      <c r="N155" s="234"/>
      <c r="O155" s="234"/>
      <c r="P155" s="234"/>
    </row>
    <row r="156" spans="1:16" x14ac:dyDescent="0.25">
      <c r="A156" s="236"/>
      <c r="K156" s="234"/>
      <c r="L156" s="234"/>
      <c r="M156" s="234"/>
      <c r="N156" s="234"/>
      <c r="O156" s="234"/>
      <c r="P156" s="234"/>
    </row>
  </sheetData>
  <mergeCells count="15">
    <mergeCell ref="G155:H155"/>
    <mergeCell ref="G149:H149"/>
    <mergeCell ref="G150:H150"/>
    <mergeCell ref="G151:H151"/>
    <mergeCell ref="G152:H152"/>
    <mergeCell ref="G153:H153"/>
    <mergeCell ref="G154:H154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1" activePane="bottomLeft" state="frozen"/>
      <selection pane="bottomLeft" activeCell="I21" sqref="I2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8" t="s">
        <v>22</v>
      </c>
      <c r="G1" s="318"/>
      <c r="H1" s="318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220">
        <f>J30*-1</f>
        <v>137038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4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98">
        <v>43157</v>
      </c>
      <c r="B18" s="99">
        <v>180155032</v>
      </c>
      <c r="C18" s="100">
        <v>1</v>
      </c>
      <c r="D18" s="34">
        <v>97038</v>
      </c>
      <c r="E18" s="101"/>
      <c r="F18" s="99"/>
      <c r="G18" s="34"/>
      <c r="H18" s="102">
        <v>40000</v>
      </c>
      <c r="I18" s="102"/>
      <c r="J18" s="34"/>
      <c r="K18" s="219"/>
      <c r="L18" s="219"/>
      <c r="M18" s="219"/>
      <c r="N18" s="219"/>
      <c r="O18" s="219"/>
      <c r="P18" s="219"/>
    </row>
    <row r="19" spans="1:16" s="234" customFormat="1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49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24" t="s">
        <v>12</v>
      </c>
      <c r="H24" s="324"/>
      <c r="I24" s="39"/>
      <c r="J24" s="13">
        <f>SUM(D8:D21)</f>
        <v>6715276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24" t="s">
        <v>13</v>
      </c>
      <c r="H25" s="324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24" t="s">
        <v>14</v>
      </c>
      <c r="H26" s="324"/>
      <c r="I26" s="41"/>
      <c r="J26" s="15">
        <f>J24-J25</f>
        <v>6616751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24" t="s">
        <v>15</v>
      </c>
      <c r="H27" s="324"/>
      <c r="I27" s="39"/>
      <c r="J27" s="13">
        <f>SUM(H8:H23)</f>
        <v>294000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24" t="s">
        <v>16</v>
      </c>
      <c r="H28" s="324"/>
      <c r="I28" s="39"/>
      <c r="J28" s="13">
        <f>J26+J27</f>
        <v>6910751</v>
      </c>
    </row>
    <row r="29" spans="1:16" x14ac:dyDescent="0.25">
      <c r="A29" s="4"/>
      <c r="B29" s="16"/>
      <c r="C29" s="40"/>
      <c r="D29" s="17"/>
      <c r="E29" s="7"/>
      <c r="F29" s="3"/>
      <c r="G29" s="324" t="s">
        <v>5</v>
      </c>
      <c r="H29" s="324"/>
      <c r="I29" s="39"/>
      <c r="J29" s="13">
        <f>SUM(I8:I23)</f>
        <v>6773713</v>
      </c>
    </row>
    <row r="30" spans="1:16" x14ac:dyDescent="0.25">
      <c r="A30" s="4"/>
      <c r="B30" s="16"/>
      <c r="C30" s="40"/>
      <c r="D30" s="17"/>
      <c r="E30" s="7"/>
      <c r="F30" s="3"/>
      <c r="G30" s="324" t="s">
        <v>32</v>
      </c>
      <c r="H30" s="324"/>
      <c r="I30" s="40" t="str">
        <f>IF(J30&gt;0,"SALDO",IF(J30&lt;0,"PIUTANG",IF(J30=0,"LUNAS")))</f>
        <v>PIUTANG</v>
      </c>
      <c r="J30" s="13">
        <f>J29-J28</f>
        <v>-137038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24:H24"/>
    <mergeCell ref="G25:H25"/>
    <mergeCell ref="G26:H26"/>
    <mergeCell ref="G27:H27"/>
    <mergeCell ref="G28:H28"/>
    <mergeCell ref="G29:H2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25"/>
  <sheetViews>
    <sheetView workbookViewId="0">
      <pane ySplit="7" topLeftCell="A8" activePane="bottomLeft" state="frozen"/>
      <selection pane="bottomLeft" activeCell="D16" sqref="D1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8" t="s">
        <v>22</v>
      </c>
      <c r="G1" s="318"/>
      <c r="H1" s="318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J25*-1</f>
        <v>34474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98">
        <v>43149</v>
      </c>
      <c r="B10" s="99">
        <v>180154314</v>
      </c>
      <c r="C10" s="100">
        <v>7</v>
      </c>
      <c r="D10" s="34">
        <v>794413</v>
      </c>
      <c r="E10" s="101"/>
      <c r="F10" s="99"/>
      <c r="G10" s="34"/>
      <c r="H10" s="102"/>
      <c r="I10" s="102"/>
      <c r="J10" s="34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98">
        <v>43153</v>
      </c>
      <c r="B11" s="99">
        <v>180154662</v>
      </c>
      <c r="C11" s="100">
        <v>12</v>
      </c>
      <c r="D11" s="34">
        <v>1533613</v>
      </c>
      <c r="E11" s="101"/>
      <c r="F11" s="99"/>
      <c r="G11" s="34"/>
      <c r="H11" s="102"/>
      <c r="I11" s="102">
        <v>2515539</v>
      </c>
      <c r="J11" s="34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98">
        <v>43155</v>
      </c>
      <c r="B12" s="99"/>
      <c r="C12" s="100"/>
      <c r="D12" s="34"/>
      <c r="E12" s="101"/>
      <c r="F12" s="99"/>
      <c r="G12" s="34"/>
      <c r="H12" s="102"/>
      <c r="I12" s="102">
        <v>981926</v>
      </c>
      <c r="J12" s="34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98">
        <v>43156</v>
      </c>
      <c r="B13" s="99">
        <v>180154978</v>
      </c>
      <c r="C13" s="100">
        <v>5</v>
      </c>
      <c r="D13" s="34">
        <v>349650</v>
      </c>
      <c r="E13" s="101"/>
      <c r="F13" s="99"/>
      <c r="G13" s="34"/>
      <c r="H13" s="102"/>
      <c r="I13" s="102"/>
      <c r="J13" s="34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98">
        <v>43158</v>
      </c>
      <c r="B14" s="99"/>
      <c r="C14" s="100"/>
      <c r="D14" s="34"/>
      <c r="E14" s="101">
        <v>180040679</v>
      </c>
      <c r="F14" s="99">
        <v>5</v>
      </c>
      <c r="G14" s="34">
        <v>508725</v>
      </c>
      <c r="H14" s="102"/>
      <c r="I14" s="102"/>
      <c r="J14" s="34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98">
        <v>43160</v>
      </c>
      <c r="B15" s="99">
        <v>180155416</v>
      </c>
      <c r="C15" s="100">
        <v>10</v>
      </c>
      <c r="D15" s="34">
        <v>1175475</v>
      </c>
      <c r="E15" s="101"/>
      <c r="F15" s="99"/>
      <c r="G15" s="34"/>
      <c r="H15" s="102"/>
      <c r="I15" s="102"/>
      <c r="J15" s="34"/>
      <c r="K15" s="138"/>
      <c r="L15" s="138"/>
      <c r="M15" s="138"/>
      <c r="N15" s="138"/>
      <c r="O15" s="138"/>
      <c r="P15" s="138"/>
      <c r="Q15" s="138"/>
    </row>
    <row r="16" spans="1:17" x14ac:dyDescent="0.25">
      <c r="A16" s="4"/>
      <c r="B16" s="3"/>
      <c r="C16" s="40"/>
      <c r="D16" s="6"/>
      <c r="E16" s="7"/>
      <c r="F16" s="3"/>
      <c r="G16" s="6"/>
      <c r="H16" s="39"/>
      <c r="I16" s="39"/>
      <c r="J16" s="6"/>
      <c r="M16" s="37"/>
    </row>
    <row r="17" spans="1:13" x14ac:dyDescent="0.25">
      <c r="A17" s="4"/>
      <c r="B17" s="8" t="s">
        <v>11</v>
      </c>
      <c r="C17" s="77">
        <f>SUM(C8:C16)</f>
        <v>49</v>
      </c>
      <c r="D17" s="9"/>
      <c r="E17" s="8" t="s">
        <v>11</v>
      </c>
      <c r="F17" s="8">
        <f>SUM(F8:F16)</f>
        <v>5</v>
      </c>
      <c r="G17" s="5"/>
      <c r="H17" s="40"/>
      <c r="I17" s="40"/>
      <c r="J17" s="5"/>
      <c r="M17" s="37"/>
    </row>
    <row r="18" spans="1:13" x14ac:dyDescent="0.25">
      <c r="A18" s="4"/>
      <c r="B18" s="8"/>
      <c r="C18" s="77"/>
      <c r="D18" s="9"/>
      <c r="E18" s="8"/>
      <c r="F18" s="8"/>
      <c r="G18" s="32"/>
      <c r="H18" s="52"/>
      <c r="I18" s="40"/>
      <c r="J18" s="5"/>
      <c r="M18" s="37"/>
    </row>
    <row r="19" spans="1:13" x14ac:dyDescent="0.25">
      <c r="A19" s="10"/>
      <c r="B19" s="11"/>
      <c r="C19" s="40"/>
      <c r="D19" s="6"/>
      <c r="E19" s="8"/>
      <c r="F19" s="3"/>
      <c r="G19" s="324" t="s">
        <v>12</v>
      </c>
      <c r="H19" s="324"/>
      <c r="I19" s="39"/>
      <c r="J19" s="13">
        <f>SUM(D8:D16)</f>
        <v>5355527</v>
      </c>
      <c r="M19" s="37"/>
    </row>
    <row r="20" spans="1:13" x14ac:dyDescent="0.25">
      <c r="A20" s="4"/>
      <c r="B20" s="3"/>
      <c r="C20" s="40"/>
      <c r="D20" s="6"/>
      <c r="E20" s="7"/>
      <c r="F20" s="3"/>
      <c r="G20" s="324" t="s">
        <v>13</v>
      </c>
      <c r="H20" s="324"/>
      <c r="I20" s="39"/>
      <c r="J20" s="13">
        <f>SUM(G8:G16)</f>
        <v>508725</v>
      </c>
      <c r="M20" s="37"/>
    </row>
    <row r="21" spans="1:13" x14ac:dyDescent="0.25">
      <c r="A21" s="14"/>
      <c r="B21" s="7"/>
      <c r="C21" s="40"/>
      <c r="D21" s="6"/>
      <c r="E21" s="7"/>
      <c r="F21" s="3"/>
      <c r="G21" s="324" t="s">
        <v>14</v>
      </c>
      <c r="H21" s="324"/>
      <c r="I21" s="41"/>
      <c r="J21" s="15">
        <f>J19-J20</f>
        <v>4846802</v>
      </c>
      <c r="M21" s="37"/>
    </row>
    <row r="22" spans="1:13" x14ac:dyDescent="0.25">
      <c r="A22" s="4"/>
      <c r="B22" s="16"/>
      <c r="C22" s="40"/>
      <c r="D22" s="17"/>
      <c r="E22" s="7"/>
      <c r="F22" s="3"/>
      <c r="G22" s="324" t="s">
        <v>15</v>
      </c>
      <c r="H22" s="324"/>
      <c r="I22" s="39"/>
      <c r="J22" s="13">
        <f>SUM(H8:H17)</f>
        <v>0</v>
      </c>
      <c r="M22" s="37"/>
    </row>
    <row r="23" spans="1:13" x14ac:dyDescent="0.25">
      <c r="A23" s="4"/>
      <c r="B23" s="16"/>
      <c r="C23" s="40"/>
      <c r="D23" s="17"/>
      <c r="E23" s="7"/>
      <c r="F23" s="3"/>
      <c r="G23" s="324" t="s">
        <v>16</v>
      </c>
      <c r="H23" s="324"/>
      <c r="I23" s="39"/>
      <c r="J23" s="13">
        <f>J21+J22</f>
        <v>4846802</v>
      </c>
      <c r="M23" s="37"/>
    </row>
    <row r="24" spans="1:13" x14ac:dyDescent="0.25">
      <c r="A24" s="4"/>
      <c r="B24" s="16"/>
      <c r="C24" s="40"/>
      <c r="D24" s="17"/>
      <c r="E24" s="7"/>
      <c r="F24" s="3"/>
      <c r="G24" s="324" t="s">
        <v>5</v>
      </c>
      <c r="H24" s="324"/>
      <c r="I24" s="39"/>
      <c r="J24" s="13">
        <f>SUM(I8:I17)</f>
        <v>4812328</v>
      </c>
      <c r="M24" s="37"/>
    </row>
    <row r="25" spans="1:13" x14ac:dyDescent="0.25">
      <c r="A25" s="4"/>
      <c r="B25" s="16"/>
      <c r="C25" s="40"/>
      <c r="D25" s="17"/>
      <c r="E25" s="7"/>
      <c r="F25" s="3"/>
      <c r="G25" s="324" t="s">
        <v>32</v>
      </c>
      <c r="H25" s="324"/>
      <c r="I25" s="40" t="str">
        <f>IF(J25&gt;0,"SALDO",IF(J25&lt;0,"PIUTANG",IF(J25=0,"LUNAS")))</f>
        <v>PIUTANG</v>
      </c>
      <c r="J25" s="13">
        <f>J24-J23</f>
        <v>-34474</v>
      </c>
      <c r="M25" s="37"/>
    </row>
  </sheetData>
  <mergeCells count="15">
    <mergeCell ref="G25:H25"/>
    <mergeCell ref="G19:H19"/>
    <mergeCell ref="G20:H20"/>
    <mergeCell ref="G21:H21"/>
    <mergeCell ref="G22:H22"/>
    <mergeCell ref="G23:H23"/>
    <mergeCell ref="G24:H2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G11" sqref="G1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J24*-1</f>
        <v>3833713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0"/>
      <c r="I7" s="344"/>
      <c r="J7" s="334"/>
    </row>
    <row r="8" spans="1:13" s="234" customFormat="1" x14ac:dyDescent="0.25">
      <c r="A8" s="98">
        <v>43143</v>
      </c>
      <c r="B8" s="99">
        <v>180153741</v>
      </c>
      <c r="C8" s="254">
        <v>16</v>
      </c>
      <c r="D8" s="34">
        <v>2064738</v>
      </c>
      <c r="E8" s="101">
        <v>180040333</v>
      </c>
      <c r="F8" s="99">
        <v>2</v>
      </c>
      <c r="G8" s="34">
        <v>318675</v>
      </c>
      <c r="H8" s="101"/>
      <c r="I8" s="102">
        <v>1746000</v>
      </c>
      <c r="J8" s="34" t="s">
        <v>80</v>
      </c>
      <c r="L8" s="239"/>
    </row>
    <row r="9" spans="1:13" s="234" customFormat="1" x14ac:dyDescent="0.25">
      <c r="A9" s="98">
        <v>43153</v>
      </c>
      <c r="B9" s="99">
        <v>180154665</v>
      </c>
      <c r="C9" s="254">
        <v>36</v>
      </c>
      <c r="D9" s="34">
        <v>4341313</v>
      </c>
      <c r="E9" s="101">
        <v>180040562</v>
      </c>
      <c r="F9" s="99">
        <v>3</v>
      </c>
      <c r="G9" s="34">
        <v>512663</v>
      </c>
      <c r="H9" s="101"/>
      <c r="I9" s="102"/>
      <c r="J9" s="34"/>
      <c r="L9" s="239"/>
    </row>
    <row r="10" spans="1:13" s="234" customFormat="1" x14ac:dyDescent="0.25">
      <c r="A10" s="98">
        <v>43158</v>
      </c>
      <c r="B10" s="99"/>
      <c r="C10" s="254"/>
      <c r="D10" s="34"/>
      <c r="E10" s="101">
        <v>180040694</v>
      </c>
      <c r="F10" s="99">
        <v>1</v>
      </c>
      <c r="G10" s="34">
        <v>-5000</v>
      </c>
      <c r="H10" s="101"/>
      <c r="I10" s="102"/>
      <c r="J10" s="34" t="s">
        <v>193</v>
      </c>
      <c r="L10" s="239"/>
    </row>
    <row r="11" spans="1:13" s="234" customFormat="1" x14ac:dyDescent="0.25">
      <c r="A11" s="98"/>
      <c r="B11" s="99"/>
      <c r="C11" s="254"/>
      <c r="D11" s="34"/>
      <c r="E11" s="101"/>
      <c r="F11" s="99"/>
      <c r="G11" s="34"/>
      <c r="H11" s="101"/>
      <c r="I11" s="102"/>
      <c r="J11" s="34"/>
      <c r="L11" s="239"/>
    </row>
    <row r="12" spans="1:13" s="234" customFormat="1" x14ac:dyDescent="0.25">
      <c r="A12" s="98"/>
      <c r="B12" s="99"/>
      <c r="C12" s="254"/>
      <c r="D12" s="34"/>
      <c r="E12" s="101"/>
      <c r="F12" s="99"/>
      <c r="G12" s="34"/>
      <c r="H12" s="101"/>
      <c r="I12" s="102"/>
      <c r="J12" s="34"/>
      <c r="L12" s="239"/>
    </row>
    <row r="13" spans="1:13" s="234" customFormat="1" x14ac:dyDescent="0.25">
      <c r="A13" s="98"/>
      <c r="B13" s="99"/>
      <c r="C13" s="254"/>
      <c r="D13" s="34"/>
      <c r="E13" s="101"/>
      <c r="F13" s="99"/>
      <c r="G13" s="34"/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52</v>
      </c>
      <c r="D16" s="9"/>
      <c r="E16" s="8" t="s">
        <v>11</v>
      </c>
      <c r="F16" s="8">
        <f>SUM(F8:F15)</f>
        <v>6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24" t="s">
        <v>12</v>
      </c>
      <c r="H18" s="324"/>
      <c r="I18" s="39"/>
      <c r="J18" s="13">
        <f>SUM(D8:D15)</f>
        <v>6406051</v>
      </c>
    </row>
    <row r="19" spans="1:10" x14ac:dyDescent="0.25">
      <c r="A19" s="4"/>
      <c r="B19" s="3"/>
      <c r="C19" s="26"/>
      <c r="D19" s="6"/>
      <c r="E19" s="7"/>
      <c r="F19" s="3"/>
      <c r="G19" s="324" t="s">
        <v>13</v>
      </c>
      <c r="H19" s="324"/>
      <c r="I19" s="39"/>
      <c r="J19" s="13">
        <f>SUM(G8:G15)</f>
        <v>826338</v>
      </c>
    </row>
    <row r="20" spans="1:10" x14ac:dyDescent="0.25">
      <c r="A20" s="14"/>
      <c r="B20" s="7"/>
      <c r="C20" s="26"/>
      <c r="D20" s="6"/>
      <c r="E20" s="7"/>
      <c r="F20" s="3"/>
      <c r="G20" s="324" t="s">
        <v>14</v>
      </c>
      <c r="H20" s="324"/>
      <c r="I20" s="41"/>
      <c r="J20" s="15">
        <f>J18-J19</f>
        <v>5579713</v>
      </c>
    </row>
    <row r="21" spans="1:10" x14ac:dyDescent="0.25">
      <c r="A21" s="4"/>
      <c r="B21" s="16"/>
      <c r="C21" s="26"/>
      <c r="D21" s="17"/>
      <c r="E21" s="7"/>
      <c r="F21" s="3"/>
      <c r="G21" s="324" t="s">
        <v>15</v>
      </c>
      <c r="H21" s="324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24" t="s">
        <v>16</v>
      </c>
      <c r="H22" s="324"/>
      <c r="I22" s="39"/>
      <c r="J22" s="13">
        <f>J20+J21</f>
        <v>5579713</v>
      </c>
    </row>
    <row r="23" spans="1:10" x14ac:dyDescent="0.25">
      <c r="A23" s="4"/>
      <c r="B23" s="16"/>
      <c r="C23" s="26"/>
      <c r="D23" s="17"/>
      <c r="E23" s="7"/>
      <c r="F23" s="3"/>
      <c r="G23" s="324" t="s">
        <v>5</v>
      </c>
      <c r="H23" s="324"/>
      <c r="I23" s="39"/>
      <c r="J23" s="13">
        <f>SUM(I8:I16)</f>
        <v>1746000</v>
      </c>
    </row>
    <row r="24" spans="1:10" x14ac:dyDescent="0.25">
      <c r="A24" s="4"/>
      <c r="B24" s="16"/>
      <c r="C24" s="26"/>
      <c r="D24" s="17"/>
      <c r="E24" s="7"/>
      <c r="F24" s="3"/>
      <c r="G24" s="324" t="s">
        <v>32</v>
      </c>
      <c r="H24" s="324"/>
      <c r="I24" s="40" t="str">
        <f>IF(J24&gt;0,"SALDO",IF(J24&lt;0,"PIUTANG",IF(J24=0,"LUNAS")))</f>
        <v>PIUTANG</v>
      </c>
      <c r="J24" s="13">
        <f>J23-J22</f>
        <v>-3833713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:H24"/>
    <mergeCell ref="G18:H18"/>
    <mergeCell ref="G19:H19"/>
    <mergeCell ref="G20:H20"/>
    <mergeCell ref="G21:H21"/>
    <mergeCell ref="G22:H22"/>
    <mergeCell ref="G23:H2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8" t="s">
        <v>21</v>
      </c>
      <c r="G2" s="318"/>
      <c r="H2" s="318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Ghaisan</vt:lpstr>
      <vt:lpstr>Jarkasih</vt:lpstr>
      <vt:lpstr>Bambang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2018-03-01T11:16:21Z</dcterms:modified>
</cp:coreProperties>
</file>