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20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Bandros!$A$8:$J$204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ST'!$A$5:$J$82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1" i="2" l="1"/>
  <c r="I153" i="53" l="1"/>
  <c r="G153" i="53"/>
  <c r="H153" i="53"/>
  <c r="F153" i="53"/>
  <c r="M2" i="2" l="1"/>
  <c r="M1" i="2"/>
  <c r="L2" i="2"/>
  <c r="L2" i="54"/>
  <c r="L1" i="54"/>
  <c r="M3" i="2" l="1"/>
  <c r="L16" i="2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81" i="54" l="1"/>
  <c r="J79" i="54"/>
  <c r="J77" i="54"/>
  <c r="J76" i="54"/>
  <c r="I74" i="54"/>
  <c r="H74" i="54"/>
  <c r="G74" i="54"/>
  <c r="F74" i="54"/>
  <c r="D74" i="54"/>
  <c r="C74" i="54"/>
  <c r="J78" i="54" l="1"/>
  <c r="J80" i="54" s="1"/>
  <c r="J82" i="54" s="1"/>
  <c r="I2" i="54" s="1"/>
  <c r="C5" i="15" s="1"/>
  <c r="L3" i="54"/>
  <c r="I82" i="54" l="1"/>
  <c r="J25" i="35" l="1"/>
  <c r="J29" i="35"/>
  <c r="J27" i="35"/>
  <c r="J24" i="35"/>
  <c r="G22" i="35"/>
  <c r="F22" i="35"/>
  <c r="J26" i="35" l="1"/>
  <c r="J28" i="35" s="1"/>
  <c r="J30" i="35" s="1"/>
  <c r="J160" i="53" l="1"/>
  <c r="J156" i="53"/>
  <c r="J155" i="53"/>
  <c r="J157" i="53" l="1"/>
  <c r="L3" i="49"/>
  <c r="L3" i="53" l="1"/>
  <c r="C153" i="53"/>
  <c r="D153" i="53"/>
  <c r="J158" i="53"/>
  <c r="J159" i="53" s="1"/>
  <c r="J161" i="53" l="1"/>
  <c r="I2" i="53" l="1"/>
  <c r="C7" i="15" s="1"/>
  <c r="I161" i="53"/>
  <c r="L3" i="2" l="1"/>
  <c r="L6" i="2" s="1"/>
  <c r="C196" i="49" l="1"/>
  <c r="D19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3" i="49"/>
  <c r="J201" i="49"/>
  <c r="J199" i="49"/>
  <c r="J198" i="49"/>
  <c r="I196" i="49"/>
  <c r="H196" i="49"/>
  <c r="G196" i="49"/>
  <c r="F196" i="49"/>
  <c r="J200" i="49" l="1"/>
  <c r="J202" i="49" s="1"/>
  <c r="J204" i="49" s="1"/>
  <c r="I2" i="49" s="1"/>
  <c r="I204" i="49" l="1"/>
  <c r="C8" i="15"/>
  <c r="J49" i="2" l="1"/>
  <c r="I44" i="2"/>
  <c r="H44" i="2"/>
  <c r="G44" i="2"/>
  <c r="F4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4" i="12"/>
  <c r="J22" i="12"/>
  <c r="J20" i="12"/>
  <c r="J19" i="12"/>
  <c r="F17" i="12"/>
  <c r="C1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1" i="2"/>
  <c r="J47" i="2"/>
  <c r="J46" i="2"/>
  <c r="D44" i="2"/>
  <c r="C44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48" i="2"/>
  <c r="J50" i="2" s="1"/>
  <c r="J52" i="2" s="1"/>
  <c r="I52" i="2" s="1"/>
  <c r="J55" i="11"/>
  <c r="J57" i="11" s="1"/>
  <c r="J59" i="11" s="1"/>
  <c r="J59" i="34"/>
  <c r="I2" i="21"/>
  <c r="I59" i="21"/>
  <c r="J122" i="20"/>
  <c r="J124" i="20" s="1"/>
  <c r="J126" i="20" s="1"/>
  <c r="I2" i="20" s="1"/>
  <c r="J21" i="12"/>
  <c r="J23" i="12" s="1"/>
  <c r="J25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5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<sst xmlns="http://schemas.openxmlformats.org/spreadsheetml/2006/main" count="1587" uniqueCount="194">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</sst>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2"/>
  <sheetViews>
    <sheetView zoomScale="85" zoomScaleNormal="85" workbookViewId="0">
      <pane ySplit="7" topLeftCell="A56" activePane="bottomLeft" state="frozen"/>
      <selection pane="bottomLeft" activeCell="L61" sqref="L6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SUM(D48:D59)</f>
        <v>15305414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J82*-1</f>
        <v>11429074</v>
      </c>
      <c r="J2" s="218"/>
      <c r="L2" s="278">
        <f>SUM(G48:G59)</f>
        <v>2529975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12775439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10">
        <v>43157</v>
      </c>
      <c r="B60" s="115">
        <v>180155087</v>
      </c>
      <c r="C60" s="309">
        <v>14</v>
      </c>
      <c r="D60" s="117">
        <v>1425900</v>
      </c>
      <c r="E60" s="118">
        <v>180040659</v>
      </c>
      <c r="F60" s="120">
        <v>1</v>
      </c>
      <c r="G60" s="117">
        <v>122063</v>
      </c>
      <c r="H60" s="118"/>
      <c r="I60" s="213"/>
      <c r="J60" s="117"/>
    </row>
    <row r="61" spans="1:10" ht="15.75" customHeight="1" x14ac:dyDescent="0.25">
      <c r="A61" s="210">
        <v>43157</v>
      </c>
      <c r="B61" s="115">
        <v>180155092</v>
      </c>
      <c r="C61" s="309">
        <v>1</v>
      </c>
      <c r="D61" s="117">
        <v>40075</v>
      </c>
      <c r="E61" s="118"/>
      <c r="F61" s="120"/>
      <c r="G61" s="117"/>
      <c r="H61" s="118"/>
      <c r="I61" s="213"/>
      <c r="J61" s="117"/>
    </row>
    <row r="62" spans="1:10" ht="15.75" customHeight="1" x14ac:dyDescent="0.25">
      <c r="A62" s="210">
        <v>43157</v>
      </c>
      <c r="B62" s="115">
        <v>180155129</v>
      </c>
      <c r="C62" s="309">
        <v>17</v>
      </c>
      <c r="D62" s="117">
        <v>1500275</v>
      </c>
      <c r="E62" s="118"/>
      <c r="F62" s="120"/>
      <c r="G62" s="117"/>
      <c r="H62" s="118"/>
      <c r="I62" s="213"/>
      <c r="J62" s="117"/>
    </row>
    <row r="63" spans="1:10" ht="15.75" customHeight="1" x14ac:dyDescent="0.25">
      <c r="A63" s="210">
        <v>43158</v>
      </c>
      <c r="B63" s="115">
        <v>180155193</v>
      </c>
      <c r="C63" s="309">
        <v>19</v>
      </c>
      <c r="D63" s="117">
        <v>1909075</v>
      </c>
      <c r="E63" s="118">
        <v>180040686</v>
      </c>
      <c r="F63" s="120">
        <v>2</v>
      </c>
      <c r="G63" s="117">
        <v>218838</v>
      </c>
      <c r="H63" s="118"/>
      <c r="I63" s="213"/>
      <c r="J63" s="117"/>
    </row>
    <row r="64" spans="1:10" ht="15.75" customHeight="1" x14ac:dyDescent="0.25">
      <c r="A64" s="210">
        <v>43158</v>
      </c>
      <c r="B64" s="115">
        <v>180155235</v>
      </c>
      <c r="C64" s="309">
        <v>10</v>
      </c>
      <c r="D64" s="117">
        <v>991025</v>
      </c>
      <c r="E64" s="118"/>
      <c r="F64" s="120"/>
      <c r="G64" s="117"/>
      <c r="H64" s="118"/>
      <c r="I64" s="213"/>
      <c r="J64" s="117"/>
    </row>
    <row r="65" spans="1:10" ht="15.75" customHeight="1" x14ac:dyDescent="0.25">
      <c r="A65" s="210">
        <v>43159</v>
      </c>
      <c r="B65" s="115">
        <v>180155281</v>
      </c>
      <c r="C65" s="309">
        <v>16</v>
      </c>
      <c r="D65" s="117">
        <v>1654450</v>
      </c>
      <c r="E65" s="118">
        <v>180040710</v>
      </c>
      <c r="F65" s="120">
        <v>1</v>
      </c>
      <c r="G65" s="117">
        <v>100013</v>
      </c>
      <c r="H65" s="118"/>
      <c r="I65" s="213"/>
      <c r="J65" s="117"/>
    </row>
    <row r="66" spans="1:10" ht="15.75" customHeight="1" x14ac:dyDescent="0.25">
      <c r="A66" s="210">
        <v>43159</v>
      </c>
      <c r="B66" s="115">
        <v>180155351</v>
      </c>
      <c r="C66" s="309">
        <v>5</v>
      </c>
      <c r="D66" s="117">
        <v>416938</v>
      </c>
      <c r="E66" s="118"/>
      <c r="F66" s="120"/>
      <c r="G66" s="117"/>
      <c r="H66" s="118"/>
      <c r="I66" s="213"/>
      <c r="J66" s="117"/>
    </row>
    <row r="67" spans="1:10" ht="15.75" customHeight="1" x14ac:dyDescent="0.25">
      <c r="A67" s="210">
        <v>43160</v>
      </c>
      <c r="B67" s="115">
        <v>180155412</v>
      </c>
      <c r="C67" s="309">
        <v>11</v>
      </c>
      <c r="D67" s="117">
        <v>1133738</v>
      </c>
      <c r="E67" s="118">
        <v>180040724</v>
      </c>
      <c r="F67" s="120">
        <v>2</v>
      </c>
      <c r="G67" s="117">
        <v>170538</v>
      </c>
      <c r="H67" s="118"/>
      <c r="I67" s="213"/>
      <c r="J67" s="117"/>
    </row>
    <row r="68" spans="1:10" ht="15.75" customHeight="1" x14ac:dyDescent="0.25">
      <c r="A68" s="210">
        <v>43160</v>
      </c>
      <c r="B68" s="115">
        <v>180155480</v>
      </c>
      <c r="C68" s="309">
        <v>6</v>
      </c>
      <c r="D68" s="117">
        <v>700875</v>
      </c>
      <c r="E68" s="118"/>
      <c r="F68" s="120"/>
      <c r="G68" s="117"/>
      <c r="H68" s="118"/>
      <c r="I68" s="213"/>
      <c r="J68" s="117"/>
    </row>
    <row r="69" spans="1:10" ht="15.75" customHeight="1" x14ac:dyDescent="0.25">
      <c r="A69" s="210">
        <v>43161</v>
      </c>
      <c r="B69" s="115">
        <v>180155524</v>
      </c>
      <c r="C69" s="309">
        <v>25</v>
      </c>
      <c r="D69" s="117">
        <v>2518075</v>
      </c>
      <c r="E69" s="118">
        <v>180040760</v>
      </c>
      <c r="F69" s="120">
        <v>6</v>
      </c>
      <c r="G69" s="117">
        <v>688625</v>
      </c>
      <c r="H69" s="118"/>
      <c r="I69" s="213"/>
      <c r="J69" s="117"/>
    </row>
    <row r="70" spans="1:10" ht="15.75" customHeight="1" x14ac:dyDescent="0.25">
      <c r="A70" s="210">
        <v>43161</v>
      </c>
      <c r="B70" s="115">
        <v>180155576</v>
      </c>
      <c r="C70" s="309">
        <v>4</v>
      </c>
      <c r="D70" s="117">
        <v>438725</v>
      </c>
      <c r="E70" s="118"/>
      <c r="F70" s="120"/>
      <c r="G70" s="117"/>
      <c r="H70" s="118"/>
      <c r="I70" s="213"/>
      <c r="J70" s="117"/>
    </row>
    <row r="71" spans="1:10" ht="15.75" customHeight="1" x14ac:dyDescent="0.25">
      <c r="A71" s="210"/>
      <c r="B71" s="115"/>
      <c r="C71" s="309"/>
      <c r="D71" s="117"/>
      <c r="E71" s="118"/>
      <c r="F71" s="120"/>
      <c r="G71" s="117"/>
      <c r="H71" s="118"/>
      <c r="I71" s="213"/>
      <c r="J71" s="117"/>
    </row>
    <row r="72" spans="1:10" ht="15.75" customHeight="1" x14ac:dyDescent="0.25">
      <c r="A72" s="210"/>
      <c r="B72" s="115"/>
      <c r="C72" s="309"/>
      <c r="D72" s="117"/>
      <c r="E72" s="118"/>
      <c r="F72" s="120"/>
      <c r="G72" s="117"/>
      <c r="H72" s="118"/>
      <c r="I72" s="213"/>
      <c r="J72" s="117"/>
    </row>
    <row r="73" spans="1:10" x14ac:dyDescent="0.25">
      <c r="A73" s="236"/>
      <c r="B73" s="235"/>
      <c r="C73" s="12"/>
      <c r="D73" s="237"/>
      <c r="E73" s="238"/>
      <c r="F73" s="241"/>
      <c r="G73" s="237"/>
      <c r="H73" s="238"/>
      <c r="I73" s="240"/>
      <c r="J73" s="237"/>
    </row>
    <row r="74" spans="1:10" x14ac:dyDescent="0.25">
      <c r="A74" s="236"/>
      <c r="B74" s="224" t="s">
        <v>11</v>
      </c>
      <c r="C74" s="230">
        <f>SUM(C8:C73)</f>
        <v>688</v>
      </c>
      <c r="D74" s="225">
        <f>SUM(D8:D73)</f>
        <v>69932638</v>
      </c>
      <c r="E74" s="224" t="s">
        <v>11</v>
      </c>
      <c r="F74" s="233">
        <f>SUM(F8:F73)</f>
        <v>70</v>
      </c>
      <c r="G74" s="225">
        <f>SUM(G8:G73)</f>
        <v>7299606</v>
      </c>
      <c r="H74" s="233">
        <f>SUM(H8:H73)</f>
        <v>0</v>
      </c>
      <c r="I74" s="233">
        <f>SUM(I8:I73)</f>
        <v>51203958</v>
      </c>
      <c r="J74" s="5"/>
    </row>
    <row r="75" spans="1:10" x14ac:dyDescent="0.25">
      <c r="A75" s="236"/>
      <c r="B75" s="224"/>
      <c r="C75" s="230"/>
      <c r="D75" s="225"/>
      <c r="E75" s="224"/>
      <c r="F75" s="233"/>
      <c r="G75" s="225"/>
      <c r="H75" s="233"/>
      <c r="I75" s="233"/>
      <c r="J75" s="5"/>
    </row>
    <row r="76" spans="1:10" x14ac:dyDescent="0.25">
      <c r="A76" s="226"/>
      <c r="B76" s="227"/>
      <c r="C76" s="12"/>
      <c r="D76" s="237"/>
      <c r="E76" s="224"/>
      <c r="F76" s="241"/>
      <c r="G76" s="324" t="s">
        <v>12</v>
      </c>
      <c r="H76" s="324"/>
      <c r="I76" s="240"/>
      <c r="J76" s="228">
        <f>SUM(D8:D73)</f>
        <v>69932638</v>
      </c>
    </row>
    <row r="77" spans="1:10" x14ac:dyDescent="0.25">
      <c r="A77" s="236"/>
      <c r="B77" s="235"/>
      <c r="C77" s="12"/>
      <c r="D77" s="237"/>
      <c r="E77" s="238"/>
      <c r="F77" s="241"/>
      <c r="G77" s="324" t="s">
        <v>13</v>
      </c>
      <c r="H77" s="324"/>
      <c r="I77" s="240"/>
      <c r="J77" s="228">
        <f>SUM(G8:G73)</f>
        <v>7299606</v>
      </c>
    </row>
    <row r="78" spans="1:10" x14ac:dyDescent="0.25">
      <c r="A78" s="229"/>
      <c r="B78" s="238"/>
      <c r="C78" s="12"/>
      <c r="D78" s="237"/>
      <c r="E78" s="238"/>
      <c r="F78" s="241"/>
      <c r="G78" s="324" t="s">
        <v>14</v>
      </c>
      <c r="H78" s="324"/>
      <c r="I78" s="41"/>
      <c r="J78" s="230">
        <f>J76-J77</f>
        <v>62633032</v>
      </c>
    </row>
    <row r="79" spans="1:10" x14ac:dyDescent="0.25">
      <c r="A79" s="236"/>
      <c r="B79" s="231"/>
      <c r="C79" s="12"/>
      <c r="D79" s="232"/>
      <c r="E79" s="238"/>
      <c r="F79" s="241"/>
      <c r="G79" s="324" t="s">
        <v>15</v>
      </c>
      <c r="H79" s="324"/>
      <c r="I79" s="240"/>
      <c r="J79" s="228">
        <f>SUM(H8:H73)</f>
        <v>0</v>
      </c>
    </row>
    <row r="80" spans="1:10" x14ac:dyDescent="0.25">
      <c r="A80" s="236"/>
      <c r="B80" s="231"/>
      <c r="C80" s="12"/>
      <c r="D80" s="232"/>
      <c r="E80" s="238"/>
      <c r="F80" s="241"/>
      <c r="G80" s="324" t="s">
        <v>16</v>
      </c>
      <c r="H80" s="324"/>
      <c r="I80" s="240"/>
      <c r="J80" s="228">
        <f>J78+J79</f>
        <v>62633032</v>
      </c>
    </row>
    <row r="81" spans="1:10" x14ac:dyDescent="0.25">
      <c r="A81" s="236"/>
      <c r="B81" s="231"/>
      <c r="C81" s="12"/>
      <c r="D81" s="232"/>
      <c r="E81" s="238"/>
      <c r="F81" s="241"/>
      <c r="G81" s="324" t="s">
        <v>5</v>
      </c>
      <c r="H81" s="324"/>
      <c r="I81" s="240"/>
      <c r="J81" s="228">
        <f>SUM(I8:I73)</f>
        <v>51203958</v>
      </c>
    </row>
    <row r="82" spans="1:10" x14ac:dyDescent="0.25">
      <c r="A82" s="236"/>
      <c r="B82" s="231"/>
      <c r="C82" s="12"/>
      <c r="D82" s="232"/>
      <c r="E82" s="238"/>
      <c r="F82" s="241"/>
      <c r="G82" s="324" t="s">
        <v>32</v>
      </c>
      <c r="H82" s="324"/>
      <c r="I82" s="241" t="str">
        <f>IF(J82&gt;0,"SALDO",IF(J82&lt;0,"PIUTANG",IF(J82=0,"LUNAS")))</f>
        <v>PIUTANG</v>
      </c>
      <c r="J82" s="228">
        <f>J81-J80</f>
        <v>-11429074</v>
      </c>
    </row>
  </sheetData>
  <mergeCells count="15">
    <mergeCell ref="G82:H82"/>
    <mergeCell ref="G76:H76"/>
    <mergeCell ref="G77:H77"/>
    <mergeCell ref="G78:H78"/>
    <mergeCell ref="G79:H79"/>
    <mergeCell ref="G80:H80"/>
    <mergeCell ref="G81:H8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43157</v>
      </c>
      <c r="C5" s="284">
        <f>'Taufik ST'!I2</f>
        <v>11429074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43157</v>
      </c>
      <c r="C6" s="284">
        <f>'Indra Fashion'!I2</f>
        <v>3947538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43161</v>
      </c>
      <c r="C7" s="284">
        <f>Atlantis!I2</f>
        <v>939313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43160</v>
      </c>
      <c r="C8" s="284">
        <f>Bandros!I2</f>
        <v>13117566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43160</v>
      </c>
      <c r="C10" s="284">
        <f>Yanyan!I2</f>
        <v>34474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3713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43157</v>
      </c>
      <c r="C17" s="284">
        <f>AnipAssunah!I2</f>
        <v>137038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39482868.5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2"/>
  <sheetViews>
    <sheetView workbookViewId="0">
      <pane ySplit="7" topLeftCell="A32" activePane="bottomLeft" state="frozen"/>
      <selection pane="bottomLeft" activeCell="J42" sqref="J4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SUM(D30:D36)</f>
        <v>6103301</v>
      </c>
      <c r="M1" s="219">
        <f>SUM(D22:D29)</f>
        <v>7745240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J52*-1</f>
        <v>3947538</v>
      </c>
      <c r="J2" s="20"/>
      <c r="L2" s="279">
        <f>SUM(G30:G32)</f>
        <v>485188</v>
      </c>
      <c r="M2" s="219">
        <f>SUM(G22:G29)</f>
        <v>461038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5618113</v>
      </c>
      <c r="M3" s="219">
        <f>M1-M2-G34-G35</f>
        <v>-1812172</v>
      </c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  <c r="L6" s="219">
        <f>L3-1812172</f>
        <v>3805941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>
        <v>43160</v>
      </c>
      <c r="B40" s="235">
        <v>180155437</v>
      </c>
      <c r="C40" s="241">
        <v>7</v>
      </c>
      <c r="D40" s="237">
        <v>673050</v>
      </c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>
        <v>43161</v>
      </c>
      <c r="B41" s="235">
        <v>180155558</v>
      </c>
      <c r="C41" s="241">
        <v>5</v>
      </c>
      <c r="D41" s="237">
        <v>522463</v>
      </c>
      <c r="E41" s="238">
        <v>180040763</v>
      </c>
      <c r="F41" s="241">
        <v>2</v>
      </c>
      <c r="G41" s="237">
        <v>294525</v>
      </c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/>
      <c r="B42" s="235"/>
      <c r="C42" s="241"/>
      <c r="D42" s="237"/>
      <c r="E42" s="238"/>
      <c r="F42" s="241"/>
      <c r="G42" s="237"/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x14ac:dyDescent="0.25">
      <c r="A43" s="162"/>
      <c r="B43" s="3"/>
      <c r="C43" s="40"/>
      <c r="D43" s="6"/>
      <c r="E43" s="7"/>
      <c r="F43" s="40"/>
      <c r="G43" s="6"/>
      <c r="H43" s="39"/>
      <c r="I43" s="39"/>
      <c r="J43" s="6"/>
    </row>
    <row r="44" spans="1:18" x14ac:dyDescent="0.25">
      <c r="A44" s="162"/>
      <c r="B44" s="8" t="s">
        <v>11</v>
      </c>
      <c r="C44" s="77">
        <f>SUM(C8:C43)</f>
        <v>241</v>
      </c>
      <c r="D44" s="9">
        <f>SUM(D8:D43)</f>
        <v>25893182</v>
      </c>
      <c r="E44" s="8" t="s">
        <v>11</v>
      </c>
      <c r="F44" s="77">
        <f>SUM(F8:F43)</f>
        <v>23</v>
      </c>
      <c r="G44" s="5">
        <f>SUM(G8:G43)</f>
        <v>11618388</v>
      </c>
      <c r="H44" s="40">
        <f>SUM(H8:H43)</f>
        <v>0</v>
      </c>
      <c r="I44" s="40">
        <f>SUM(I8:I43)</f>
        <v>10327256</v>
      </c>
      <c r="J44" s="5"/>
    </row>
    <row r="45" spans="1:18" x14ac:dyDescent="0.25">
      <c r="A45" s="162"/>
      <c r="B45" s="8"/>
      <c r="C45" s="77"/>
      <c r="D45" s="9"/>
      <c r="E45" s="8"/>
      <c r="F45" s="77"/>
      <c r="G45" s="5"/>
      <c r="H45" s="40"/>
      <c r="I45" s="40"/>
      <c r="J45" s="5"/>
    </row>
    <row r="46" spans="1:18" x14ac:dyDescent="0.25">
      <c r="A46" s="163"/>
      <c r="B46" s="11"/>
      <c r="C46" s="40"/>
      <c r="D46" s="6"/>
      <c r="E46" s="8"/>
      <c r="F46" s="40"/>
      <c r="G46" s="324" t="s">
        <v>12</v>
      </c>
      <c r="H46" s="324"/>
      <c r="I46" s="39"/>
      <c r="J46" s="13">
        <f>SUM(D8:D43)</f>
        <v>25893182</v>
      </c>
    </row>
    <row r="47" spans="1:18" x14ac:dyDescent="0.25">
      <c r="A47" s="162"/>
      <c r="B47" s="3"/>
      <c r="C47" s="40"/>
      <c r="D47" s="6"/>
      <c r="E47" s="7"/>
      <c r="F47" s="40"/>
      <c r="G47" s="324" t="s">
        <v>13</v>
      </c>
      <c r="H47" s="324"/>
      <c r="I47" s="39"/>
      <c r="J47" s="13">
        <f>SUM(G8:G43)</f>
        <v>11618388</v>
      </c>
    </row>
    <row r="48" spans="1:18" x14ac:dyDescent="0.25">
      <c r="A48" s="164"/>
      <c r="B48" s="7"/>
      <c r="C48" s="40"/>
      <c r="D48" s="6"/>
      <c r="E48" s="7"/>
      <c r="F48" s="40"/>
      <c r="G48" s="324" t="s">
        <v>14</v>
      </c>
      <c r="H48" s="324"/>
      <c r="I48" s="41"/>
      <c r="J48" s="15">
        <f>J46-J47</f>
        <v>14274794</v>
      </c>
    </row>
    <row r="49" spans="1:10" x14ac:dyDescent="0.25">
      <c r="A49" s="162"/>
      <c r="B49" s="16"/>
      <c r="C49" s="40"/>
      <c r="D49" s="17"/>
      <c r="E49" s="7"/>
      <c r="F49" s="40"/>
      <c r="G49" s="324" t="s">
        <v>15</v>
      </c>
      <c r="H49" s="324"/>
      <c r="I49" s="39"/>
      <c r="J49" s="13">
        <f>SUM(H8:H43)</f>
        <v>0</v>
      </c>
    </row>
    <row r="50" spans="1:10" x14ac:dyDescent="0.25">
      <c r="A50" s="162"/>
      <c r="B50" s="16"/>
      <c r="C50" s="40"/>
      <c r="D50" s="17"/>
      <c r="E50" s="7"/>
      <c r="F50" s="40"/>
      <c r="G50" s="324" t="s">
        <v>16</v>
      </c>
      <c r="H50" s="324"/>
      <c r="I50" s="39"/>
      <c r="J50" s="13">
        <f>J48+J49</f>
        <v>14274794</v>
      </c>
    </row>
    <row r="51" spans="1:10" x14ac:dyDescent="0.25">
      <c r="A51" s="162"/>
      <c r="B51" s="16"/>
      <c r="C51" s="40"/>
      <c r="D51" s="17"/>
      <c r="E51" s="7"/>
      <c r="F51" s="40"/>
      <c r="G51" s="324" t="s">
        <v>5</v>
      </c>
      <c r="H51" s="324"/>
      <c r="I51" s="39"/>
      <c r="J51" s="13">
        <f>SUM(I8:I43)</f>
        <v>10327256</v>
      </c>
    </row>
    <row r="52" spans="1:10" x14ac:dyDescent="0.25">
      <c r="A52" s="162"/>
      <c r="B52" s="16"/>
      <c r="C52" s="40"/>
      <c r="D52" s="17"/>
      <c r="E52" s="7"/>
      <c r="F52" s="40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-3947538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1:H51"/>
    <mergeCell ref="G52:H52"/>
    <mergeCell ref="G46:H46"/>
    <mergeCell ref="G47:H47"/>
    <mergeCell ref="G48:H48"/>
    <mergeCell ref="G49:H49"/>
    <mergeCell ref="G50:H50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04"/>
  <sheetViews>
    <sheetView workbookViewId="0">
      <pane ySplit="7" topLeftCell="A182" activePane="bottomLeft" state="frozen"/>
      <selection pane="bottomLeft" activeCell="G191" sqref="G19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SUM(D182:D189)</f>
        <v>6219152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J204*-1</f>
        <v>13117566</v>
      </c>
      <c r="J2" s="218"/>
      <c r="L2" s="219">
        <f>SUM(G182:G189)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6219152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98">
        <v>43160</v>
      </c>
      <c r="B182" s="99">
        <v>180155381</v>
      </c>
      <c r="C182" s="100">
        <v>18</v>
      </c>
      <c r="D182" s="34">
        <v>2035775</v>
      </c>
      <c r="E182" s="101"/>
      <c r="F182" s="100"/>
      <c r="G182" s="34"/>
      <c r="H182" s="102"/>
      <c r="I182" s="102"/>
      <c r="J182" s="34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98">
        <v>43160</v>
      </c>
      <c r="B183" s="99">
        <v>180155396</v>
      </c>
      <c r="C183" s="100">
        <v>6</v>
      </c>
      <c r="D183" s="34">
        <v>757750</v>
      </c>
      <c r="E183" s="101"/>
      <c r="F183" s="100"/>
      <c r="G183" s="34"/>
      <c r="H183" s="102"/>
      <c r="I183" s="102"/>
      <c r="J183" s="34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98">
        <v>43160</v>
      </c>
      <c r="B184" s="99">
        <v>180155406</v>
      </c>
      <c r="C184" s="100">
        <v>6</v>
      </c>
      <c r="D184" s="34">
        <v>563413</v>
      </c>
      <c r="E184" s="101"/>
      <c r="F184" s="100"/>
      <c r="G184" s="34"/>
      <c r="H184" s="102"/>
      <c r="I184" s="102"/>
      <c r="J184" s="34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98">
        <v>43160</v>
      </c>
      <c r="B185" s="99">
        <v>180155418</v>
      </c>
      <c r="C185" s="100">
        <v>4</v>
      </c>
      <c r="D185" s="34">
        <v>412825</v>
      </c>
      <c r="E185" s="101"/>
      <c r="F185" s="100"/>
      <c r="G185" s="34"/>
      <c r="H185" s="102"/>
      <c r="I185" s="102"/>
      <c r="J185" s="34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98">
        <v>43160</v>
      </c>
      <c r="B186" s="99">
        <v>180155428</v>
      </c>
      <c r="C186" s="100">
        <v>16</v>
      </c>
      <c r="D186" s="34">
        <v>1464313</v>
      </c>
      <c r="E186" s="101"/>
      <c r="F186" s="100"/>
      <c r="G186" s="34"/>
      <c r="H186" s="102"/>
      <c r="I186" s="102"/>
      <c r="J186" s="34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98">
        <v>43160</v>
      </c>
      <c r="B187" s="99">
        <v>180155440</v>
      </c>
      <c r="C187" s="100">
        <v>4</v>
      </c>
      <c r="D187" s="34">
        <v>405388</v>
      </c>
      <c r="E187" s="101"/>
      <c r="F187" s="100"/>
      <c r="G187" s="34"/>
      <c r="H187" s="102"/>
      <c r="I187" s="102"/>
      <c r="J187" s="34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98">
        <v>43160</v>
      </c>
      <c r="B188" s="99">
        <v>180155464</v>
      </c>
      <c r="C188" s="100">
        <v>4</v>
      </c>
      <c r="D188" s="34">
        <v>286388</v>
      </c>
      <c r="E188" s="101"/>
      <c r="F188" s="100"/>
      <c r="G188" s="34"/>
      <c r="H188" s="102"/>
      <c r="I188" s="102"/>
      <c r="J188" s="34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98">
        <v>43160</v>
      </c>
      <c r="B189" s="99">
        <v>180155477</v>
      </c>
      <c r="C189" s="100">
        <v>3</v>
      </c>
      <c r="D189" s="34">
        <v>293300</v>
      </c>
      <c r="E189" s="101"/>
      <c r="F189" s="100"/>
      <c r="G189" s="34"/>
      <c r="H189" s="102"/>
      <c r="I189" s="102"/>
      <c r="J189" s="34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98">
        <v>43161</v>
      </c>
      <c r="B190" s="99">
        <v>180155506</v>
      </c>
      <c r="C190" s="100">
        <v>26</v>
      </c>
      <c r="D190" s="34">
        <v>2876650</v>
      </c>
      <c r="E190" s="101">
        <v>180040749</v>
      </c>
      <c r="F190" s="100">
        <v>6</v>
      </c>
      <c r="G190" s="34">
        <v>573825</v>
      </c>
      <c r="H190" s="102"/>
      <c r="I190" s="102"/>
      <c r="J190" s="34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98">
        <v>43161</v>
      </c>
      <c r="B191" s="99">
        <v>180155514</v>
      </c>
      <c r="C191" s="100">
        <v>17</v>
      </c>
      <c r="D191" s="34">
        <v>2076988</v>
      </c>
      <c r="E191" s="101"/>
      <c r="F191" s="100"/>
      <c r="G191" s="34"/>
      <c r="H191" s="102"/>
      <c r="I191" s="102"/>
      <c r="J191" s="34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98">
        <v>43161</v>
      </c>
      <c r="B192" s="99">
        <v>180155520</v>
      </c>
      <c r="C192" s="100">
        <v>15</v>
      </c>
      <c r="D192" s="34">
        <v>1751663</v>
      </c>
      <c r="E192" s="101"/>
      <c r="F192" s="100"/>
      <c r="G192" s="34"/>
      <c r="H192" s="102"/>
      <c r="I192" s="102"/>
      <c r="J192" s="34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98">
        <v>43161</v>
      </c>
      <c r="B193" s="99">
        <v>180155561</v>
      </c>
      <c r="C193" s="100">
        <v>8</v>
      </c>
      <c r="D193" s="34">
        <v>766938</v>
      </c>
      <c r="E193" s="101"/>
      <c r="F193" s="100"/>
      <c r="G193" s="34"/>
      <c r="H193" s="102"/>
      <c r="I193" s="102"/>
      <c r="J193" s="34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98"/>
      <c r="B194" s="99"/>
      <c r="C194" s="100"/>
      <c r="D194" s="34"/>
      <c r="E194" s="101"/>
      <c r="F194" s="100"/>
      <c r="G194" s="34"/>
      <c r="H194" s="102"/>
      <c r="I194" s="102"/>
      <c r="J194" s="34"/>
      <c r="K194" s="138"/>
      <c r="L194" s="138"/>
      <c r="M194" s="138"/>
      <c r="N194" s="138"/>
      <c r="O194" s="138"/>
      <c r="P194" s="138"/>
      <c r="Q194" s="138"/>
      <c r="R194" s="138"/>
    </row>
    <row r="195" spans="1:18" x14ac:dyDescent="0.25">
      <c r="A195" s="236"/>
      <c r="B195" s="235"/>
      <c r="C195" s="241"/>
      <c r="D195" s="237"/>
      <c r="E195" s="238"/>
      <c r="F195" s="241"/>
      <c r="G195" s="237"/>
      <c r="H195" s="240"/>
      <c r="I195" s="240"/>
      <c r="J195" s="237"/>
    </row>
    <row r="196" spans="1:18" s="218" customFormat="1" x14ac:dyDescent="0.25">
      <c r="A196" s="227"/>
      <c r="B196" s="224" t="s">
        <v>11</v>
      </c>
      <c r="C196" s="233">
        <f>SUM(C8:C195)</f>
        <v>1782</v>
      </c>
      <c r="D196" s="225">
        <f>SUM(D8:D195)</f>
        <v>194499248</v>
      </c>
      <c r="E196" s="224" t="s">
        <v>11</v>
      </c>
      <c r="F196" s="233">
        <f>SUM(F8:F195)</f>
        <v>135</v>
      </c>
      <c r="G196" s="225">
        <f>SUM(G8:G195)</f>
        <v>14806842</v>
      </c>
      <c r="H196" s="233">
        <f>SUM(H8:H195)</f>
        <v>0</v>
      </c>
      <c r="I196" s="233">
        <f>SUM(I8:I195)</f>
        <v>166574840</v>
      </c>
      <c r="J196" s="225"/>
      <c r="K196" s="220"/>
      <c r="L196" s="220"/>
      <c r="M196" s="220"/>
      <c r="N196" s="220"/>
      <c r="O196" s="220"/>
      <c r="P196" s="220"/>
      <c r="Q196" s="220"/>
      <c r="R196" s="220"/>
    </row>
    <row r="197" spans="1:18" s="218" customFormat="1" x14ac:dyDescent="0.25">
      <c r="A197" s="227"/>
      <c r="B197" s="224"/>
      <c r="C197" s="233"/>
      <c r="D197" s="225"/>
      <c r="E197" s="224"/>
      <c r="F197" s="233"/>
      <c r="G197" s="225"/>
      <c r="H197" s="233"/>
      <c r="I197" s="233"/>
      <c r="J197" s="225"/>
      <c r="K197" s="220"/>
      <c r="M197" s="220"/>
      <c r="N197" s="220"/>
      <c r="O197" s="220"/>
      <c r="P197" s="220"/>
      <c r="Q197" s="220"/>
      <c r="R197" s="220"/>
    </row>
    <row r="198" spans="1:18" x14ac:dyDescent="0.25">
      <c r="A198" s="226"/>
      <c r="B198" s="227"/>
      <c r="C198" s="241"/>
      <c r="D198" s="237"/>
      <c r="E198" s="224"/>
      <c r="F198" s="241"/>
      <c r="G198" s="327" t="s">
        <v>12</v>
      </c>
      <c r="H198" s="328"/>
      <c r="I198" s="237"/>
      <c r="J198" s="228">
        <f>SUM(D8:D195)</f>
        <v>194499248</v>
      </c>
      <c r="P198" s="220"/>
      <c r="Q198" s="220"/>
      <c r="R198" s="234"/>
    </row>
    <row r="199" spans="1:18" x14ac:dyDescent="0.25">
      <c r="A199" s="236"/>
      <c r="B199" s="235"/>
      <c r="C199" s="241"/>
      <c r="D199" s="237"/>
      <c r="E199" s="238"/>
      <c r="F199" s="241"/>
      <c r="G199" s="327" t="s">
        <v>13</v>
      </c>
      <c r="H199" s="328"/>
      <c r="I199" s="238"/>
      <c r="J199" s="228">
        <f>SUM(G8:G195)</f>
        <v>14806842</v>
      </c>
      <c r="R199" s="234"/>
    </row>
    <row r="200" spans="1:18" x14ac:dyDescent="0.25">
      <c r="A200" s="229"/>
      <c r="B200" s="238"/>
      <c r="C200" s="241"/>
      <c r="D200" s="237"/>
      <c r="E200" s="238"/>
      <c r="F200" s="241"/>
      <c r="G200" s="327" t="s">
        <v>14</v>
      </c>
      <c r="H200" s="328"/>
      <c r="I200" s="230"/>
      <c r="J200" s="230">
        <f>J198-J199</f>
        <v>179692406</v>
      </c>
      <c r="L200" s="220"/>
      <c r="R200" s="234"/>
    </row>
    <row r="201" spans="1:18" x14ac:dyDescent="0.25">
      <c r="A201" s="236"/>
      <c r="B201" s="231"/>
      <c r="C201" s="241"/>
      <c r="D201" s="232"/>
      <c r="E201" s="238"/>
      <c r="F201" s="241"/>
      <c r="G201" s="327" t="s">
        <v>15</v>
      </c>
      <c r="H201" s="328"/>
      <c r="I201" s="238"/>
      <c r="J201" s="228">
        <f>SUM(H8:H195)</f>
        <v>0</v>
      </c>
      <c r="R201" s="234"/>
    </row>
    <row r="202" spans="1:18" x14ac:dyDescent="0.25">
      <c r="A202" s="236"/>
      <c r="B202" s="231"/>
      <c r="C202" s="241"/>
      <c r="D202" s="232"/>
      <c r="E202" s="238"/>
      <c r="F202" s="241"/>
      <c r="G202" s="327" t="s">
        <v>16</v>
      </c>
      <c r="H202" s="328"/>
      <c r="I202" s="238"/>
      <c r="J202" s="228">
        <f>J200+J201</f>
        <v>179692406</v>
      </c>
      <c r="R202" s="234"/>
    </row>
    <row r="203" spans="1:18" x14ac:dyDescent="0.25">
      <c r="A203" s="236"/>
      <c r="B203" s="231"/>
      <c r="C203" s="241"/>
      <c r="D203" s="232"/>
      <c r="E203" s="238"/>
      <c r="F203" s="241"/>
      <c r="G203" s="327" t="s">
        <v>5</v>
      </c>
      <c r="H203" s="328"/>
      <c r="I203" s="238"/>
      <c r="J203" s="228">
        <f>SUM(I8:I195)</f>
        <v>166574840</v>
      </c>
      <c r="R203" s="234"/>
    </row>
    <row r="204" spans="1:18" x14ac:dyDescent="0.25">
      <c r="A204" s="236"/>
      <c r="B204" s="231"/>
      <c r="C204" s="241"/>
      <c r="D204" s="232"/>
      <c r="E204" s="238"/>
      <c r="F204" s="241"/>
      <c r="G204" s="327" t="s">
        <v>32</v>
      </c>
      <c r="H204" s="328"/>
      <c r="I204" s="235" t="str">
        <f>IF(J204&gt;0,"SALDO",IF(J204&lt;0,"PIUTANG",IF(J204=0,"LUNAS")))</f>
        <v>PIUTANG</v>
      </c>
      <c r="J204" s="228">
        <f>J203-J202</f>
        <v>-13117566</v>
      </c>
      <c r="R204" s="234"/>
    </row>
  </sheetData>
  <mergeCells count="13">
    <mergeCell ref="A5:J5"/>
    <mergeCell ref="A6:A7"/>
    <mergeCell ref="B6:G6"/>
    <mergeCell ref="H6:H7"/>
    <mergeCell ref="I6:I7"/>
    <mergeCell ref="J6:J7"/>
    <mergeCell ref="G204:H204"/>
    <mergeCell ref="G198:H198"/>
    <mergeCell ref="G199:H199"/>
    <mergeCell ref="G200:H200"/>
    <mergeCell ref="G201:H201"/>
    <mergeCell ref="G202:H202"/>
    <mergeCell ref="G203:H203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62"/>
  <sheetViews>
    <sheetView workbookViewId="0">
      <pane ySplit="6" topLeftCell="A139" activePane="bottomLeft" state="frozen"/>
      <selection pane="bottomLeft" activeCell="H144" sqref="H14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J161*-1</f>
        <v>939313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36">
        <v>43161</v>
      </c>
      <c r="B144" s="235">
        <v>180155500</v>
      </c>
      <c r="C144" s="241">
        <v>8</v>
      </c>
      <c r="D144" s="34">
        <v>491488</v>
      </c>
      <c r="E144" s="238">
        <v>180040747</v>
      </c>
      <c r="F144" s="241">
        <v>14</v>
      </c>
      <c r="G144" s="237">
        <v>1501938</v>
      </c>
      <c r="H144" s="238"/>
      <c r="I144" s="240"/>
      <c r="J144" s="237"/>
      <c r="K144" s="234"/>
      <c r="L144" s="234"/>
      <c r="M144" s="234"/>
      <c r="N144" s="234"/>
      <c r="O144" s="234"/>
      <c r="P144" s="234"/>
    </row>
    <row r="145" spans="1:16" x14ac:dyDescent="0.25">
      <c r="A145" s="236">
        <v>43161</v>
      </c>
      <c r="B145" s="235">
        <v>180155521</v>
      </c>
      <c r="C145" s="241">
        <v>14</v>
      </c>
      <c r="D145" s="34">
        <v>1317925</v>
      </c>
      <c r="E145" s="238"/>
      <c r="F145" s="241"/>
      <c r="G145" s="237"/>
      <c r="H145" s="238"/>
      <c r="I145" s="240"/>
      <c r="J145" s="237"/>
      <c r="K145" s="234"/>
      <c r="L145" s="234"/>
      <c r="M145" s="234"/>
      <c r="N145" s="234"/>
      <c r="O145" s="234"/>
      <c r="P145" s="234"/>
    </row>
    <row r="146" spans="1:16" x14ac:dyDescent="0.25">
      <c r="A146" s="236">
        <v>43161</v>
      </c>
      <c r="B146" s="235">
        <v>180155527</v>
      </c>
      <c r="C146" s="241">
        <v>1</v>
      </c>
      <c r="D146" s="34">
        <v>125738</v>
      </c>
      <c r="E146" s="238"/>
      <c r="F146" s="241"/>
      <c r="G146" s="237"/>
      <c r="H146" s="238"/>
      <c r="I146" s="240"/>
      <c r="J146" s="237"/>
      <c r="K146" s="234"/>
      <c r="L146" s="234"/>
      <c r="M146" s="234"/>
      <c r="N146" s="234"/>
      <c r="O146" s="234"/>
      <c r="P146" s="234"/>
    </row>
    <row r="147" spans="1:16" x14ac:dyDescent="0.25">
      <c r="A147" s="236">
        <v>43161</v>
      </c>
      <c r="B147" s="235">
        <v>180155551</v>
      </c>
      <c r="C147" s="241">
        <v>5</v>
      </c>
      <c r="D147" s="34">
        <v>506100</v>
      </c>
      <c r="E147" s="238"/>
      <c r="F147" s="241"/>
      <c r="G147" s="237"/>
      <c r="H147" s="238"/>
      <c r="I147" s="240"/>
      <c r="J147" s="237"/>
      <c r="K147" s="234"/>
      <c r="L147" s="234"/>
      <c r="M147" s="234"/>
      <c r="N147" s="234"/>
      <c r="O147" s="234"/>
      <c r="P147" s="234"/>
    </row>
    <row r="148" spans="1:16" x14ac:dyDescent="0.25">
      <c r="A148" s="236"/>
      <c r="B148" s="235"/>
      <c r="C148" s="241"/>
      <c r="D148" s="34"/>
      <c r="E148" s="238"/>
      <c r="F148" s="241"/>
      <c r="G148" s="237"/>
      <c r="H148" s="238"/>
      <c r="I148" s="240"/>
      <c r="J148" s="237"/>
      <c r="K148" s="234"/>
      <c r="L148" s="234"/>
      <c r="M148" s="234"/>
      <c r="N148" s="234"/>
      <c r="O148" s="234"/>
      <c r="P148" s="234"/>
    </row>
    <row r="149" spans="1:16" x14ac:dyDescent="0.25">
      <c r="A149" s="236"/>
      <c r="B149" s="235"/>
      <c r="C149" s="241"/>
      <c r="D149" s="34"/>
      <c r="E149" s="238"/>
      <c r="F149" s="241"/>
      <c r="G149" s="237"/>
      <c r="H149" s="238"/>
      <c r="I149" s="240"/>
      <c r="J149" s="237"/>
      <c r="K149" s="234"/>
      <c r="L149" s="234"/>
      <c r="M149" s="234"/>
      <c r="N149" s="234"/>
      <c r="O149" s="234"/>
      <c r="P149" s="234"/>
    </row>
    <row r="150" spans="1:16" x14ac:dyDescent="0.25">
      <c r="A150" s="236"/>
      <c r="B150" s="235"/>
      <c r="C150" s="241"/>
      <c r="D150" s="34"/>
      <c r="E150" s="238"/>
      <c r="F150" s="241"/>
      <c r="G150" s="237"/>
      <c r="H150" s="238"/>
      <c r="I150" s="240"/>
      <c r="J150" s="237"/>
      <c r="K150" s="234"/>
      <c r="L150" s="234"/>
      <c r="M150" s="234"/>
      <c r="N150" s="234"/>
      <c r="O150" s="234"/>
      <c r="P150" s="234"/>
    </row>
    <row r="151" spans="1:16" x14ac:dyDescent="0.25">
      <c r="A151" s="236"/>
      <c r="B151" s="235"/>
      <c r="C151" s="241"/>
      <c r="D151" s="34"/>
      <c r="E151" s="238"/>
      <c r="F151" s="241"/>
      <c r="G151" s="237"/>
      <c r="H151" s="238"/>
      <c r="I151" s="240"/>
      <c r="J151" s="237"/>
      <c r="K151" s="234"/>
      <c r="L151" s="234"/>
      <c r="M151" s="234"/>
      <c r="N151" s="234"/>
      <c r="O151" s="234"/>
      <c r="P151" s="234"/>
    </row>
    <row r="152" spans="1:16" x14ac:dyDescent="0.25">
      <c r="A152" s="236"/>
      <c r="B152" s="235"/>
      <c r="C152" s="241"/>
      <c r="D152" s="34"/>
      <c r="E152" s="238"/>
      <c r="F152" s="241"/>
      <c r="G152" s="237"/>
      <c r="H152" s="238"/>
      <c r="I152" s="240"/>
      <c r="J152" s="237"/>
      <c r="K152" s="234"/>
      <c r="L152" s="234"/>
      <c r="M152" s="234"/>
      <c r="N152" s="234"/>
      <c r="O152" s="234"/>
      <c r="P152" s="234"/>
    </row>
    <row r="153" spans="1:16" x14ac:dyDescent="0.25">
      <c r="A153" s="236"/>
      <c r="B153" s="224" t="s">
        <v>11</v>
      </c>
      <c r="C153" s="233">
        <f>SUM(C7:C152)</f>
        <v>892</v>
      </c>
      <c r="D153" s="225">
        <f>SUM(D7:D152)</f>
        <v>84041332</v>
      </c>
      <c r="E153" s="224" t="s">
        <v>11</v>
      </c>
      <c r="F153" s="233">
        <f>SUM(F7:F152)</f>
        <v>180</v>
      </c>
      <c r="G153" s="225">
        <f>SUM(G7:G152)</f>
        <v>18527956</v>
      </c>
      <c r="H153" s="225">
        <f>SUM(H7:H152)</f>
        <v>0</v>
      </c>
      <c r="I153" s="233">
        <f>SUM(I7:I152)</f>
        <v>64574063</v>
      </c>
      <c r="J153" s="5"/>
      <c r="K153" s="234"/>
      <c r="L153" s="234"/>
      <c r="M153" s="234"/>
      <c r="N153" s="234"/>
      <c r="O153" s="234"/>
      <c r="P153" s="234"/>
    </row>
    <row r="154" spans="1:16" x14ac:dyDescent="0.25">
      <c r="A154" s="236"/>
      <c r="B154" s="224"/>
      <c r="C154" s="233"/>
      <c r="D154" s="225"/>
      <c r="E154" s="224"/>
      <c r="F154" s="233"/>
      <c r="G154" s="5"/>
      <c r="H154" s="235"/>
      <c r="I154" s="241"/>
      <c r="J154" s="5"/>
      <c r="K154" s="234"/>
      <c r="L154" s="234"/>
      <c r="M154" s="234"/>
      <c r="N154" s="234"/>
      <c r="O154" s="234"/>
      <c r="P154" s="234"/>
    </row>
    <row r="155" spans="1:16" x14ac:dyDescent="0.25">
      <c r="A155" s="236"/>
      <c r="B155" s="227"/>
      <c r="C155" s="241"/>
      <c r="D155" s="237"/>
      <c r="E155" s="224"/>
      <c r="F155" s="241"/>
      <c r="G155" s="324" t="s">
        <v>12</v>
      </c>
      <c r="H155" s="324"/>
      <c r="I155" s="240"/>
      <c r="J155" s="228">
        <f>SUM(D7:D152)</f>
        <v>84041332</v>
      </c>
      <c r="K155" s="234"/>
      <c r="L155" s="234"/>
      <c r="M155" s="234"/>
      <c r="N155" s="234"/>
      <c r="O155" s="234"/>
      <c r="P155" s="234"/>
    </row>
    <row r="156" spans="1:16" x14ac:dyDescent="0.25">
      <c r="A156" s="226"/>
      <c r="B156" s="235"/>
      <c r="C156" s="241"/>
      <c r="D156" s="237"/>
      <c r="E156" s="238"/>
      <c r="F156" s="241"/>
      <c r="G156" s="324" t="s">
        <v>13</v>
      </c>
      <c r="H156" s="324"/>
      <c r="I156" s="240"/>
      <c r="J156" s="228">
        <f>SUM(G7:G152)</f>
        <v>18527956</v>
      </c>
      <c r="K156" s="234"/>
      <c r="L156" s="234"/>
      <c r="M156" s="234"/>
      <c r="N156" s="234"/>
      <c r="O156" s="234"/>
      <c r="P156" s="234"/>
    </row>
    <row r="157" spans="1:16" x14ac:dyDescent="0.25">
      <c r="A157" s="236"/>
      <c r="B157" s="238"/>
      <c r="C157" s="241"/>
      <c r="D157" s="237"/>
      <c r="E157" s="238"/>
      <c r="F157" s="241"/>
      <c r="G157" s="324" t="s">
        <v>14</v>
      </c>
      <c r="H157" s="324"/>
      <c r="I157" s="41"/>
      <c r="J157" s="230">
        <f>J155-J156</f>
        <v>65513376</v>
      </c>
      <c r="K157" s="234"/>
      <c r="L157" s="234"/>
      <c r="M157" s="234"/>
      <c r="N157" s="234"/>
      <c r="O157" s="234"/>
      <c r="P157" s="234"/>
    </row>
    <row r="158" spans="1:16" x14ac:dyDescent="0.25">
      <c r="A158" s="229"/>
      <c r="B158" s="231"/>
      <c r="C158" s="241"/>
      <c r="D158" s="232"/>
      <c r="E158" s="238"/>
      <c r="F158" s="241"/>
      <c r="G158" s="324" t="s">
        <v>15</v>
      </c>
      <c r="H158" s="324"/>
      <c r="I158" s="240"/>
      <c r="J158" s="228">
        <f>SUM(H7:H152)</f>
        <v>0</v>
      </c>
      <c r="K158" s="234"/>
      <c r="L158" s="234"/>
      <c r="M158" s="234"/>
      <c r="N158" s="234"/>
      <c r="O158" s="234"/>
      <c r="P158" s="234"/>
    </row>
    <row r="159" spans="1:16" x14ac:dyDescent="0.25">
      <c r="A159" s="236"/>
      <c r="B159" s="231"/>
      <c r="C159" s="241"/>
      <c r="D159" s="232"/>
      <c r="E159" s="238"/>
      <c r="F159" s="241"/>
      <c r="G159" s="324" t="s">
        <v>16</v>
      </c>
      <c r="H159" s="324"/>
      <c r="I159" s="240"/>
      <c r="J159" s="228">
        <f>J157+J158</f>
        <v>65513376</v>
      </c>
      <c r="K159" s="234"/>
      <c r="L159" s="234"/>
      <c r="M159" s="234"/>
      <c r="N159" s="234"/>
      <c r="O159" s="234"/>
      <c r="P159" s="234"/>
    </row>
    <row r="160" spans="1:16" x14ac:dyDescent="0.25">
      <c r="A160" s="236"/>
      <c r="B160" s="231"/>
      <c r="C160" s="241"/>
      <c r="D160" s="232"/>
      <c r="E160" s="238"/>
      <c r="F160" s="241"/>
      <c r="G160" s="324" t="s">
        <v>5</v>
      </c>
      <c r="H160" s="324"/>
      <c r="I160" s="240"/>
      <c r="J160" s="228">
        <f>SUM(I7:I152)</f>
        <v>64574063</v>
      </c>
      <c r="K160" s="234"/>
      <c r="L160" s="234"/>
      <c r="M160" s="234"/>
      <c r="N160" s="234"/>
      <c r="O160" s="234"/>
      <c r="P160" s="234"/>
    </row>
    <row r="161" spans="1:16" x14ac:dyDescent="0.25">
      <c r="A161" s="236"/>
      <c r="B161" s="231"/>
      <c r="C161" s="241"/>
      <c r="D161" s="232"/>
      <c r="E161" s="238"/>
      <c r="F161" s="241"/>
      <c r="G161" s="324" t="s">
        <v>32</v>
      </c>
      <c r="H161" s="324"/>
      <c r="I161" s="241" t="str">
        <f>IF(J161&gt;0,"SALDO",IF(J161&lt;0,"PIUTANG",IF(J161=0,"LUNAS")))</f>
        <v>PIUTANG</v>
      </c>
      <c r="J161" s="228">
        <f>J160-J159</f>
        <v>-939313</v>
      </c>
      <c r="K161" s="234"/>
      <c r="L161" s="234"/>
      <c r="M161" s="234"/>
      <c r="N161" s="234"/>
      <c r="O161" s="234"/>
      <c r="P161" s="234"/>
    </row>
    <row r="162" spans="1:16" x14ac:dyDescent="0.25">
      <c r="A162" s="236"/>
      <c r="K162" s="234"/>
      <c r="L162" s="234"/>
      <c r="M162" s="234"/>
      <c r="N162" s="234"/>
      <c r="O162" s="234"/>
      <c r="P162" s="234"/>
    </row>
  </sheetData>
  <mergeCells count="15">
    <mergeCell ref="G161:H161"/>
    <mergeCell ref="G155:H155"/>
    <mergeCell ref="G156:H156"/>
    <mergeCell ref="G157:H157"/>
    <mergeCell ref="G158:H158"/>
    <mergeCell ref="G159:H159"/>
    <mergeCell ref="G160:H16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I21" sqref="I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137038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/>
      <c r="J18" s="34"/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6773713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PIUTANG</v>
      </c>
      <c r="J30" s="13">
        <f>J29-J28</f>
        <v>-137038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5"/>
  <sheetViews>
    <sheetView workbookViewId="0">
      <pane ySplit="7" topLeftCell="A8" activePane="bottomLeft" state="frozen"/>
      <selection pane="bottomLeft" activeCell="I12" sqref="I1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J25*-1</f>
        <v>34474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>
        <v>43160</v>
      </c>
      <c r="B15" s="99">
        <v>180155416</v>
      </c>
      <c r="C15" s="100">
        <v>10</v>
      </c>
      <c r="D15" s="34">
        <v>1175475</v>
      </c>
      <c r="E15" s="101"/>
      <c r="F15" s="99"/>
      <c r="G15" s="34"/>
      <c r="H15" s="102"/>
      <c r="I15" s="102"/>
      <c r="J15" s="34"/>
      <c r="K15" s="138"/>
      <c r="L15" s="138"/>
      <c r="M15" s="138"/>
      <c r="N15" s="138"/>
      <c r="O15" s="138"/>
      <c r="P15" s="138"/>
      <c r="Q15" s="138"/>
    </row>
    <row r="16" spans="1:17" x14ac:dyDescent="0.25">
      <c r="A16" s="4"/>
      <c r="B16" s="3"/>
      <c r="C16" s="40"/>
      <c r="D16" s="6"/>
      <c r="E16" s="7"/>
      <c r="F16" s="3"/>
      <c r="G16" s="6"/>
      <c r="H16" s="39"/>
      <c r="I16" s="39"/>
      <c r="J16" s="6"/>
      <c r="M16" s="37"/>
    </row>
    <row r="17" spans="1:13" x14ac:dyDescent="0.25">
      <c r="A17" s="4"/>
      <c r="B17" s="8" t="s">
        <v>11</v>
      </c>
      <c r="C17" s="77">
        <f>SUM(C8:C16)</f>
        <v>49</v>
      </c>
      <c r="D17" s="9"/>
      <c r="E17" s="8" t="s">
        <v>11</v>
      </c>
      <c r="F17" s="8">
        <f>SUM(F8:F16)</f>
        <v>5</v>
      </c>
      <c r="G17" s="5"/>
      <c r="H17" s="40"/>
      <c r="I17" s="40"/>
      <c r="J17" s="5"/>
      <c r="M17" s="37"/>
    </row>
    <row r="18" spans="1:13" x14ac:dyDescent="0.25">
      <c r="A18" s="4"/>
      <c r="B18" s="8"/>
      <c r="C18" s="77"/>
      <c r="D18" s="9"/>
      <c r="E18" s="8"/>
      <c r="F18" s="8"/>
      <c r="G18" s="32"/>
      <c r="H18" s="52"/>
      <c r="I18" s="40"/>
      <c r="J18" s="5"/>
      <c r="M18" s="37"/>
    </row>
    <row r="19" spans="1:13" x14ac:dyDescent="0.25">
      <c r="A19" s="10"/>
      <c r="B19" s="11"/>
      <c r="C19" s="40"/>
      <c r="D19" s="6"/>
      <c r="E19" s="8"/>
      <c r="F19" s="3"/>
      <c r="G19" s="324" t="s">
        <v>12</v>
      </c>
      <c r="H19" s="324"/>
      <c r="I19" s="39"/>
      <c r="J19" s="13">
        <f>SUM(D8:D16)</f>
        <v>5355527</v>
      </c>
      <c r="M19" s="37"/>
    </row>
    <row r="20" spans="1:13" x14ac:dyDescent="0.25">
      <c r="A20" s="4"/>
      <c r="B20" s="3"/>
      <c r="C20" s="40"/>
      <c r="D20" s="6"/>
      <c r="E20" s="7"/>
      <c r="F20" s="3"/>
      <c r="G20" s="324" t="s">
        <v>13</v>
      </c>
      <c r="H20" s="324"/>
      <c r="I20" s="39"/>
      <c r="J20" s="13">
        <f>SUM(G8:G16)</f>
        <v>508725</v>
      </c>
      <c r="M20" s="37"/>
    </row>
    <row r="21" spans="1:13" x14ac:dyDescent="0.25">
      <c r="A21" s="14"/>
      <c r="B21" s="7"/>
      <c r="C21" s="40"/>
      <c r="D21" s="6"/>
      <c r="E21" s="7"/>
      <c r="F21" s="3"/>
      <c r="G21" s="324" t="s">
        <v>14</v>
      </c>
      <c r="H21" s="324"/>
      <c r="I21" s="41"/>
      <c r="J21" s="15">
        <f>J19-J20</f>
        <v>4846802</v>
      </c>
      <c r="M21" s="37"/>
    </row>
    <row r="22" spans="1:13" x14ac:dyDescent="0.25">
      <c r="A22" s="4"/>
      <c r="B22" s="16"/>
      <c r="C22" s="40"/>
      <c r="D22" s="17"/>
      <c r="E22" s="7"/>
      <c r="F22" s="3"/>
      <c r="G22" s="324" t="s">
        <v>15</v>
      </c>
      <c r="H22" s="324"/>
      <c r="I22" s="39"/>
      <c r="J22" s="13">
        <f>SUM(H8:H17)</f>
        <v>0</v>
      </c>
      <c r="M22" s="37"/>
    </row>
    <row r="23" spans="1:13" x14ac:dyDescent="0.25">
      <c r="A23" s="4"/>
      <c r="B23" s="16"/>
      <c r="C23" s="40"/>
      <c r="D23" s="17"/>
      <c r="E23" s="7"/>
      <c r="F23" s="3"/>
      <c r="G23" s="324" t="s">
        <v>16</v>
      </c>
      <c r="H23" s="324"/>
      <c r="I23" s="39"/>
      <c r="J23" s="13">
        <f>J21+J22</f>
        <v>4846802</v>
      </c>
      <c r="M23" s="37"/>
    </row>
    <row r="24" spans="1:13" x14ac:dyDescent="0.25">
      <c r="A24" s="4"/>
      <c r="B24" s="16"/>
      <c r="C24" s="40"/>
      <c r="D24" s="17"/>
      <c r="E24" s="7"/>
      <c r="F24" s="3"/>
      <c r="G24" s="324" t="s">
        <v>5</v>
      </c>
      <c r="H24" s="324"/>
      <c r="I24" s="39"/>
      <c r="J24" s="13">
        <f>SUM(I8:I17)</f>
        <v>4812328</v>
      </c>
      <c r="M24" s="37"/>
    </row>
    <row r="25" spans="1:13" x14ac:dyDescent="0.25">
      <c r="A25" s="4"/>
      <c r="B25" s="16"/>
      <c r="C25" s="40"/>
      <c r="D25" s="17"/>
      <c r="E25" s="7"/>
      <c r="F25" s="3"/>
      <c r="G25" s="324" t="s">
        <v>32</v>
      </c>
      <c r="H25" s="324"/>
      <c r="I25" s="40" t="str">
        <f>IF(J25&gt;0,"SALDO",IF(J25&lt;0,"PIUTANG",IF(J25=0,"LUNAS")))</f>
        <v>PIUTANG</v>
      </c>
      <c r="J25" s="13">
        <f>J24-J23</f>
        <v>-34474</v>
      </c>
      <c r="M25" s="37"/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J11" sqref="J1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3713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/>
      <c r="B11" s="99"/>
      <c r="C11" s="254"/>
      <c r="D11" s="34"/>
      <c r="E11" s="101"/>
      <c r="F11" s="99"/>
      <c r="G11" s="34"/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52</v>
      </c>
      <c r="D16" s="9"/>
      <c r="E16" s="8" t="s">
        <v>11</v>
      </c>
      <c r="F16" s="8">
        <f>SUM(F8:F15)</f>
        <v>6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6406051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826338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5579713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5579713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-3713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2018-03-02T10:30:37Z</dcterms:modified>
</cp:coreProperties>
</file>