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270" yWindow="8565" windowWidth="4095" windowHeight="1170" tabRatio="874" activeTab="14"/>
  </bookViews>
  <sheets>
    <sheet name="Taufik ST" sheetId="54" r:id="rId1"/>
    <sheet name="Indra Fashion" sheetId="2" r:id="rId2"/>
    <sheet name="Bandros" sheetId="49" r:id="rId3"/>
    <sheet name="Atlantis" sheetId="53" r:id="rId4"/>
    <sheet name="AnipAssunah" sheetId="35" r:id="rId5"/>
    <sheet name="Yanyan" sheetId="12" r:id="rId6"/>
    <sheet name="Agus A" sheetId="32" r:id="rId7"/>
    <sheet name="Imas" sheetId="18" r:id="rId8"/>
    <sheet name="Sofya" sheetId="16" r:id="rId9"/>
    <sheet name="Jarkasih" sheetId="19" r:id="rId10"/>
    <sheet name="Bambang" sheetId="30" r:id="rId11"/>
    <sheet name="Ghaisan" sheetId="20" r:id="rId12"/>
    <sheet name="PM" sheetId="4" r:id="rId13"/>
    <sheet name="LATIF" sheetId="29" r:id="rId14"/>
    <sheet name="Laporan" sheetId="15" r:id="rId15"/>
    <sheet name="Sheet3" sheetId="5" r:id="rId16"/>
    <sheet name="PYK" sheetId="21" r:id="rId17"/>
    <sheet name="Anang" sheetId="34" r:id="rId18"/>
    <sheet name="BOJES" sheetId="50" r:id="rId19"/>
    <sheet name="Aneka" sheetId="6" r:id="rId20"/>
    <sheet name="Okris" sheetId="33" r:id="rId21"/>
    <sheet name="Widya" sheetId="25" r:id="rId22"/>
    <sheet name="Aspuri" sheetId="11" r:id="rId23"/>
    <sheet name="Sambas" sheetId="40" r:id="rId24"/>
    <sheet name="Gafur" sheetId="46" r:id="rId25"/>
    <sheet name="Dudung" sheetId="41" r:id="rId26"/>
    <sheet name="Dadang S" sheetId="38" r:id="rId27"/>
    <sheet name="Heni" sheetId="42" r:id="rId28"/>
    <sheet name="Kusno" sheetId="39" r:id="rId29"/>
    <sheet name="ANDI" sheetId="47" r:id="rId30"/>
    <sheet name="Nina" sheetId="17" r:id="rId31"/>
    <sheet name="Arif Rah" sheetId="13" r:id="rId32"/>
    <sheet name="ARVAN" sheetId="48" r:id="rId33"/>
    <sheet name="Sheet5" sheetId="27" r:id="rId34"/>
    <sheet name="Dadang" sheetId="14" r:id="rId35"/>
    <sheet name="Sheet2" sheetId="9" r:id="rId36"/>
    <sheet name="Sheet1" sheetId="28" r:id="rId37"/>
    <sheet name="Sheet4" sheetId="45" r:id="rId38"/>
  </sheets>
  <definedNames>
    <definedName name="_xlnm.Print_Area" localSheetId="29">ANDI!$A$1:$J$38</definedName>
    <definedName name="_xlnm.Print_Area" localSheetId="32">ARVAN!$A$1:$J$38</definedName>
    <definedName name="_xlnm.Print_Area" localSheetId="3">Atlantis!$L$52:$M$67</definedName>
    <definedName name="_xlnm.Print_Area" localSheetId="10">Bambang!$M$41:$P$53</definedName>
    <definedName name="_xlnm.Print_Area" localSheetId="2">Bandros!$A$8:$J$280</definedName>
    <definedName name="_xlnm.Print_Area" localSheetId="18">BOJES!$A$1:$J$38</definedName>
    <definedName name="_xlnm.Print_Area" localSheetId="11">Ghaisan!$A$1:$J$126</definedName>
    <definedName name="_xlnm.Print_Area" localSheetId="1">'Indra Fashion'!$A$1:$J$7</definedName>
    <definedName name="_xlnm.Print_Area" localSheetId="9">Jarkasih!$A$1:$J$50</definedName>
    <definedName name="_xlnm.Print_Area" localSheetId="14">Laporan!$A$1:$C$21</definedName>
    <definedName name="_xlnm.Print_Area" localSheetId="12">PM!$A$1:$J$95</definedName>
    <definedName name="_xlnm.Print_Area" localSheetId="35">Sheet2!$A$4:$J$71</definedName>
    <definedName name="_xlnm.Print_Area" localSheetId="15">Sheet3!$A$1:$J$37</definedName>
    <definedName name="_xlnm.Print_Area" localSheetId="33">Sheet5!$A$4:$J$72</definedName>
    <definedName name="_xlnm.Print_Area" localSheetId="0">'Taufik ST'!$A$5:$J$110</definedName>
    <definedName name="_xlnm.Print_Area" localSheetId="21">Widya!$A$1:$J$25</definedName>
  </definedNames>
  <calcPr calcId="144525"/>
</workbook>
</file>

<file path=xl/calcChain.xml><?xml version="1.0" encoding="utf-8"?>
<calcChain xmlns="http://schemas.openxmlformats.org/spreadsheetml/2006/main">
  <c r="C10" i="15" l="1"/>
  <c r="L2" i="49" l="1"/>
  <c r="L1" i="49"/>
  <c r="L2" i="2"/>
  <c r="L1" i="2"/>
  <c r="L2" i="54"/>
  <c r="L1" i="54"/>
  <c r="M3" i="49" l="1"/>
  <c r="I218" i="53" l="1"/>
  <c r="G218" i="53"/>
  <c r="H218" i="53"/>
  <c r="F218" i="53"/>
  <c r="L16" i="2" l="1"/>
  <c r="L15" i="2"/>
  <c r="L17" i="2" s="1"/>
  <c r="I42" i="30" l="1"/>
  <c r="I44" i="30"/>
  <c r="L1" i="12" l="1"/>
  <c r="I37" i="18" l="1"/>
  <c r="I39" i="18"/>
  <c r="L2" i="35" l="1"/>
  <c r="L1" i="35"/>
  <c r="L2" i="53" l="1"/>
  <c r="L1" i="53"/>
  <c r="L3" i="12" l="1"/>
  <c r="B15" i="15" l="1"/>
  <c r="B11" i="15"/>
  <c r="J109" i="54" l="1"/>
  <c r="J107" i="54"/>
  <c r="J105" i="54"/>
  <c r="J104" i="54"/>
  <c r="I102" i="54"/>
  <c r="H102" i="54"/>
  <c r="G102" i="54"/>
  <c r="F102" i="54"/>
  <c r="D102" i="54"/>
  <c r="C102" i="54"/>
  <c r="J106" i="54" l="1"/>
  <c r="J108" i="54" s="1"/>
  <c r="J110" i="54" s="1"/>
  <c r="I2" i="54" s="1"/>
  <c r="C5" i="15" s="1"/>
  <c r="L3" i="54"/>
  <c r="I110" i="54" l="1"/>
  <c r="J25" i="35" l="1"/>
  <c r="J29" i="35"/>
  <c r="J27" i="35"/>
  <c r="J24" i="35"/>
  <c r="G22" i="35"/>
  <c r="F22" i="35"/>
  <c r="J26" i="35" l="1"/>
  <c r="J28" i="35" s="1"/>
  <c r="J30" i="35" s="1"/>
  <c r="J225" i="53" l="1"/>
  <c r="J221" i="53"/>
  <c r="J220" i="53"/>
  <c r="J222" i="53" l="1"/>
  <c r="L3" i="49"/>
  <c r="L3" i="53" l="1"/>
  <c r="C218" i="53"/>
  <c r="D218" i="53"/>
  <c r="J223" i="53"/>
  <c r="J224" i="53" s="1"/>
  <c r="J226" i="53" l="1"/>
  <c r="I2" i="53" l="1"/>
  <c r="C7" i="15" s="1"/>
  <c r="I226" i="53"/>
  <c r="L3" i="2" l="1"/>
  <c r="C272" i="49" l="1"/>
  <c r="D272" i="49"/>
  <c r="L2" i="20" l="1"/>
  <c r="L4" i="20" s="1"/>
  <c r="L112" i="20" s="1"/>
  <c r="B12" i="15" l="1"/>
  <c r="L1" i="4" l="1"/>
  <c r="L2" i="33" l="1"/>
  <c r="J126" i="29" l="1"/>
  <c r="J124" i="29"/>
  <c r="J122" i="29"/>
  <c r="I2" i="35" l="1"/>
  <c r="C22" i="35" l="1"/>
  <c r="L4" i="35" l="1"/>
  <c r="J76" i="33" l="1"/>
  <c r="J74" i="33"/>
  <c r="J73" i="33"/>
  <c r="J75" i="33" l="1"/>
  <c r="J37" i="50" l="1"/>
  <c r="J35" i="50"/>
  <c r="J33" i="50"/>
  <c r="J32" i="50"/>
  <c r="I30" i="50"/>
  <c r="H30" i="50"/>
  <c r="G30" i="50"/>
  <c r="F30" i="50"/>
  <c r="D30" i="50"/>
  <c r="C30" i="50"/>
  <c r="M4" i="50"/>
  <c r="M2" i="50"/>
  <c r="M5" i="50" s="1"/>
  <c r="J34" i="50" l="1"/>
  <c r="J36" i="50" s="1"/>
  <c r="J38" i="50" s="1"/>
  <c r="I38" i="50" s="1"/>
  <c r="I2" i="50" l="1"/>
  <c r="J78" i="33" l="1"/>
  <c r="L2" i="39" l="1"/>
  <c r="L1" i="39"/>
  <c r="N2" i="35" l="1"/>
  <c r="O2" i="35" s="1"/>
  <c r="J24" i="25" l="1"/>
  <c r="J22" i="25"/>
  <c r="J20" i="25"/>
  <c r="J19" i="25"/>
  <c r="J21" i="25" s="1"/>
  <c r="J23" i="25" s="1"/>
  <c r="I17" i="25"/>
  <c r="H17" i="25"/>
  <c r="G17" i="25"/>
  <c r="F17" i="25"/>
  <c r="J279" i="49"/>
  <c r="J277" i="49"/>
  <c r="J275" i="49"/>
  <c r="J274" i="49"/>
  <c r="I272" i="49"/>
  <c r="H272" i="49"/>
  <c r="G272" i="49"/>
  <c r="F272" i="49"/>
  <c r="J276" i="49" l="1"/>
  <c r="J278" i="49" s="1"/>
  <c r="J280" i="49" s="1"/>
  <c r="I2" i="49" s="1"/>
  <c r="I280" i="49" l="1"/>
  <c r="C8" i="15"/>
  <c r="J67" i="2" l="1"/>
  <c r="I62" i="2"/>
  <c r="H62" i="2"/>
  <c r="G62" i="2"/>
  <c r="F62" i="2"/>
  <c r="J37" i="48" l="1"/>
  <c r="J35" i="48"/>
  <c r="J33" i="48"/>
  <c r="J32" i="48"/>
  <c r="I30" i="48"/>
  <c r="H30" i="48"/>
  <c r="G30" i="48"/>
  <c r="F30" i="48"/>
  <c r="D30" i="48"/>
  <c r="C30" i="48"/>
  <c r="M4" i="48"/>
  <c r="M2" i="48"/>
  <c r="M5" i="48" s="1"/>
  <c r="J37" i="47"/>
  <c r="J35" i="47"/>
  <c r="J33" i="47"/>
  <c r="J32" i="47"/>
  <c r="I30" i="47"/>
  <c r="H30" i="47"/>
  <c r="G30" i="47"/>
  <c r="F30" i="47"/>
  <c r="D30" i="47"/>
  <c r="C30" i="47"/>
  <c r="M4" i="47"/>
  <c r="M2" i="47"/>
  <c r="J34" i="48" l="1"/>
  <c r="J36" i="48" s="1"/>
  <c r="J38" i="48" s="1"/>
  <c r="I38" i="48" s="1"/>
  <c r="M5" i="47"/>
  <c r="J34" i="47"/>
  <c r="J36" i="47" s="1"/>
  <c r="J38" i="47" s="1"/>
  <c r="I38" i="47" s="1"/>
  <c r="I2" i="48" l="1"/>
  <c r="I2" i="47"/>
  <c r="I11" i="6" l="1"/>
  <c r="J40" i="46" l="1"/>
  <c r="J38" i="46"/>
  <c r="J36" i="46"/>
  <c r="J35" i="46"/>
  <c r="F33" i="46"/>
  <c r="C33" i="46"/>
  <c r="J37" i="46" l="1"/>
  <c r="J39" i="46" s="1"/>
  <c r="J41" i="46" s="1"/>
  <c r="I2" i="46" s="1"/>
  <c r="I41" i="46" l="1"/>
  <c r="J58" i="34" l="1"/>
  <c r="J56" i="34"/>
  <c r="J54" i="34"/>
  <c r="J53" i="34"/>
  <c r="C51" i="34"/>
  <c r="F51" i="34"/>
  <c r="J55" i="34" l="1"/>
  <c r="J57" i="34" s="1"/>
  <c r="J18" i="32" l="1"/>
  <c r="I9" i="30" l="1"/>
  <c r="J49" i="18" l="1"/>
  <c r="J47" i="18"/>
  <c r="J46" i="18"/>
  <c r="J48" i="18" l="1"/>
  <c r="J50" i="18" s="1"/>
  <c r="N1" i="35" l="1"/>
  <c r="J40" i="42" l="1"/>
  <c r="J38" i="42"/>
  <c r="J36" i="42"/>
  <c r="J35" i="42"/>
  <c r="F33" i="42"/>
  <c r="C33" i="42"/>
  <c r="J37" i="42" l="1"/>
  <c r="J39" i="42" s="1"/>
  <c r="J41" i="42" s="1"/>
  <c r="I2" i="42" l="1"/>
  <c r="I41" i="42"/>
  <c r="J32" i="6" l="1"/>
  <c r="J33" i="6"/>
  <c r="J54" i="30"/>
  <c r="J52" i="30"/>
  <c r="J50" i="30"/>
  <c r="J49" i="30"/>
  <c r="J36" i="5" l="1"/>
  <c r="J34" i="5"/>
  <c r="J32" i="5"/>
  <c r="J31" i="5"/>
  <c r="J33" i="5" s="1"/>
  <c r="J35" i="5" s="1"/>
  <c r="I29" i="5"/>
  <c r="H29" i="5"/>
  <c r="G29" i="5"/>
  <c r="F29" i="5"/>
  <c r="D29" i="5"/>
  <c r="C29" i="5"/>
  <c r="M3" i="5"/>
  <c r="M2" i="5"/>
  <c r="M4" i="5" s="1"/>
  <c r="J70" i="9"/>
  <c r="J68" i="9"/>
  <c r="J66" i="9"/>
  <c r="J65" i="9"/>
  <c r="J67" i="9" s="1"/>
  <c r="J69" i="9" s="1"/>
  <c r="I63" i="9"/>
  <c r="H63" i="9"/>
  <c r="G63" i="9"/>
  <c r="F63" i="9"/>
  <c r="D63" i="9"/>
  <c r="C63" i="9"/>
  <c r="J71" i="27"/>
  <c r="J69" i="27"/>
  <c r="J67" i="27"/>
  <c r="J66" i="27"/>
  <c r="J68" i="27" s="1"/>
  <c r="J70" i="27" s="1"/>
  <c r="I64" i="27"/>
  <c r="H64" i="27"/>
  <c r="G64" i="27"/>
  <c r="F64" i="27"/>
  <c r="D64" i="27"/>
  <c r="C64" i="27"/>
  <c r="J40" i="38"/>
  <c r="J38" i="38"/>
  <c r="J36" i="38"/>
  <c r="J35" i="38"/>
  <c r="F33" i="38"/>
  <c r="C33" i="38"/>
  <c r="J56" i="21"/>
  <c r="J54" i="21"/>
  <c r="J53" i="21"/>
  <c r="F51" i="21"/>
  <c r="C51" i="21"/>
  <c r="I25" i="21"/>
  <c r="I23" i="21"/>
  <c r="J58" i="21" s="1"/>
  <c r="J40" i="41"/>
  <c r="J38" i="41"/>
  <c r="J36" i="41"/>
  <c r="J35" i="41"/>
  <c r="F33" i="41"/>
  <c r="C33" i="41"/>
  <c r="J40" i="40"/>
  <c r="J38" i="40"/>
  <c r="J36" i="40"/>
  <c r="J35" i="40"/>
  <c r="J37" i="40" s="1"/>
  <c r="F33" i="40"/>
  <c r="C33" i="40"/>
  <c r="J163" i="39"/>
  <c r="J161" i="39"/>
  <c r="J159" i="39"/>
  <c r="J158" i="39"/>
  <c r="F156" i="39"/>
  <c r="C156" i="39"/>
  <c r="F71" i="33"/>
  <c r="C71" i="33"/>
  <c r="J23" i="32"/>
  <c r="J21" i="32"/>
  <c r="J19" i="32"/>
  <c r="F16" i="32"/>
  <c r="C16" i="32"/>
  <c r="J51" i="30"/>
  <c r="J53" i="30" s="1"/>
  <c r="J55" i="30" s="1"/>
  <c r="F47" i="30"/>
  <c r="C47" i="30"/>
  <c r="F119" i="29"/>
  <c r="C119" i="29"/>
  <c r="J125" i="20"/>
  <c r="J123" i="20"/>
  <c r="J121" i="20"/>
  <c r="J120" i="20"/>
  <c r="F118" i="20"/>
  <c r="C118" i="20"/>
  <c r="J49" i="19"/>
  <c r="J47" i="19"/>
  <c r="J45" i="19"/>
  <c r="J44" i="19"/>
  <c r="F42" i="19"/>
  <c r="C42" i="19"/>
  <c r="J74" i="16"/>
  <c r="J72" i="16"/>
  <c r="J70" i="16"/>
  <c r="J69" i="16"/>
  <c r="F67" i="16"/>
  <c r="C67" i="16"/>
  <c r="F44" i="18"/>
  <c r="C44" i="18"/>
  <c r="L13" i="18"/>
  <c r="L14" i="18" s="1"/>
  <c r="I9" i="18"/>
  <c r="J51" i="18" s="1"/>
  <c r="J39" i="14"/>
  <c r="J40" i="14" s="1"/>
  <c r="J37" i="14"/>
  <c r="J35" i="14"/>
  <c r="J34" i="14"/>
  <c r="J36" i="14" s="1"/>
  <c r="J38" i="14" s="1"/>
  <c r="F32" i="14"/>
  <c r="C32" i="14"/>
  <c r="J33" i="12"/>
  <c r="J31" i="12"/>
  <c r="J29" i="12"/>
  <c r="J28" i="12"/>
  <c r="F26" i="12"/>
  <c r="C26" i="12"/>
  <c r="J121" i="13"/>
  <c r="J119" i="13"/>
  <c r="J117" i="13"/>
  <c r="J116" i="13"/>
  <c r="F114" i="13"/>
  <c r="C114" i="13"/>
  <c r="L50" i="13"/>
  <c r="L35" i="13"/>
  <c r="L34" i="13"/>
  <c r="L36" i="13" s="1"/>
  <c r="J58" i="11"/>
  <c r="J56" i="11"/>
  <c r="J54" i="11"/>
  <c r="J53" i="11"/>
  <c r="F51" i="11"/>
  <c r="C51" i="11"/>
  <c r="J94" i="4"/>
  <c r="J92" i="4"/>
  <c r="J90" i="4"/>
  <c r="J89" i="4"/>
  <c r="I87" i="4"/>
  <c r="H87" i="4"/>
  <c r="G87" i="4"/>
  <c r="F87" i="4"/>
  <c r="D87" i="4"/>
  <c r="C87" i="4"/>
  <c r="J60" i="17"/>
  <c r="J58" i="17"/>
  <c r="J57" i="17"/>
  <c r="F55" i="17"/>
  <c r="C55" i="17"/>
  <c r="I16" i="17"/>
  <c r="I15" i="17"/>
  <c r="J62" i="17" s="1"/>
  <c r="D17" i="25"/>
  <c r="C17" i="25"/>
  <c r="J37" i="6"/>
  <c r="J35" i="6"/>
  <c r="J34" i="6"/>
  <c r="J36" i="6" s="1"/>
  <c r="I30" i="6"/>
  <c r="H30" i="6"/>
  <c r="G30" i="6"/>
  <c r="F30" i="6"/>
  <c r="D30" i="6"/>
  <c r="C30" i="6"/>
  <c r="J69" i="2"/>
  <c r="J65" i="2"/>
  <c r="J64" i="2"/>
  <c r="D62" i="2"/>
  <c r="C62" i="2"/>
  <c r="J52" i="18" l="1"/>
  <c r="I2" i="18" s="1"/>
  <c r="C11" i="15" s="1"/>
  <c r="I2" i="14"/>
  <c r="I40" i="14"/>
  <c r="J72" i="27"/>
  <c r="J71" i="9"/>
  <c r="J37" i="5"/>
  <c r="J55" i="21"/>
  <c r="J57" i="21" s="1"/>
  <c r="J59" i="21" s="1"/>
  <c r="J39" i="40"/>
  <c r="J41" i="40" s="1"/>
  <c r="I2" i="40" s="1"/>
  <c r="J37" i="38"/>
  <c r="J39" i="38" s="1"/>
  <c r="J41" i="38" s="1"/>
  <c r="I2" i="38" s="1"/>
  <c r="J118" i="13"/>
  <c r="J120" i="13" s="1"/>
  <c r="J122" i="13" s="1"/>
  <c r="I2" i="13" s="1"/>
  <c r="J37" i="41"/>
  <c r="J39" i="41" s="1"/>
  <c r="J41" i="41" s="1"/>
  <c r="I41" i="41" s="1"/>
  <c r="J71" i="16"/>
  <c r="J73" i="16" s="1"/>
  <c r="J75" i="16" s="1"/>
  <c r="I75" i="16" s="1"/>
  <c r="J66" i="2"/>
  <c r="J68" i="2" s="1"/>
  <c r="J70" i="2" s="1"/>
  <c r="I70" i="2" s="1"/>
  <c r="J55" i="11"/>
  <c r="J57" i="11" s="1"/>
  <c r="J59" i="11" s="1"/>
  <c r="J59" i="34"/>
  <c r="I2" i="21"/>
  <c r="I59" i="21"/>
  <c r="J122" i="20"/>
  <c r="J124" i="20" s="1"/>
  <c r="J126" i="20" s="1"/>
  <c r="I2" i="20" s="1"/>
  <c r="J30" i="12"/>
  <c r="J32" i="12" s="1"/>
  <c r="J34" i="12" s="1"/>
  <c r="J25" i="25"/>
  <c r="I2" i="25" s="1"/>
  <c r="J77" i="33"/>
  <c r="J79" i="33" s="1"/>
  <c r="I2" i="33" s="1"/>
  <c r="J91" i="4"/>
  <c r="J93" i="4" s="1"/>
  <c r="J95" i="4" s="1"/>
  <c r="I2" i="4" s="1"/>
  <c r="J20" i="32"/>
  <c r="J22" i="32" s="1"/>
  <c r="J24" i="32" s="1"/>
  <c r="J38" i="6"/>
  <c r="I38" i="6" s="1"/>
  <c r="I2" i="30"/>
  <c r="C15" i="15" s="1"/>
  <c r="J46" i="19"/>
  <c r="J59" i="17"/>
  <c r="J61" i="17" s="1"/>
  <c r="J63" i="17" s="1"/>
  <c r="I63" i="17" s="1"/>
  <c r="C17" i="15"/>
  <c r="L3" i="39"/>
  <c r="J160" i="39"/>
  <c r="J162" i="39" s="1"/>
  <c r="J164" i="39" s="1"/>
  <c r="I2" i="12" l="1"/>
  <c r="I2" i="9"/>
  <c r="I71" i="9"/>
  <c r="I37" i="5"/>
  <c r="I2" i="5"/>
  <c r="I72" i="27"/>
  <c r="I2" i="27"/>
  <c r="I41" i="38"/>
  <c r="J48" i="19"/>
  <c r="J50" i="19" s="1"/>
  <c r="J1" i="19" s="1"/>
  <c r="J2" i="19"/>
  <c r="I41" i="40"/>
  <c r="I2" i="41"/>
  <c r="I122" i="13"/>
  <c r="I2" i="11"/>
  <c r="I59" i="11"/>
  <c r="I59" i="34"/>
  <c r="I2" i="34"/>
  <c r="I55" i="30"/>
  <c r="I2" i="2"/>
  <c r="I79" i="33"/>
  <c r="I34" i="12"/>
  <c r="I126" i="20"/>
  <c r="I52" i="18"/>
  <c r="I95" i="4"/>
  <c r="I24" i="32"/>
  <c r="I2" i="32"/>
  <c r="C16" i="15" s="1"/>
  <c r="I2" i="6"/>
  <c r="I2" i="17"/>
  <c r="I2" i="16"/>
  <c r="C12" i="15" s="1"/>
  <c r="I25" i="25"/>
  <c r="I30" i="35"/>
  <c r="I2" i="39"/>
  <c r="I164" i="39"/>
  <c r="C6" i="15" l="1"/>
  <c r="N3" i="2"/>
  <c r="J3" i="19"/>
  <c r="C13" i="15" s="1"/>
  <c r="C20" i="15" s="1"/>
  <c r="I50" i="19"/>
  <c r="J121" i="29" l="1"/>
  <c r="J123" i="29" s="1"/>
  <c r="J125" i="29" s="1"/>
  <c r="J127" i="29" s="1"/>
  <c r="I2" i="29" l="1"/>
  <c r="I127" i="29"/>
</calcChain>
</file>

<file path=xl/comments1.xml><?xml version="1.0" encoding="utf-8"?>
<comments xmlns="http://schemas.openxmlformats.org/spreadsheetml/2006/main">
  <authors>
    <author>Win-7</author>
  </authors>
  <commentList>
    <comment ref="J20" authorId="0">
      <text>
        <r>
          <rPr>
            <b/>
            <sz val="9"/>
            <color indexed="81"/>
            <rFont val="Tahoma"/>
            <family val="2"/>
          </rPr>
          <t xml:space="preserve"> PEND
TRSF E-BANKING CR
0602/FTSCY/WS95011
9117940.00
Pembayaran Taufik
TAUFIK HIDAYAT
0000
9,117,940.00
CR
119,305,577.01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PEND
TRSF E-BANKING CR
1402/FTSCY/WS95011
15956678.00
Pembayaran Taufik
TAUFIK HIDAYAT
0000
15,956,678.00
CR
169,596,025.01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20/02/18  TRANSFER IBNK TAUFIK HIDAYAT TO ABDUL RAHMAN
  13.353.901,00  364.011.933,00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 xml:space="preserve"> PEND
TRSF E-BANKING CR
2802/FTSCY/WS95011
12775439.00
Pembayaran Taufik
TAUFIK HIDAYAT
0000
12,775,439.00
CR
225,774,956.01</t>
        </r>
      </text>
    </comment>
    <comment ref="J72" authorId="0">
      <text>
        <r>
          <rPr>
            <b/>
            <sz val="9"/>
            <color indexed="81"/>
            <rFont val="Tahoma"/>
            <family val="2"/>
          </rPr>
          <t xml:space="preserve"> PEND
TRSF E-BANKING CR
0503/FTSCY/WS95011
14747511.00
Pembayaran Taufik
TAUFIK HIDAYAT
0000
14,747,511.00
CR
231,085,868.72</t>
        </r>
      </text>
    </comment>
    <comment ref="J85" authorId="0">
      <text>
        <r>
          <rPr>
            <b/>
            <sz val="9"/>
            <color indexed="81"/>
            <rFont val="Tahoma"/>
            <family val="2"/>
          </rPr>
          <t>14/03/18  TRANSFER IBNK TAUFIK HIDAYAT TO ABDUL RAHMAN
  12.642.263,00  422.741.506,00</t>
        </r>
      </text>
    </comment>
    <comment ref="J95" authorId="0">
      <text>
        <r>
          <rPr>
            <b/>
            <sz val="9"/>
            <color indexed="81"/>
            <rFont val="Tahoma"/>
            <family val="2"/>
          </rPr>
          <t>19/03/18  TRANSFER IBNK TAUFIK HIDAYAT TO ABDUL RAHMAN
  10.494.491,00  482.672.950,00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C16012859  Titipan Pembayaran (K)  Aug 15 '16 17:35  2.000.000   Kas Besar  Dewi Rosdiana  Sesuai Faktur   Titipan Pembayaran Pelanggan a/n Jarkasih - Jaya Mandiri Rp. 2.000.000 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 C16013284  Titipan Pembayaran (K)  Aug 25 '16 17:33  2.000.000   Kas Besar  Dewi Rosdiana  Sesuai Faktur   Titip Pembayaran Pelanggan via Tunai a/n Pak Jarkasih Rp. 2.000.000 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 C16013806  Titipan Pembayaran (K)  Sep 06 '16 18:15  3.500.000   Kas Besar  Dewi Rosdiana  Sesuai Faktur   Titip Tunai Pembayaran Pelanggan a/n Jarkasih (Berkah Mandiri) Rp. 3.500.000 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C16014524  Titipan Pembayaran (K)  Sep 22 '16 09:18  2.000.000   Kas Besar  Annisa Zahirah  Sesuai Faktur   Titip Bayar Pelanggan a/n Jarkasih (Berkah Mandiri) Rp. 2.000.000 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 C16015116  Titipan Pembayaran (K)  Oct 03 '16 10:34  2.000.000   Kas Besar  Annisa Zahirah  Sesuai Faktur   Titip Bayar Tunai Pelanggan a/n Jarkasih Rp. 2.000.000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C16015552  Titipan Pembayaran (K)  Oct 11 '16 16:43  3.000.000   Kas Besar  Annisa Zahirah  Sesuai Faktur   Titip bayar Pelanggan a/n Jarkasih Rp. 3.000.000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27/10/16  SETORAN TANPA BUKU TRANSFER
  3.000.000,00  599.823.218,00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C16016603  Titipan Pembayaran (K)  Nov 01 '16 15:51  2.000.000   Kas Besar  Annisa Zahirah  Sesuai Faktur   Titip bayar Berkah mandiri ID 1601018861 Rp 2.000.000 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 C16017211  Titipan Pembayaran (K)  Nov 13 '16 18:05  3.000.000   Kas Besar  Annisa Zahirah  Sesuai Faktur   Titip bayar pelanggan a.n Jarkasih(Berkah Mandiri) Rp 3.000.000 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 C16017661  Titipan Pembayaran (K)  Nov 24 '16 15:07  5.000.000   Kas Besar  Annisa Zahirah  Sesuai Faktur   Titip uang dari pelanggan a/n Jarkasih Berkah mandiri Rp 5.000.000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C16018118  Titipan Pembayaran (K)  Dec 05 '16 18:24  4.600.000   Kas Besar  Annisa Zahirah  Sesuai Faktur   Titip pembayaran a/n Jarkasih Berkah Mandiri ID 160105412 Rp 4.600.000 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 xml:space="preserve">  C16018555  Titipan Pembayaran (K)  Dec 16 '16 16:47  5.000.000   Kas Besar  Annisa Zahirah  Sesuai Faktur   Titip Bayar Pelanggan a/n Jarkasih Rp. 5.000.000 &gt; ID 160106323 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C16019044  Titipan Pembayaran (K)  Dec 28 '16 12:26  4.000.000   Kas Besar  Annisa Zahirah  Sesuai Faktur   Titip pembayaran a/n Jarkasih ID 160107630 Rp 4.000.000 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  C17019475  Titipan Pembayaran (K)  Jan 10 '17 18:01  1.000.000   Kas Besar  Annisa Zahirah  Sesuai Faktur   Titip Pembayaran a/n Berkah mandiri ID 170108559 Rp 1.000.000 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C17020176  Titipan Pembayaran (K)  Feb 01 '17 16:05  3.000.000   Kas Besar  Anisa Zahirah  Sesuai Faktur   Titip Bayar Pelanggan a/n Jarkasih Rp. 3.000.000 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C17020580  Titipan Pembayaran (K)  Feb 13 '17 18:12  400.000   Kas Besar  Anisa Zahirah  Sesuai Faktur   Titip Bayar Pelanggan a/n jarkasih (Berkah Mandiri) Rp. 400.000 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 C17021308  Titipan Pembayaran (K)  Mar 05 '17 19:03  1.000.000   Kas Besar  Anisa Zahirah  Sesuai Faktur   Titip pembayaran dari bpk Jarkasih Rp 1.000.000. ID pesanan hari ini 170115046  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Titip bayar Rp 3,000,000
Pemasukan ID C17022286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 xml:space="preserve">  C17023286  Titipan Pembayaran (K)  Apr 17 '17 09:59  3.500.000   7.868.700  Kas Besar  Rizal Zaelani  Sesuai Faktur   Titip Bayar Pelanggan a/n Jarkasih Rp. 3.500.000 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C17024220  Titipan Pembayaran (K)  May 08 '17 13:43  2.000.000   15.503.700  Kas Besar  Anisa Zahirah  Sesuai Faktur   Titip Tunai pelanggan a/n jarkasih Rp 2.000.000 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 xml:space="preserve">  C17024725  Titipan Pembayaran (K)  May 18 '17 16:05  3.500.000   17.325.000  Kas Besar  Dani Darmawan  Sesuai Faktur   Titip Bayar Pelanggan a/n Jarkasih Rp 3.500.000 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 xml:space="preserve">C17027411  Titipan Pembayaran (K)  Jul 17 '17 15:55  2.360.000   27.456.700  Kas Besar  Roni Setiadi  Sesuai Faktur   Titip Tunai Pelanggan a/n Jarkasih Rp 2.360.000 ID 170133968 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C17027869  Titipan Pembayaran (K)  Jul 28 '17 16:06  1.417.800   31.105.300  Kas Besar  Aliva Greata...  Sesuai Faktur   Titip Tunai Pelanggan a/n Jarkasih Rp 1.417.800 ID 170135154 </t>
        </r>
      </text>
    </comment>
  </commentList>
</comments>
</file>

<file path=xl/comments11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>03/10/16  TRANSFER ATM BAMBANG ARIANT TO ABDUL RAHMAN
  2.565.000,00  523.223.192,00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C16015441  Titipan Pembayaran (K)  Oct 08 '16 18:26  1.400.000   Kas Besar  Annisa Zahirah  Sesuai Faktur   Titip Bayar Pelanggan a/n Bambang Ariantoro Rp. 1.400.000 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20/10/16  TRANSFER ATM ENENG ROHIMAH TO ABDUL RAHMAN
  5.565.000,00  571.631.701,00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C16016357  Titipan Pembayaran (K)  Oct 27 '16 16:08  1.100.000   Kas Besar  Maulana...  Sesuai Faktur   titip pemabayaran a/n:BAMBANG ARIANTORO Rp 1.100.000 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C16016915  Titipan Pembayaran (K)  Nov 07 '16 17:20  3.250.000   Kas Besar  Annisa Zahirah  Sesuai Faktur   Titip Uang a/n Bambang Ariantoro Rp 3.250.000 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C16017307  Titipan Pembayaran (K)  Nov 15 '16 17:59  3.000.000   Kas Besar  Annisa Zahirah  Sesuai Faktur   Titip Bayar Pelanggan a/n Bambang Ariantoro Rp. 3.000.000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26/11/16  TRANSFER ATM BAMBANG ARIANT TO ABDUL RAHMAN O
  3.300.000,00  616.449.495,00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05/12/16  TRANSFER ATM BAMBANG ARIANT TO ABDUL RAHMAN O
  2.300.000,00  576.357.035,00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C16018117  Titipan Pembayaran (K)  Dec 05 '16 18:22  50.000   Kas Besar  Annisa Zahirah  Sesuai Faktur   Titip bayar pelanggan a/n Bambang ariantoro Rp 50.000 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26/12/16  TRANSFER ATM BAMBANG ARIANT TO ABDUL RAHMAN L
  3.000.000,00  307.110.700,00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C17019362  Titipan Pembayaran (K)  Jan 07 '17 18:08  4.250.000   Kas Besar  Annisa Zahirah  Sesuai Faktur   Titip Pembayaran a/n Bambang Ariantoro Rp 4.250.000 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C17019980  Titipan Pembayaran (K)  Jan 26 '17 18:10  2.400.000   Kas Besar  Anisa Zahirah  Sesuai Faktur   Titip Bayar Pelanggan a/n Bambang Ariantoror Rp. 2.400.000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 xml:space="preserve">C17020334  Titipan Pembayaran (K)  Feb 06 '17 16:33  993.400   Kas Besar  Rizal Zaelani  Sesuai Faktur   Titip Bayar Pelanggan /n Bambang Ariantoro Rp. 993.400 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C17020670  Titipan Pembayaran (K)  Feb 17 '17 16:57  3.402.000   Kas Besar  Rizal Zaelani  Sesuai Faktur   Titip Pembayaran Pelanggan Tunai a/n Bambang Ariantoro Rp. 3.402.000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 xml:space="preserve">C17023990  Titipan Pembayaran (K)  May 03 '17 10:55  1.251.000   13.290.100  Kas Besar  Ramdan Dermawan  Sesuai Faktur   Titip Bayar Pelanggan a/n Bambang Ariantoro Rp 1.251.000    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 xml:space="preserve">  C17024871  Titipan Pembayaran (K)  May 21 '17 12:04  1.655.000   5.597.700  Kas Besar  Ramdan Dermawan  Sesuai Faktur   Titipan pembayaran dari Bambang Ariantoro Rp 1.655.000 </t>
        </r>
      </text>
    </comment>
  </commentList>
</comments>
</file>

<file path=xl/comments12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13/05/2016  M-BK TRF CA/SA
00104672750000000
DARI SAMSUL BAHRI
 0,00  10.467.275,00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17/05/2016  M-BK TRF CA/SA
DARI SAMSUL BAHRI
 0,00  13.246.625,00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27/05/2016  M-BK TRF CA/SA
DARI SAMSUL BAHRI
 0,00  5.515.625,00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03/06/2016  M-BK TRF CA/SA
DARI SAMSUL BAHRI
 0,00  10.851.400,00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10/06/2016  M-BK TRF CA/SA
DARI SAMSUL BAHRI
 0,00  8.920.450,00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20/06/2016  M-BK TRF CA/SA
DARI SAMSUL BAHRI
 0,00  11.561.725,00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24/06/2016  M-BK TRF CA/SA
DARI SAMSUL BAHRI
 0,00  11.077.938,00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29/06/2016  M-BK TRF CA/SA
DARI SAMSUL BAHRI
 0,00  7.507.063,00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06/08/2016  M-BK TRF CA/SA
DARI SAMSUL BAHRI
 0,00  1.887.200,00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12/08/2016  M-BK TRF CA/SA
DARI SAMSUL BAHRI
 0,00  2.968.613,00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22/08/2016  M-BK TRF CA/SA
DARI SAMSUL BAHRI
 0,00  5.593.875,00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26/08/2016  M-BK TRF CA/SA
DARI SAMSUL BAHRI
 0,00  6.003.025,00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05/09/2016  M-BK TRF CA/SA
DARI SAMSUL BAHRI
 0,00  6.249.338,00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13/09/2016  M-BK TRF CA/SA
DARI SAMSUL BAHRI
 0,00  7.901.075,00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20/09/2016  M-BK TRF CA/SA
DARI SAMSUL BAHRI
 0,00  16.241.925,00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26/09/2016  M-BK TRF CA/SA
DARI SAMSUL BAHRI
 0,00  4.244.100,00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04/10/2016  M-BK TRF CA/SA
DARI SAMSUL BAHRI
 0,00  7.447.825,00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11/10/2016  M-BK TRF CA/SA
DARI SAMSUL BAHRI
 0,00  6.781.250,00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18/10/2016  M-BK TRF CA/SA
DARI SAMSUL BAHRI
 0,00  2.817.413,00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>26/10/2016  M-BK TRF CA/SA
DARI SAMSUL BAHRI
 0,00  2.685.550,00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01/11/2016  M-BK TRF CA/SA
DARI SAMSUL BAHRI
 0,00  2.953.650,00</t>
        </r>
      </text>
    </comment>
    <comment ref="J41" authorId="0">
      <text>
        <r>
          <rPr>
            <b/>
            <sz val="9"/>
            <color indexed="81"/>
            <rFont val="Tahoma"/>
            <family val="2"/>
          </rPr>
          <t>09/11/2016  M-BK TRF CA/SA
DARI SAMSUL BAHRI
 0,00  1.810.112,00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14/11/2016  M-BK TRF CA/SA
DARI SAMSUL BAHRI
 0,00  5.661.600,00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23/11/2016  M-BK TRF CA/SA
DARI SAMSUL BAHRI
 0,00  2.440.638,00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01/12/2016  M-BK TRF CA/SA
DARI SAMSUL BAHRI
 0,00  6.617.275,00</t>
        </r>
      </text>
    </comment>
    <comment ref="J49" authorId="0">
      <text>
        <r>
          <rPr>
            <b/>
            <sz val="9"/>
            <color indexed="81"/>
            <rFont val="Tahoma"/>
            <family val="2"/>
          </rPr>
          <t>08/12/2016  M-BK TRF CA/SA
DARI SAMSUL BAHRI
 0,00  4.312.700,00</t>
        </r>
      </text>
    </comment>
    <comment ref="J51" authorId="0">
      <text>
        <r>
          <rPr>
            <b/>
            <sz val="9"/>
            <color indexed="81"/>
            <rFont val="Tahoma"/>
            <family val="2"/>
          </rPr>
          <t>15/12/2016  M-BK TRF CA/SA
DARI SAMSUL BAHRI
 0,00  3.917.813,00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>22/12/2016  M-BK TRF CA/SA
DARI SAMSUL BAHRI
 0,00  5.448.188,00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29/12/2016  M-BK TRF CA/SA
DARI SAMSUL BAHRI
 0,00  3.705.275,00</t>
        </r>
      </text>
    </comment>
    <comment ref="J58" authorId="0">
      <text>
        <r>
          <rPr>
            <b/>
            <sz val="9"/>
            <color indexed="81"/>
            <rFont val="Tahoma"/>
            <family val="2"/>
          </rPr>
          <t>04/01/2017  M-BK TRF CA/SA
DARI SAMSUL BAHRI
 0,00  4.729.112,00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>12/01/2017  M-BK TRF CA/SA
DARI SAMSUL BAHRI
 0,00  5.064.150,00</t>
        </r>
      </text>
    </comment>
    <comment ref="J63" authorId="0">
      <text>
        <r>
          <rPr>
            <b/>
            <sz val="9"/>
            <color indexed="81"/>
            <rFont val="Tahoma"/>
            <family val="2"/>
          </rPr>
          <t>20/01/2017  M-BK TRF CA/SA
DARI SAMSUL BAHRI
 0,00  2.515.099,00</t>
        </r>
      </text>
    </comment>
    <comment ref="J67" authorId="0">
      <text>
        <r>
          <rPr>
            <b/>
            <sz val="9"/>
            <color indexed="81"/>
            <rFont val="Tahoma"/>
            <family val="2"/>
          </rPr>
          <t>02/02/2017  M-BK TRF CA/SA
DARI SAMSUL BAHRI
 0,00  2.566.375,00</t>
        </r>
      </text>
    </comment>
    <comment ref="J70" authorId="0">
      <text>
        <r>
          <rPr>
            <b/>
            <sz val="9"/>
            <color indexed="81"/>
            <rFont val="Tahoma"/>
            <family val="2"/>
          </rPr>
          <t>09/02/2017  M-BK TRF CA/SA
DARI SAMSUL BAHRI
 0,00  4.288.026,00</t>
        </r>
      </text>
    </comment>
    <comment ref="J71" authorId="0">
      <text>
        <r>
          <rPr>
            <b/>
            <sz val="9"/>
            <color indexed="81"/>
            <rFont val="Tahoma"/>
            <family val="2"/>
          </rPr>
          <t>13/02/2017  M-BK TRF CA/SA
DARI SAMSUL BAHRI
 0,00  6.394.062,00</t>
        </r>
      </text>
    </comment>
    <comment ref="J72" authorId="0">
      <text>
        <r>
          <rPr>
            <b/>
            <sz val="9"/>
            <color indexed="81"/>
            <rFont val="Tahoma"/>
            <family val="2"/>
          </rPr>
          <t>24/02/2017  M-BK TRF CA/SA
DARI SAMSUL BAHRI
 0,00  4.989.950,00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>02/03/2017  M-BK TRF CA/SA
DARI SAMSUL BAHRI
 0,00  6.144.950,00</t>
        </r>
      </text>
    </comment>
    <comment ref="J77" authorId="0">
      <text>
        <r>
          <rPr>
            <b/>
            <sz val="9"/>
            <color indexed="81"/>
            <rFont val="Tahoma"/>
            <family val="2"/>
          </rPr>
          <t>06/03/2017  M-BK TRF CA/SA
DARI SAMSUL BAHRI
 0,00  12.327.000,00</t>
        </r>
      </text>
    </comment>
    <comment ref="J80" authorId="0">
      <text>
        <r>
          <rPr>
            <b/>
            <sz val="9"/>
            <color indexed="81"/>
            <rFont val="Tahoma"/>
            <family val="2"/>
          </rPr>
          <t>17/03/2017  M-BK TRF CA/SA
DARI SAMSUL BAHRI
 0,00  9.473.188,00</t>
        </r>
      </text>
    </comment>
    <comment ref="J81" authorId="0">
      <text>
        <r>
          <rPr>
            <b/>
            <sz val="9"/>
            <color indexed="81"/>
            <rFont val="Tahoma"/>
            <family val="2"/>
          </rPr>
          <t>20/03/2017  M-BK TRF CA/SA
DARI SAMSUL BAHRI
 0,00  11.004.963,00</t>
        </r>
      </text>
    </comment>
    <comment ref="J83" authorId="0">
      <text>
        <r>
          <rPr>
            <b/>
            <sz val="9"/>
            <color indexed="81"/>
            <rFont val="Tahoma"/>
            <family val="2"/>
          </rPr>
          <t>27/03/2017  M-BK TRF CA/SA
DARI SAMSUL BAHRI
 0,00  10.936.537,00</t>
        </r>
      </text>
    </comment>
    <comment ref="J84" authorId="0">
      <text>
        <r>
          <rPr>
            <b/>
            <sz val="9"/>
            <color indexed="81"/>
            <rFont val="Tahoma"/>
            <family val="2"/>
          </rPr>
          <t>03/04/2017  M-BK TRF CA/SA
DARI SAMSUL BAHRI
 0,00  9.455.625,00</t>
        </r>
      </text>
    </comment>
    <comment ref="J86" authorId="0">
      <text>
        <r>
          <rPr>
            <b/>
            <sz val="9"/>
            <color indexed="81"/>
            <rFont val="Tahoma"/>
            <family val="2"/>
          </rPr>
          <t>10/04/2017  M-BK TRF CA/SA
DARI SAMSUL BAHRI
 0,00  10.660.913,00</t>
        </r>
      </text>
    </comment>
    <comment ref="J87" authorId="0">
      <text>
        <r>
          <rPr>
            <b/>
            <sz val="9"/>
            <color indexed="81"/>
            <rFont val="Tahoma"/>
            <family val="2"/>
          </rPr>
          <t>17/04/2017  M-BK TRF CA/SA
DARI SAMSUL BAHRI
 0,00  11.949.875,00</t>
        </r>
      </text>
    </comment>
    <comment ref="J88" authorId="0">
      <text>
        <r>
          <rPr>
            <b/>
            <sz val="9"/>
            <color indexed="81"/>
            <rFont val="Tahoma"/>
            <family val="2"/>
          </rPr>
          <t>24/04/2017  M-BK TRF CA/SA
DARI SAMSUL BAHRI
 0,00  12.264.613,00</t>
        </r>
      </text>
    </comment>
    <comment ref="J89" authorId="0">
      <text>
        <r>
          <rPr>
            <b/>
            <sz val="9"/>
            <color indexed="81"/>
            <rFont val="Tahoma"/>
            <family val="2"/>
          </rPr>
          <t>02/05/2017  M-BK TRF CA/SA
DARI SAMSUL BAHRI
 0,00  5.178.600,00</t>
        </r>
      </text>
    </comment>
    <comment ref="J90" authorId="0">
      <text>
        <r>
          <rPr>
            <b/>
            <sz val="9"/>
            <color indexed="81"/>
            <rFont val="Tahoma"/>
            <family val="2"/>
          </rPr>
          <t>08/05/2017  M-BK TRF CA/SA
DARI SAMSUL BAHRI
 0,00  14.149.363,00</t>
        </r>
      </text>
    </comment>
    <comment ref="J91" authorId="0">
      <text>
        <r>
          <rPr>
            <b/>
            <sz val="9"/>
            <color indexed="81"/>
            <rFont val="Tahoma"/>
            <family val="2"/>
          </rPr>
          <t>15/05/2017  M-BK TRF CA/SA
DARI SAMSUL BAHRI
 0,00  2.809.013,00</t>
        </r>
      </text>
    </comment>
    <comment ref="J92" authorId="0">
      <text>
        <r>
          <rPr>
            <b/>
            <sz val="9"/>
            <color indexed="81"/>
            <rFont val="Tahoma"/>
            <family val="2"/>
          </rPr>
          <t>22/05/2017  M-BK TRF CA/SA
DARI SAMSUL BAHRI
 0,00  11.905.688,00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>29/05/2017  M-BK TRF CA/SA
DARI SAMSUL BAHRI
 0,00  7.863.100,00</t>
        </r>
      </text>
    </comment>
    <comment ref="J94" authorId="0">
      <text>
        <r>
          <rPr>
            <b/>
            <sz val="9"/>
            <color indexed="81"/>
            <rFont val="Tahoma"/>
            <family val="2"/>
          </rPr>
          <t>05/06/2017  M-BK TRF CA/SA
DARI SAMSUL BAHRI
 0,00  8.260.692,00</t>
        </r>
      </text>
    </comment>
    <comment ref="J95" authorId="0">
      <text>
        <r>
          <rPr>
            <b/>
            <sz val="9"/>
            <color indexed="81"/>
            <rFont val="Tahoma"/>
            <family val="2"/>
          </rPr>
          <t>12/06/2017  ATMB CR Transfer
00004722 /0000006827/ATB-0000000000022
0761230386300
 0,00  6.568.363,00</t>
        </r>
      </text>
    </comment>
    <comment ref="J98" authorId="0">
      <text>
        <r>
          <rPr>
            <b/>
            <sz val="9"/>
            <color indexed="81"/>
            <rFont val="Tahoma"/>
            <family val="2"/>
          </rPr>
          <t>19/06/2017  ATMB CR Transfer
00004722 /0000000913/ATB-0000000000022
0761230386300
 0,00  16.544.151,00</t>
        </r>
      </text>
    </comment>
    <comment ref="J100" authorId="0">
      <text>
        <r>
          <rPr>
            <b/>
            <sz val="9"/>
            <color indexed="81"/>
            <rFont val="Tahoma"/>
            <family val="2"/>
          </rPr>
          <t>29/07/2017  M-BK TRF CA/SA
DARI SAMSUL BAHRI
 0,00  2.302.563,00</t>
        </r>
      </text>
    </comment>
    <comment ref="J103" authorId="0">
      <text>
        <r>
          <rPr>
            <b/>
            <sz val="9"/>
            <color indexed="81"/>
            <rFont val="Tahoma"/>
            <family val="2"/>
          </rPr>
          <t>18/08/2017  SA Cash Dep NoBook
BLACKKELY FROM SAMSUL BAHRI(GHAISAN
ABDUL RAHMAN
 0,00  2.085.000,00</t>
        </r>
      </text>
    </comment>
    <comment ref="J105" authorId="0">
      <text>
        <r>
          <rPr>
            <b/>
            <sz val="9"/>
            <color indexed="81"/>
            <rFont val="Tahoma"/>
            <family val="2"/>
          </rPr>
          <t>31/08/2017  M-BK TRF CA/SA W/TXT
black from mja
DARI SAMSUL BAHRI
 0,00  2.500.000,00</t>
        </r>
      </text>
    </comment>
    <comment ref="J108" authorId="0">
      <text>
        <r>
          <rPr>
            <b/>
            <sz val="9"/>
            <color indexed="81"/>
            <rFont val="Tahoma"/>
            <family val="2"/>
          </rPr>
          <t>09/09/2017  M-BK TRF CA/SA
DARI SAMSUL BAHRI
 0,00  1.000.000,00</t>
        </r>
      </text>
    </comment>
    <comment ref="J109" authorId="0">
      <text>
        <r>
          <rPr>
            <b/>
            <sz val="9"/>
            <color indexed="81"/>
            <rFont val="Tahoma"/>
            <family val="2"/>
          </rPr>
          <t>09/10/2017  M-BK TRF CA/SA W/TXT
blackely lunas
DARI SAMSUL BAHRI
 0,00  1.377.000,00</t>
        </r>
      </text>
    </comment>
    <comment ref="J111" authorId="0">
      <text>
        <r>
          <rPr>
            <b/>
            <sz val="9"/>
            <color indexed="81"/>
            <rFont val="Tahoma"/>
            <family val="2"/>
          </rPr>
          <t>30/10/2017  M-BK TRF CA/SA W/TXT
black from mja
DARI SAMSUL BAHRI
 0,00  1.700.000,00</t>
        </r>
      </text>
    </comment>
  </commentList>
</comments>
</file>

<file path=xl/comments13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>19 MARET 2016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26 MARET 2016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26 MARET 2016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 APRIL 2016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PEND
TRSF E-BANKING CR 
29/04 WSID:248L1 
ASEP SAEPUL ROHMAT
0000
15,000,000.00
CR
72,946,521.28
PM
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07/05/2016  PRMA CR Transfer
1300012670983 5576920004948594
7555 /4279 /PRM-JL.RY CITAN
 0,00  15.000.000,00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20/05/16  TRANSFER ATM ASEP SAEPUL RO TO ABDUL RAHMAN d
  3.500.000,00  166.775.442,00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 C16010170  Titipan Pembayaran (K)  Jun 03 '16 17:51  5.000.000   Kas Besar  Dewi Rosdiana  Sesuai Faktur   Pembayaran Pelanggan a/n PM Collection Rp. 5.000.000 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17/06/16  TRANSAKSI KREDIT DARI BANK LAIN 5221842057599844#000000080908#ATM #TRFHM
  5.000.000,00  287.980.393,00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C16011375  Titipan Pembayaran (K)  Jun 25 '16 12:57  4.500.000   Kas Besar  Gugun  Sesuai Faktur   Titip pembayaran a/n PM COLLECTION Rp. 4.500.000 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C16011555  Titipan Pembayaran (K)  Jun 29 '16 15:26  2.000.000   Kas Besar  Dewi Rosdiana  Sesuai Faktur   Titipan Pembayaran PM Collection Rp. 2.000.000 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16/07/2016  SA ATM Dr Trf
DARI ASEP SAEPUL ROHMAT
S1AW1OP5 /7980530420/ATM-TK BUMI CIT
 0,00  9.503.156,00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 xml:space="preserve">C16013016  Titipan Pembayaran (K)  Aug 20 '16 08:17  1.500.000   Kas Besar  Dewi Rosdiana  Sesuai Faktur   Titip Pembayaran Pelanggan a/n Bpk. Asep Saepul Rohmat PM Collection Rp. 1.500.000 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>02/09/2016  SA ATM Dr Trf
DARI ASEP SAEPUL ROHMAT
S1AW1EZW /6990873760/ATM-RS GRH ASRI
 0,00  3.500.000,00</t>
        </r>
      </text>
    </comment>
    <comment ref="J41" authorId="0">
      <text>
        <r>
          <rPr>
            <b/>
            <sz val="9"/>
            <color indexed="81"/>
            <rFont val="Tahoma"/>
            <family val="2"/>
          </rPr>
          <t xml:space="preserve">  C16014315  Titipan Pembayaran (K)  Sep 17 '16 18:00  1.800.000   Kas Besar  Annisa Zahirah  Sesuai Faktur   Titipan Pembayaran Pelanggan a/n PM Collection Rp. 1.800.000 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30/09/2016  ATMB CR Transfer
00007635 /0000007787/ATB-0000000000022
0700283961300
 0,00  4.000.000,00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 xml:space="preserve">  C16015377  Titipan Pembayaran (K)  Oct 07 '16 17:54  2.000.000   Kas Besar  Dani Darmawan  Sesuai Faktur   Titip Bayar Pelanggan a/n Asep PM Collection Rp. 2.000.000 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 C16015719  Titipan Pembayaran (K)  Oct 14 '16 19:08  3.000.000   Kas Besar  Annisa Zahirah  Sesuai Faktur   Titip bayar Pelanggan a/n PM Collection Rp. 3.000.000 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 C16016147  Titipan Pembayaran (K)  Oct 22 '16 19:11  5.000.000   Kas Besar  Maulana...  Sesuai Faktur   titip pembayaran pelanggan a/n PM collection Rp 5.000.000 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 xml:space="preserve">C16016464  Titipan Pembayaran (K)  Oct 29 '16 18:36  2.000.000   Kas Besar  Maulana...  Sesuai Faktur   titip bayar a/n: PM COLLECTION Rp 2.000.000 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 xml:space="preserve">  C16016756  Titipan Pembayaran (K)  Nov 04 '16 16:17  3.000.000   Kas Besar  Dewi Rosdiana  Sesuai Faktur   Penitipan pembayaran a/n Asep Saeful rohmat PM Rp 3.000.000 </t>
        </r>
      </text>
    </comment>
    <comment ref="J52" authorId="0">
      <text>
        <r>
          <rPr>
            <b/>
            <sz val="9"/>
            <color indexed="81"/>
            <rFont val="Tahoma"/>
            <family val="2"/>
          </rPr>
          <t xml:space="preserve">C16017122  Titipan Pembayaran (K)  Nov 11 '16 18:29  5.000.000   Kas Besar  Roni Setiadi  Sesuai Faktur   Titip pembayaran a/n Asep Saepul Rohmat Rp 5.000.000 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>18/11/2016  SA ATM Dr Trf
DARI ASEP SAEPUL ROHMAT
S1AD130X /5148883032/ATM-TOKO GARSEL
 0,00  1.000.000,00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 xml:space="preserve">  C16017420  Titipan Pembayaran (K)  Nov 18 '16 17:59  3.000.000   Kas Besar  Annisa Zahirah  Sesuai Faktur   Titip Bayar Pelanggan a/n PM Collection Rp. 3.000.000 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 xml:space="preserve">C16017701  Titipan Pembayaran (K)  Nov 25 '16 15:50  4.500.000   Kas Besar  Annisa Zahirah  Sesuai Faktur   Titip Uang an PM Collection / Asep Saepul Rohmat Rp 4.500.000 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>C16018202  Titipan Pembayaran (K)  Dec 07 '16 17:59  5.000.000   Kas Besar  Deden Rizal  Sesuai Faktur   Titip bayar pelanggan ID 160105209 a/n Asep saepul rohmat (PM) Rp 5.000.000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 xml:space="preserve">  C16018679  Titipan Pembayaran (K)  Dec 19 '16 15:37  5.000.000   Kas Besar  Roni Setiadi  Sesuai Faktur   Titip pembayaran a/n Asep Saepul Rohmat PM Rp 5.000.000 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 xml:space="preserve">C16018923  Titipan Pembayaran (K)  Dec 24 '16 18:17  5.000.000   Kas Besar  Annisa Zahirah  Sesuai Faktur   Titip pembayaran a/n Asep Saepul Rohmat ID 160107283 Rp 5.000.000 </t>
        </r>
      </text>
    </comment>
    <comment ref="J63" authorId="0">
      <text>
        <r>
          <rPr>
            <b/>
            <sz val="9"/>
            <color indexed="81"/>
            <rFont val="Tahoma"/>
            <family val="2"/>
          </rPr>
          <t xml:space="preserve">  C17022786  Titipan Pembayaran (K)  Apr 07 '17 17:09  5.230.000   44.265.400  Kas Besar  Aris Supriatna  Sesuai Faktur   Pelunasan Piutang Pak Asep PM Rp. 5.230.000 </t>
        </r>
      </text>
    </comment>
    <comment ref="J70" authorId="0">
      <text>
        <r>
          <rPr>
            <b/>
            <sz val="9"/>
            <color indexed="81"/>
            <rFont val="Tahoma"/>
            <family val="2"/>
          </rPr>
          <t xml:space="preserve">C17024571  Titipan Pembayaran (K)  May 15 '17 10:45  4.800.000   8.380.100  Kas Besar  Dani Darmawan  Sesuai Faktur   pembayaran via Tunai pelanggan a/n PM Collection Rp 4.800.000 </t>
        </r>
      </text>
    </comment>
    <comment ref="J72" authorId="0">
      <text>
        <r>
          <rPr>
            <b/>
            <sz val="9"/>
            <color indexed="81"/>
            <rFont val="Tahoma"/>
            <family val="2"/>
          </rPr>
          <t xml:space="preserve">C17024874  Titipan Pembayaran (K)  May 21 '17 16:16  4.251.000   9.648.700  Kas Besar  Ramdan Dermawan  Sesuai Faktur   Titipan pembayaran dari Asep Saepul Rohmat Rp 4.251.000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3" authorId="0">
      <text>
        <r>
          <rPr>
            <b/>
            <sz val="9"/>
            <color indexed="81"/>
            <rFont val="Tahoma"/>
            <family val="2"/>
          </rPr>
          <t>22/05/2017  ATMB CR Transfer
00007635 /0000008639/ATB-0000000000022
0700283961300
 0,00  2.000.000,00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C17025265  Titipan Pembayaran (K)  May 30 '17 17:00  2.741.000   31.286.100  Kas Besar  Imam Maulana  Sesuai Faktur   Titip Bayar Pelanggan a/n PM Collectio Rp 2.741.000 </t>
        </r>
      </text>
    </comment>
    <comment ref="J75" authorId="0">
      <text>
        <r>
          <rPr>
            <b/>
            <sz val="9"/>
            <color indexed="81"/>
            <rFont val="Tahoma"/>
            <family val="2"/>
          </rPr>
          <t xml:space="preserve">C17025265  Titipan Pembayaran (K)  May 30 '17 17:00  2.741.000   31.286.100  Kas Besar  Imam Maulana  Sesuai Faktur   Titip Bayar Pelanggan a/n PM Collectio Rp 2.741.000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7" authorId="0">
      <text>
        <r>
          <rPr>
            <b/>
            <sz val="9"/>
            <color indexed="81"/>
            <rFont val="Tahoma"/>
            <family val="2"/>
          </rPr>
          <t xml:space="preserve">  C17025440  Titipan Pembayaran (K)  Jun 03 '17 15:52  505.000   4.139.300  Kas Besar  Imam Maulana  Sesuai Faktur   Titip Tunai Pembayaran Pelanggan a/n PM Collection Rp 505.000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>09/01/18  TRANSAKSI KREDIT DARI BANK LAIN 5210838260095029#000000009849#MP #TRFHMB
  1.067.000,00  313.749.840,00</t>
        </r>
      </text>
    </comment>
  </commentList>
</comments>
</file>

<file path=xl/comments14.xml><?xml version="1.0" encoding="utf-8"?>
<comments xmlns="http://schemas.openxmlformats.org/spreadsheetml/2006/main">
  <authors>
    <author>Win-7</author>
  </authors>
  <commentList>
    <comment ref="J39" authorId="0">
      <text>
        <r>
          <rPr>
            <b/>
            <sz val="9"/>
            <color indexed="81"/>
            <rFont val="Tahoma"/>
            <family val="2"/>
          </rPr>
          <t>01/06/2017  SA OB SA No Book
Pembayaran Order 2 Maret - 15 April 2017
DARI ABDUL LATIF
 0,00  66.452.950,00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>20/06/17  SETORAN DARI TABUNGAN 400301000897500-ABDUL RAHMAN
  43.000.000,00  497.992.770,00</t>
        </r>
      </text>
    </comment>
    <comment ref="J75" authorId="0">
      <text>
        <r>
          <rPr>
            <b/>
            <sz val="9"/>
            <color indexed="81"/>
            <rFont val="Tahoma"/>
            <family val="2"/>
          </rPr>
          <t>20/06/2017  SA OB SA No Book
Pembayaran Order 18 April- 15 Juni 2017
DARI ABDUL LATIF
 0,00  33.800.000,00</t>
        </r>
      </text>
    </comment>
    <comment ref="G105" authorId="0">
      <text>
        <r>
          <rPr>
            <b/>
            <sz val="9"/>
            <color indexed="81"/>
            <rFont val="Tahoma"/>
            <family val="2"/>
          </rPr>
          <t>Koli Kecil</t>
        </r>
      </text>
    </comment>
    <comment ref="G106" authorId="0">
      <text>
        <r>
          <rPr>
            <b/>
            <sz val="9"/>
            <color indexed="81"/>
            <rFont val="Tahoma"/>
            <family val="2"/>
          </rPr>
          <t>Koli Besar</t>
        </r>
      </text>
    </comment>
    <comment ref="G107" authorId="0">
      <text>
        <r>
          <rPr>
            <b/>
            <sz val="9"/>
            <color indexed="81"/>
            <rFont val="Tahoma"/>
            <family val="2"/>
          </rPr>
          <t>Produk Katalog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0" authorId="0">
      <text>
        <r>
          <rPr>
            <b/>
            <sz val="9"/>
            <color indexed="81"/>
            <rFont val="Tahoma"/>
            <family val="2"/>
          </rPr>
          <t xml:space="preserve"> PEND
TRSF E-BANKING CR
0301/FTSCY/WS95011
25327746.00
Pembayaran Order
19juni s/d 5 des
ABDUL LATIF
0000
25,327,746.00
CR
38,738,694.63</t>
        </r>
      </text>
    </comment>
  </commentList>
</comments>
</file>

<file path=xl/comments15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 C16013805  Titipan Pembayaran (K)  Sep 06 '16 18:13  1.500.000   Kas Besar  Dewi Rosdiana  Sesuai Faktur   Titip Tunai Pembayaran Pelanggan a/n Anang Suryana ID 160096124 Rp. 1.500.000 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 xml:space="preserve">C16014263  Titipan Pembayaran (K)  Sep 17 '16 14:06  1.491.400   Kas Besar  Annisa Zahirah  Sesuai Faktur   Sisa Pembayaran Anang Suryana ID 160096124 Rp. 1.491.400  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 C16014264  Titipan Pembayaran (K)  Sep 17 '16 14:08  1.000.000   Kas Besar  Annisa Zahirah  Sesuai Faktur   Titipan Pembayaran a/n Anang Suryana ID 160097095 Rp. 1.000.000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C16014392  Titipan Pembayaran (K)  Sep 19 '16 17:34  225.900   Kas Besar  Annisa Zahirah  Sesuai Faktur   Titip Bayar Pelanggan a/n Anang Suryana Rp. 225.900 &gt; ID 160097364 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C16014525  Titipan Pembayaran (K)  Sep 22 '16 09:19  795.000   Kas Besar  Annisa Zahirah  Sesuai Faktur   Sisa Kekurangan Pembayaran Pelanggan a/n Anang Suryana Rp. 795.000 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C16015119  Titipan Pembayaran (K)  Oct 03 '16 10:46  1.450.000   Kas Besar  Annisa Zahirah  Sesuai Faktur   Titip Bayar Tunai Pelanggan a/n Anang Suryana Rp. 1.450.000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C16015311  Titipan Pembayaran (K)  Oct 06 '16 17:24  1.000.000   Kas Besar  Annisa Zahirah  Sesuai Faktur   Titip Bayar Pelanggan a/n Anang Suryana Rp. 1.000.000 &gt; ID 160099178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C16015500  Titipan Pembayaran (K)  Oct 10 '16 17:50  600.000   Kas Besar  Annisa Zahirah  Sesuai Faktur   Titip Bayar Pelanggan a/n Anang Suryana Rp. 600.000 &gt; ID 160099666 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C16015615  Titipan Pembayaran (K)  Oct 12 '16 17:23  497.000   Kas Besar  Annisa Zahirah  Sesuai Faktur   Titip Bayar Pelanggan a/n Anang Suryana Rp. 497.000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C16016358  Titipan Pembayaran (K)  Oct 27 '16 16:09  1.000.000   Kas Besar  Maulana...  Sesuai Faktur   titip pembayaran a/n: ANANG SURYANA Rp 1.000.000 ID 160101392 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C16016823  Titipan Pembayaran (K)  Nov 05 '16 16:10  1.000.000   Kas Besar  Annisa Zahirah  Sesuai Faktur   Titip Bayar Pelanggan a/n Anang Suryana Rp. 1.000.000 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 xml:space="preserve">C16017296  Titipan Pembayaran (K)  Nov 15 '16 16:34  1.511.500   Kas Besar  Annisa Zahirah  Sesuai Faktur   Titip Bayar Pelanggan a/n Anang Suryana Rp. 1.511.500 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C16017700  Titipan Pembayaran (K)  Nov 25 '16 15:44  494.400   Kas Besar  Annisa Zahirah  Sesuai Faktur   Titip Pembayaran a/n Anang Suryana Rp 494.400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 xml:space="preserve">  C16018556  Titipan Pembayaran (K)  Dec 16 '16 16:54  1.500.000   Kas Besar  Annisa Zahirah  Sesuai Faktur   Titip Bayar Pelanggan a/n Anang Suryana Rp. 1.500.000 &gt; ID 160106576 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 xml:space="preserve">C16018978  Titipan Pembayaran (K)  Dec 26 '16 14:27  2.000.000   Kas Besar  Annisa Zahirah  Sesuai Faktur   Titip Pembayaran a/n Anang Suryana ID 160107391 Rp 2.000.000  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C17019405  Titipan Pembayaran (K)  Jan 09 '17 17:23  3.150.000   Kas Besar  Dewi Rosdiana  Sesuai Faktur   Titip Pembayaran a/n Anang suryana untuk pelunasan tgl 25 desember 2016 Rp 3.150.000 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 xml:space="preserve">  C17019646  Titipan Pembayaran (K)  Jan 16 '17 18:37  1.400.000   Kas Besar  Annisa Zahirah  Sesuai Faktur   Titip pembayaran a/n Anang Suryana ID 170109009 Rp 1.400.000 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 xml:space="preserve">  C17019758  Titipan Pembayaran (K)  Jan 20 '17 16:42  500.000   Kas Besar  Dewi Rosdiana  Sesuai Faktur   Titip Pembayaran a/n Anang suryana ID 170109365 Rp 500.000  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C17019954  Titipan Pembayaran (K)  Jan 25 '17 18:11  2.000.000   Kas Besar  Anisa Zahirah  Sesuai Faktur   Titip Pembayaran a/n Anang Suryana Rp 2.000.000 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 xml:space="preserve">  C17020313  Titipan Pembayaran (K)  Feb 05 '17 16:52  4.031.700   Kas Besar  Andi Haeruman  Sesuai Faktur   Titip pembayaran dari pak Anang Suryana Rp 4.031.700 untuk ID belanja 170110975 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PEND
TRSF E-BANKING CR
03/21 95031
P ANANG CIANJUR
ACHMAD SUPANDI
0000
2,000,000.00
CR
234,814,375.93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 xml:space="preserve"> PEND
TRSF E-BANKING CR
03/21 95031
ANANG CIANJUR
ACHMAD SUPANDI
0000
4,000,000.00
CR
239,792,375.93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PEND
TRSF E-BANKING CR
03/30 95031
ANANG S
ACHMAD SUPANDI
0000
1,100,000.00
CR
261,588,278.93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 xml:space="preserve">C17022435  Titipan Pembayaran (K)  Mar 30 '17 09:49  713.600   7.576.500  Kas Besar  Anisa Zahirah  Sesuai Faktur   Titip Bayar Pelanggan a/n Anang Suryana Rp. 713.600 </t>
        </r>
      </text>
    </comment>
  </commentList>
</comments>
</file>

<file path=xl/comments16.xml><?xml version="1.0" encoding="utf-8"?>
<comments xmlns="http://schemas.openxmlformats.org/spreadsheetml/2006/main">
  <authors>
    <author>Win-7</author>
  </authors>
  <commentList>
    <comment ref="J18" authorId="0">
      <text>
        <r>
          <rPr>
            <b/>
            <sz val="9"/>
            <color indexed="81"/>
            <rFont val="Tahoma"/>
            <family val="2"/>
          </rPr>
          <t xml:space="preserve">  C17022106  Titipan Pembayaran (K)  Mar 22 '17 17:23  500.300   7.226.900  Kas Besar  Anisa Zahirah  Sesuai Faktur   Titip Bayar Pelanggan a/n Bojes Kuningan Rp. 500.300 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22/03/17  TRANSFER ATM MUHAMAD JUHARA TO ABDUL RAHMAN h
  5.343.000,00  239.827.613,00</t>
        </r>
      </text>
    </comment>
  </commentList>
</comments>
</file>

<file path=xl/comments17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 xml:space="preserve"> PEND
TRSF E-BANKING CR
2811/FTSCY/WS95011
154700.00
AnekaBusana
22Nov16
ARMI
0000
154,700.00
CR
163,034,294.4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13/01/2017 SA OB SA No Book
AnekaBusana07Jan17
DARI ARMI
0,00 100.000,00
PEND
TRSF E-BANKING CR 
1301/FTSCY/WS95011
121800.00
AnekaBusana 
07Jan17 
ARMI 
0000
121,800.00
CR
162,030,100.53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20/01/2017  SA OB SA No Book
AnekaBusana13-16Jan17
DARI ARMI
 0,00  406.613,00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28/01/17  TRANSFER IBNK ARMI TO ABDUL RAHMAN
  682.763,00  330.647.440,00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08/02/17  TRANSFER IBNK ARMI TO ABDUL RAHMAN
  264.513,00  47.424.315,00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10/02/17  TRANSFER IBNK ARMI TO ABDUL RAHMAN
  84.525,00  51.174.728,00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2002/FTSCY/WS95011
257951.00
AnekaBusana
16-17FEB17
ARMI
0000
257,951.00
CR
110,120,661.79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 PEND
TRSF E-BANKING CR
0603/FTSCY/WS95011
121450.00
AnekaBusana
ARMI
0000
121,450.00
CR
128,724,959.93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1303/FTSCY/WS95011
623876.00
AnekaBusana
sd 12Mar17
ARMI
0000
623,876.00
CR
239,260,090.93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 PEND
TRSF E-BANKING CR
2003/FTSCY/WS95011
177825.00
AnekaBusana
15-17Mar17
ARMI
0000
177,825.00
CR
217,167,955.93</t>
        </r>
      </text>
    </comment>
  </commentList>
</comments>
</file>

<file path=xl/comments18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 C16013498  Titipan Pembayaran (K)  Aug 31 '16 16:34  1.500.000   Kas Besar  Dewi Rosdiana  Sesuai Faktur   Titip Tunai Pembayaran Pelanggan a/n Okris Mardani K Rp. 1.500.000 &gt; ID 160095517 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02/09/16  SETORAN TANPA BUKU
  2.320.000,00  448.505.728,00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 C16014048  Titipan Pembayaran (K)  Sep 11 '16 17:28  2.500.000   Kas Besar  Roni Setiadi  Sesuai Faktur   Pembayaran sebagian pelanggan a.n Bpk Okris Mardani Kristian ID Belanja 160096738 Rp 2.500.000 Disetujui #Manajemen 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16014522  Titipan Pembayaran (K)  Sep 22 '16 09:15  3.391.000   Kas Besar  Annisa Zahirah  Sesuai Faktur   Sisa Kekurangan Pembayaran a/n Okris Mardani K Rp. 3.391.000 ID 160096738 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Retur yg terpakai pada ID 160097197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16015118  Titipan Pembayaran (K)  Oct 03 '16 10:44  3.798.600   Kas Besar  Annisa Zahirah  Sesuai Faktur   Titip Bayar Tunai Pelanggan a/n Okris Mardani K Rp. 3.798.600 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 C16015551  Titipan Pembayaran (K)  Oct 11 '16 16:38  6.335.700   Kas Besar  Annisa Zahirah  Sesuai Faktur   Titip Bayar Pelanggan a/n Okris Mardani K Rp. 6.335.700  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24/10/16  SETORAN TANPA BUKU 0537052 2111 SA Cash Dep NoBook
  3.437.000,00  578.830.427,00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C16016526  Titipan Pembayaran (K)  Oct 31 '16 16:04  1.693.200   Kas Besar  Annisa Zahirah  Sesuai Faktur   Pelunasan pembelanjaan Okris Id 160100968 Rp 1.693.200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 C17020506  Titipan Pembayaran (K)  Feb 11 '17 18:20  500.000   Kas Besar  Anisa Zahirah  Sesuai Faktur   Titip Bayar Tunai Pelanggan a/n okris Mardani K Rp. 500.000 ID 170111877 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C17020811  Titipan Pembayaran (K)  Feb 21 '17 11:30  7.037.000   Kas Besar  Anisa Zahirah  Sesuai Faktur   Pelunasan Pembyaran Pelanggan a/n Okris Rp. 7.037.000 ID 170111877 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07/03/17  SETORAN TANPA BUKU
  4.000.000,00  138.374.204,00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 C17021549  Titipan Pembayaran (K)  Mar 11 '17 11:18  3.000.000   Kas Besar  Erza...  Sesuai Faktur   Titip bayar Pelanggan a/n Okris Mardani K Rp. 3.000.000 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 xml:space="preserve">C17021678  Titipan Pembayaran (K)  Mar 14 '17 12:38  4.669.300   Kas Besar  Anisa Zahirah  Sesuai Faktur   Titip bayar Pelanggan a/n Okris Mardani K Rp. 4.669.300 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
 PEND
TRSF E-BANKING CR
03/23 95031
OKRIS M CKR
ACHMAD SUPANDI
0000
1,136,000.00
CR
232,311,181.93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>C17022140  Titipan Pembayaran (K)  Mar 23 '17 10:55  5.000.000   11.279.300  Kas Besar  Dani Darmawan  Sesuai Faktur   Titip Bayar a/n Okris mardani K Rp. 5.000.000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Uang diterima oleh Ramdan dengan ID Kas masuk C17022312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Uang diterima oleh Ramdan dengan ID Kas masuk C17022285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 PEND
TRSF E-BANKING CR
03/26 95031
OKRIS CKR
ACHMAD SUPANDI
0000
3,000,000.00
CR
244,305,110.93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>C17022436  Titipan Pembayaran (K)  Mar 30 '17 13:40  4.050.200   11.626.700  Kas Besar  Anisa Zahirah  Sesuai Faktur   Titip Bayar pelanggan a/n Okris Mardani K Rp. 4.050.200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 xml:space="preserve">  C17022455  Titipan Pembayaran (K)  Mar 30 '17 18:17  1.500.000   12.149.700  Kas Besar  Anton Hermawan  Sesuai Faktur   Titip bayar Pelanggan a/n Okris Mardani K Rp. 1.500.000 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 C17022666  Titipan Pembayaran (K)  Apr 05 '17 15:23  3.911.800   10.344.200  Kas Besar  Anisa Zahirah  Sesuai Faktur   Titip bayar Pelanggan a/n Okris Mardani K Rp. 3.911.800 </t>
        </r>
      </text>
    </comment>
    <comment ref="J49" authorId="0">
      <text>
        <r>
          <rPr>
            <b/>
            <sz val="9"/>
            <color indexed="81"/>
            <rFont val="Tahoma"/>
            <family val="2"/>
          </rPr>
          <t xml:space="preserve">C17023003  Titipan Pembayaran (K)  Apr 11 '17 17:31  2.630.000   29.965.300  Kas Besar  Robby...  Sesuai Faktur   Titip Bayar Pelanggan a/n Okris Mardani K Rp. 2.630.000 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 xml:space="preserve">C17023342  Titipan Pembayaran (K)  Apr 18 '17 13:55  3.114.900   8.808.500  Kas Besar  Anisa Zahirah  Sesuai Faktur   Titip Bayar Pelanggan a/n Okris Mardani K Rp. 3.114.900 </t>
        </r>
      </text>
    </comment>
    <comment ref="J51" authorId="0">
      <text>
        <r>
          <rPr>
            <b/>
            <sz val="9"/>
            <color indexed="81"/>
            <rFont val="Tahoma"/>
            <family val="2"/>
          </rPr>
          <t xml:space="preserve">  C17023346  Titipan Pembayaran (K)  Apr 18 '17 16:05  350.000   73.560.000  Kas Besar  Robby...  Sesuai Faktur   Titip bayar Pelanggan a/n Okris Mardani Rp. 350.000 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 xml:space="preserve">C17023497  Titipan Pembayaran (K)  Apr 21 '17 15:46  2.451.100   43.425.900  Kas Besar  Robby...  Sesuai Faktur   Titip Tunai Pelanggan a/n Okris Mardani K Rp. 2.451.100   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 xml:space="preserve">  C17023678  Titipan Pembayaran (K)  Apr 25 '17 14:52  3.000.000   18.154.200  Kas Besar  Anisa Zahirah  Sesuai Faktur   Titip Tunai Pelanggan a/n Okris Mardani K Rp 3.000.000 I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 xml:space="preserve">  C17023677  Titipan Pembayaran (K)  Apr 25 '17 14:51  2.400.000   15.154.200  Kas Besar  Robby...  Sesuai Faktur   Titip Tunai pelanggan a/n Okris Mardani K Rp 2.400.000 ID 170122659 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 xml:space="preserve">  C17023850  Titipan Pembayaran (K)  Apr 29 '17 16:21  4.160.000   46.512.800  Kas Besar  Robby...  Sesuai Faktur   Titip Tunai pelanggan a/n Okris Rp 4.160.000 ID 170122659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5" authorId="0">
      <text>
        <r>
          <rPr>
            <b/>
            <sz val="9"/>
            <color indexed="81"/>
            <rFont val="Tahoma"/>
            <family val="2"/>
          </rPr>
          <t xml:space="preserve">C17024778  Titipan Pembayaran (K)  May 19 '17 17:01  500.000   11.868.700  Kas Besar  Robby...  Sesuai Faktur   Titip Tunai Pelanggan a/n Okris Mardani K Rp 500.000 </t>
        </r>
      </text>
    </comment>
    <comment ref="J67" authorId="0">
      <text>
        <r>
          <rPr>
            <b/>
            <sz val="9"/>
            <color indexed="81"/>
            <rFont val="Tahoma"/>
            <family val="2"/>
          </rPr>
          <t>22/05/2017  SA Cash Dep NoBook
OKRIS M
ABDUL RAHMAN
 0,00  1.900.000,00: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0901/FTSCY/WS95011
533226.00
3-5 Jan
WIDYA HUTOMO SAHAD
0000
533,226.00
CR
199,407,632.53</t>
        </r>
      </text>
    </comment>
  </commentList>
</comments>
</file>

<file path=xl/comments2.xml><?xml version="1.0" encoding="utf-8"?>
<comments xmlns="http://schemas.openxmlformats.org/spreadsheetml/2006/main">
  <authors>
    <author>Win-7</author>
  </authors>
  <commentList>
    <comment ref="J13" authorId="0">
      <text>
        <r>
          <rPr>
            <b/>
            <sz val="9"/>
            <color indexed="81"/>
            <rFont val="Tahoma"/>
            <family val="2"/>
          </rPr>
          <t>09/02/18  TRANSFER IBNK INDRA MASTOTI TO ABDUL RAHMAN
  2.977.189,00  244.699.668,00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15/02/18  TRANSFER IBNK INDRA MASTOTI TO ABDUL RAHMAN
  3.541.126,00  291.353.082,00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>01/03/18  TRANSFER IBNK INDRA MASTOTI TO ABDUL RAHMAN
  3.808.941,00  330.802.813,00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08/03/18  TRANSFER IBNK INDRA MASTOTI TO ABDUL RAHMAN
  4.534.438,00  422.619.753,00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>15/03/18  TRANSFER IBNK INDRA MASTOTI TO ABDUL RAHMAN
  4.541.953,00  486.133.633,00</t>
        </r>
      </text>
    </comment>
  </commentList>
</comments>
</file>

<file path=xl/comments20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04/05/16  SETORAN TANPA BUKU
  3.550.000,00  64.408.533,00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13/05/16  SETORAN TANPA BUKU
  1.000.000,00  101.333.575,00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20/05/16 SETORAN TANPA BUKU 
1.173.000,00 160.861.266,00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26/05/16  SETORAN TANPA BUKU
  2.100.000,00  200.039.214,00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06/06/16  SETORAN TANPA BUKU AHMAD
  2.490.000,00  173.089.745,00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16/06/16  SETORAN TANPA BUKU
  3.876.000,00  281.429.979,00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24/06/16  SETORAN TANPA BUKU
  1.500.000,00  302.147.454,00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01/07/16  SETORAN TANPA BUKU
  500.000,00  330.571.694,00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16/08/16  SETORAN TANPA BUKU
  216.000,00  381.413.244,00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15/09/16  SETORAN TANPA BUKU
  636.000,00  1.265.980,00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 07/10/16  SETORAN TANPA BUKU AHMAD A
  454.000,00  536.735.967,00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04/11/16  SETORAN TANPA BUKU
  300.000,00  613.549.033,00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>15/11/16  SETORAN TANPA BUKU AHMAD ASPURI-400301000897500
  300.000,00  895.596.828,00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08/12/16  SETORAN TANPA BUKU AHMAD ASPURI-400301000897500
  730.000,00  579.106.523,00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06/01/17  SETORAN TANPA BUKU AHMAD ASPURI-400301000897500
  358.000,00  314.508.242,00</t>
        </r>
      </text>
    </comment>
    <comment ref="H42" authorId="0">
      <text>
        <r>
          <rPr>
            <b/>
            <sz val="9"/>
            <color indexed="81"/>
            <rFont val="Tahoma"/>
            <family val="2"/>
          </rPr>
          <t>ONGKIR KATALOG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30/01/17  SETORAN TANPA BUKU AHMAD ASPURI-400301000897500
  400.000,00  333.069.892,00</t>
        </r>
      </text>
    </comment>
    <comment ref="H46" authorId="0">
      <text>
        <r>
          <rPr>
            <b/>
            <sz val="9"/>
            <color indexed="81"/>
            <rFont val="Tahoma"/>
            <family val="2"/>
          </rPr>
          <t>ONGKIR TGL 19 FEBRUARI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>20/02/17  SETORAN TANPA BUKU AHMAD ASPURI-400301000897500
  586.000,00  68.850.908,00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27/02/17  SETORAN TANPA BUKU AHMAD
  2.292.000,00  100.134.108,00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>08/03/17  SETORAN TANPA BUKU
  2.800.000,00  154.669.735,00</t>
        </r>
      </text>
    </comment>
  </commentList>
</comments>
</file>

<file path=xl/comments21.xml><?xml version="1.0" encoding="utf-8"?>
<comments xmlns="http://schemas.openxmlformats.org/spreadsheetml/2006/main">
  <authors>
    <author>Win-7</author>
  </authors>
  <commentList>
    <comment ref="J13" authorId="0">
      <text>
        <r>
          <rPr>
            <b/>
            <sz val="9"/>
            <color indexed="81"/>
            <rFont val="Tahoma"/>
            <family val="2"/>
          </rPr>
          <t xml:space="preserve">08/11/16 SETORAN TANPA BUKU SA Cash Dep NoBook
2.300.000,00 623.719.937,00
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24/01/17  TRANSFER ATM SAMBAS TRIANA TO ABDUL RAHMAN X
  330.000,00  327.199.413,00</t>
        </r>
      </text>
    </comment>
  </commentList>
</comments>
</file>

<file path=xl/comments22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12/25 95031
ABDUL GAFUR
0000
1,844,863.00
CR
29,153,391.95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 xml:space="preserve"> PEND
TRSF E-BANKING CR
01/05 95031
ABDUL GAFUR
0000
987,175.00
CR
169,344,715.53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085939449764
16-02
AJI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PEND
TRSF E-BANKING CR
01/16 95031
ABDUL GAFUR
0000
1,082,125.00
CR
184,715,583.53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01/26 95031
ABDUL GAFUR
0000
1,678,000.00
CR
118,797,322.53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BENO
081809908590
16-02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 xml:space="preserve">ONGKIR KATALOG
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02/06 95031
ABDUL GAFUR
0000
2,820,488.00
CR
57,881,988.79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02/15 95031
ABDUL GAFUR
0000
1,420,738.00
CR
69,199,823.79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08-76
08592176859
AJAT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:26/02
26/02 WSID:Z4421
ABDUL GAFUR
0000
2,245,425.00
CR
114,064,798.79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TRSF E-BANKING CR
03/17 95031
ABDUL GAFUR
0000
1,460,951.00
CR
192,309,395.93</t>
        </r>
      </text>
    </comment>
  </commentList>
</comments>
</file>

<file path=xl/comments23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 C16015553  Titipan Pembayaran (K)  Oct 11 '16 16:44  1.000.000   Kas Besar  Annisa Zahirah  Sesuai Faktur   Titip Bayar Pelnggan a/n Dudung (Sinar Utama) Rp. 1.000.000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24/10/2016  SA Cash Dep NoBook
NANAN SUPENA
ABDUL RAHMAN
 0,00  500.000,00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08/11/2016  SA Cash Dep NoBook
ABDUL RAHMAN
 0,00  4.000.000,00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 C16017755  Titipan Pembayaran (K)  Nov 26 '16 16:41  2.467.200   Kas Besar  Annisa Zahirah  Sesuai Faktur   Penitipan pembayaran a/n Dudung sinar utama Rp 2.467.200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22/12/2016  SA Cash Dep NoBook
ABDUL RAHMAN
 0,00  2.000.000,00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 C17019286  Titipan Pembayaran (K)  Jan 05 '17 09:35  2.033.400   Kas Besar  Dewi Rosdiana  Sesuai Faktur   Titip Bayar Pelanggan Pelanggan a/n Dudung (Sinar Utama) Rp. 2.033.400 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06/02/2017  SA Cash Dep NoBook
ANGGI
ABDUL RAHMAN
 0,00  1.500.000,00</t>
        </r>
      </text>
    </comment>
  </commentList>
</comments>
</file>

<file path=xl/comments24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19/12/16  TRANSFER ATM DADANG SUPRIAT TO ABDUL RAHMAN g
  2.226.300,00  599.482.761,00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 xml:space="preserve">081906697332
B72005
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04/01/17  SETORAN TANPA BUKU
  443.000,00  313.428.704,00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0878040335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03/02/17  SETORAN TANPA BUKU
  1.088.000,00  339.131.412,00</t>
        </r>
      </text>
    </comment>
  </commentList>
</comments>
</file>

<file path=xl/comments25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 C16016906  Titipan Pembayaran (K)  Nov 07 '16 15:29  1.500.000   Kas Besar  Annisa Zahirah  Sesuai Faktur   Titip uang a/n Heni Agung Jaya kecil ID 160102430 Rp 1.500.000 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 C16017846  Titipan Pembayaran (K)  Nov 28 '16 17:41  468.500   Kas Besar  Dewi Rosdiana  Sesuai Faktur   Titipan dari Heni Agung jaya kecil ID 160102430 Rp 468.500 </t>
        </r>
      </text>
    </comment>
  </commentList>
</comments>
</file>

<file path=xl/comments26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27/09/2016  M-BK TRF CA/SA W/TXT
inv blackelly
DARI KUSNO
 0,00  1.496.038,00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06/10/2016  M-BK TRF CA/SA W/TXT
inv blackelly
DARI KUSNO
 0,00  2.185.665,00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13/10/16  TRANSFER SMS KUSNO TO ABDUL RAHMAN
  2.374.228,00  551.531.535,00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20/10/16  TRANSFER SMS KUSNO TO ABDUL RAHMAN
  2.990.928,00  565.895.451,00</t>
        </r>
      </text>
    </comment>
    <comment ref="J52" authorId="0">
      <text>
        <r>
          <rPr>
            <b/>
            <sz val="9"/>
            <color indexed="81"/>
            <rFont val="Tahoma"/>
            <family val="2"/>
          </rPr>
          <t xml:space="preserve"> 27/10
TRSF E-BANKING CR
10/27 95031
INV BLAKKELLY
KUSNO
0000
3,545,240.00
CR
197,791,443.35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PEND
TRSF E-BANKING CR
11/03 95031
INV BCL
KUSNO
0000
678,827.00
CR
68,602,354.47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 PEND
TRSF E-BANKING CR
11/12 95031
INV IFL
KUSNO
0000
621,426.00
CR
32,730,137.47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>20/11/16  TRANSFER SMS KUSNO TO ABDUL RAHMAN
  1.214.238,00  604.846.131,00</t>
        </r>
      </text>
    </comment>
    <comment ref="J83" authorId="0">
      <text>
        <r>
          <rPr>
            <b/>
            <sz val="9"/>
            <color indexed="81"/>
            <rFont val="Tahoma"/>
            <family val="2"/>
          </rPr>
          <t xml:space="preserve"> PEND
TRSF E-BANKING CR
11/24 95031
LFLC
KUSNO
0000
3,068,453.00
CR
120,621,381.47</t>
        </r>
      </text>
    </comment>
    <comment ref="J91" authorId="0">
      <text>
        <r>
          <rPr>
            <b/>
            <sz val="9"/>
            <color indexed="81"/>
            <rFont val="Tahoma"/>
            <family val="2"/>
          </rPr>
          <t>05/12/2016  M-BK TRF CA/SA W/TXT
inv bcl
DARI KUSNO
 0,00  955.588,00</t>
        </r>
      </text>
    </comment>
    <comment ref="J99" authorId="0">
      <text>
        <r>
          <rPr>
            <b/>
            <sz val="9"/>
            <color indexed="81"/>
            <rFont val="Tahoma"/>
            <family val="2"/>
          </rPr>
          <t xml:space="preserve"> 13/12
TRSF E-BANKING CR
12/13 95031
INV BLACKELLY
KUSNO
0000
2,488,327.00
CR
59,941,638.95</t>
        </r>
      </text>
    </comment>
    <comment ref="J113" authorId="0">
      <text>
        <r>
          <rPr>
            <b/>
            <sz val="9"/>
            <color indexed="81"/>
            <rFont val="Tahoma"/>
            <family val="2"/>
          </rPr>
          <t>26/12/16  TRANSFER SMS KUSNO TO ABDUL RAHMAN
  2.010.227,00  309.120.927,00</t>
        </r>
      </text>
    </comment>
    <comment ref="J119" authorId="0">
      <text>
        <r>
          <rPr>
            <b/>
            <sz val="9"/>
            <color indexed="81"/>
            <rFont val="Tahoma"/>
            <family val="2"/>
          </rPr>
          <t>06/01/2017  M-BK TRF CA/SA W/TXT
inv bcl
DARI KUSNO
 0,00  878.502,00</t>
        </r>
      </text>
    </comment>
    <comment ref="J129" authorId="0">
      <text>
        <r>
          <rPr>
            <b/>
            <sz val="9"/>
            <color indexed="81"/>
            <rFont val="Tahoma"/>
            <family val="2"/>
          </rPr>
          <t xml:space="preserve"> 17/01
TRSF E-BANKING CR
01/17 95031
INV BCL
KUSNO
0000
596,314.00
CR
144,517,052.53</t>
        </r>
      </text>
    </comment>
  </commentList>
</comments>
</file>

<file path=xl/comments27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>31/01/17  TRANSFER ATM ANDI RIANSYAH TO ABDUL RAHMAN l FROM408701009061538 TO400301000897500ATM
  565.688,00  335.766.931,00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06/02/17  TRANSFER ATM ANDI RIANSYAH TO ABDUL RAHMAN l
  1.472.100,00  343.852.512,00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11/02/17  TRANSFER ATM ANDI RIANSYAH TO ABDUL RAHMAN l FROM408701009061538 TO400301000897500ATM
  2.289.700,00  53.262.652,00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Cancel
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
==VALIDASI EBANKING==
Diverifikasi oleh: Imam M
Kopi Paste Teks Transaksi Ebanking: 
19/02/17 TRANSFER ATM ANDI RIANSYAH TO ABDUL RAHMAN
  2.140.251,00 66.301.408,00
Untuk
- ID 170112471 Rp  413.438 
- ID 170112609 Rp  1.449.700 
- ID 170113071 Rp 277.113
</t>
        </r>
      </text>
    </comment>
  </commentList>
</comments>
</file>

<file path=xl/comments28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06/05/16  TRANSFER ATM NINA RAHMAWATI TO ABDUL RAHMAN d
  11.034.450,00  75.514.858,00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10/05/16 TRANSFER ATM NINA RAHMAWATI TO ABDUL RAHMAN d
5.150.688,00 97.907.649,00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13/05/16  TRANSFER ATM NINA RAHMAWATI TO ABDUL RAHMAN d
  16.768.938,00  141.102.513,00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TRSF E-BANKING CR
05/17 95031
NINA RAHMAWATI
0000
16,065,700.00
CR
208,289,684.74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19/05/16  TRANSFER ATM NINA RAHMAWATI TO ABDUL RAHMAN
  13.807.763,00  159.688.266,00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23/05
SETORAN VIA CDM
2305 WSID:983H1 NINA RAHMAWATI
0998
4,700,000.00
CR
90,486,271.74
23/05
SETORAN VIA CDM
2305 WSID:983H1 NINA RAHMAWATI
0998
4,800,000.00
CR
95,286,271.74
23/05
SETORAN VIA CDM
2305 WSID:983H1 NINA RAHMAWATI
0998
4,700,000.00
CR
99,986,271.74
23/05
SETORAN VIA CDM
2305 WSID:983H1 NINA RAHMAWATI
0998
400,000.00
CR
100,386,271.74
23/05
SETORAN VIA CDM
2305 WSID:983H1 NINA RAHMAWATI
0998
400,000.00
CR
100,786,271.74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PEND
SETORAN VIA CDM
24/05 WSID:983H1 NINA RAHMAWATI
0998
4,300,000.00
CR
127,205,538.74
PEND
SETORAN VIA CDM
24/05 WSID:983H1 NINA RAHMAWATI
0998
3,100,000.00
CR
130,305,538.74
PEND
SETORAN VIA CDM
24/05 WSID:983H1 NINA RAHMAWATI
0998
250,000.00
CR
130,555,538.74
PEND
SETORAN VIA CDM
24/05 WSID:983H1 NINA RAHMAWATI
0998
200,000.00
CR
130,755,538.74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25/05 WSID:024R1
NINA RAHMAWATI
0000
6,651,500.00
CR
148,528,865.74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27/05/16  TRANSFER ATM NINA RAHMAWATI TO ABDUL RAHMAN d
  10.379.338,00  212.531.428,00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30/05/16  SETORAN TANPA BUKU
  13.900.000,00  228.932.329,00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C16009929  Titipan Pembayaran (K)  May 30 '16 18:34  3.850.300   Kas Besar  Eva  Sesuai Faktur   Pembayaran ID 160085171 a/n Ibu Nina Rp. 3.850.300 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PEND
TRSF E-BANKING CR
05/31 95031
NINA RAHMAWATI
0000
10,693,150.00
CR
82,088,436.74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07/06/16  TRANSFER ATM NINA RAHMAWATI TO ABDUL RAHMAN d
  14.577.575,00  189.662.409,00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 09/06
TRSF E-BANKING CR
06/09 95031
NINA RAHMAWATI
0000
1,465,976.00
CR
17,578,946.57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 PEND
TRSF E-BANKING CR
06/11 95031
NINA RAHMAWATI
0000
1,936,200.00
CR
44,866,023.57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13/06
SETORAN TUNAI
0337
13,857,000.00
CR
88,175,963.57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21/06/16  SETORAN TANPA BUKU 7023052 2111 SA Cash Dep NoBook
  7.050.000,00  297.083.744,00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 PEND
TRSF E-BANKING CR
06/27 95031
NINA RAHMAWATI
0000
2,871,138.00
CR
352,038,826.57</t>
        </r>
      </text>
    </comment>
  </commentList>
</comments>
</file>

<file path=xl/comments29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15/05/16  TRANSFER ATM ARIF RAHMAN HA TO ABDUL RAHMAN c
  1.050.276,00  142.649.789,00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26/05/2016 M-BK TRF CA/SA
DARI ARIF RAHMAN HAKIM
0,00 1.004.589,00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01/06/16  TRANSFER ATM ARIF RAHMAN HA TO ABDUL RAHMAN
  1.711.600,00  241.833.929,00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11/06/16  TRANSFER ATM ARIF RAHMAN HA TO ABDUL RAHMAN
  2.168.525,00  196.297.362,00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20/06/2016  M-BK TRF CA/SA
DARI ARIF RAHMAN HAKIM
 0,00  789.350,00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21/06/2016  M-BK TRF CA/SA
DARI ARIF RAHMAN HAKIM
 0,00  723.363,00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24/06/2016  M-BK TRF CA/SA
DARI ARIF RAHMAN HAKIM
 0,00  960.576,00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>28/06/2016  M-BK TRF CA/SA
DARI ARIF RAHMAN HAKIM
 0,00  1.009.575,00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27/07/16  TRANSFER ATM ARIF RAHMAN HA TO ABDUL RAHMAN c
  1.500.000,00  340.733.926,00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05/08/16  TRANSAKSI KREDIT DARI BANK LAIN 5264222511790164#100000610866#ATM #TRFHM
  1.100.000,00  356.437.482,00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10/08/16  TRANSFER ATM ARIF RAHMAN HA TO ABDUL RAHMAN
  1.200.000,00  373.571.136,00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12/08/16  TRANSFER ATM ARIF RAHMAN HA TO ABDUL RAHMAN
  1.600.000,00  377.743.436,00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>28/08/16  TRANSFER ATM ARIF RAHMAN HA TO ABDUL RAHMAN c
  1.500.000,00  421.854.613,00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>04/09/2016  M-BK TRF CA/SA
DARI ARIF RAHMAN HAKIM
 0,00  1.000.000,00</t>
        </r>
      </text>
    </comment>
    <comment ref="J62" authorId="0">
      <text>
        <r>
          <rPr>
            <b/>
            <sz val="9"/>
            <color indexed="81"/>
            <rFont val="Tahoma"/>
            <family val="2"/>
          </rPr>
          <t>15/09/16  TRANSFER ATM ARIF RAHMAN HA TO ABDUL RAHMAN
  1.500.000,00  474.837.824,00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>28/09/2016  M-BK TRF CA/SA
DARI ARIF RAHMAN HAKIM
 0,00  1.100.000,00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>16/10/16  TRANSFER ATM ARIF RAHMAN HA TO ABDUL RAHMAN
  1.500.000,00  557.260.248,00</t>
        </r>
      </text>
    </comment>
    <comment ref="J81" authorId="0">
      <text>
        <r>
          <rPr>
            <b/>
            <sz val="9"/>
            <color indexed="81"/>
            <rFont val="Tahoma"/>
            <family val="2"/>
          </rPr>
          <t xml:space="preserve"> PEND
TRSF E-BANKING CR
31/10 WSID:Z1391
ARIF RAHMAN HAKIM
0000
1,000,000.00
CR
194,244,632.35</t>
        </r>
      </text>
    </comment>
    <comment ref="J82" authorId="0">
      <text>
        <r>
          <rPr>
            <b/>
            <sz val="9"/>
            <color indexed="81"/>
            <rFont val="Tahoma"/>
            <family val="2"/>
          </rPr>
          <t>01/11/16  TRANSFER ATM ARIF RAHMAN HA TO ABDUL RAHMAN
  1.000.000,00  606.657.970,00</t>
        </r>
      </text>
    </comment>
    <comment ref="J92" authorId="0">
      <text>
        <r>
          <rPr>
            <b/>
            <sz val="9"/>
            <color indexed="81"/>
            <rFont val="Tahoma"/>
            <family val="2"/>
          </rPr>
          <t>28/11/2016  M-BK TRF CA/SA
DARI ARIF RAHMAN HAKIM
 0,00  1.000.000,00</t>
        </r>
      </text>
    </comment>
    <comment ref="J99" authorId="0">
      <text>
        <r>
          <rPr>
            <b/>
            <sz val="9"/>
            <color indexed="81"/>
            <rFont val="Tahoma"/>
            <family val="2"/>
          </rPr>
          <t>14/12/16  TRANSFER SMS ARIF RAHMAN HA TO ABDUL RAHMAN
  1.000.000,00  588.735.958,00</t>
        </r>
      </text>
    </comment>
    <comment ref="H100" authorId="0">
      <text>
        <r>
          <rPr>
            <b/>
            <sz val="9"/>
            <color indexed="81"/>
            <rFont val="Tahoma"/>
            <family val="2"/>
          </rPr>
          <t>888018480764</t>
        </r>
      </text>
    </comment>
    <comment ref="J100" authorId="0">
      <text>
        <r>
          <rPr>
            <b/>
            <sz val="9"/>
            <color indexed="81"/>
            <rFont val="Tahoma"/>
            <family val="2"/>
          </rPr>
          <t xml:space="preserve"> PEND
TRSF E-BANKING CR
04/01 WSID:064D1
ARIF RAHMAN HAKIM
0000
1,500,000.00
CR
163,870,887.53</t>
        </r>
      </text>
    </comment>
    <comment ref="J101" authorId="0">
      <text>
        <r>
          <rPr>
            <b/>
            <sz val="9"/>
            <color indexed="81"/>
            <rFont val="Tahoma"/>
            <family val="2"/>
          </rPr>
          <t>10/01/2017  M-BK TRF CA/SA
DARI ARIF RAHMAN HAKIM
 0,00  1.000.000,00</t>
        </r>
      </text>
    </comment>
    <comment ref="J102" authorId="0">
      <text>
        <r>
          <rPr>
            <b/>
            <sz val="9"/>
            <color indexed="81"/>
            <rFont val="Tahoma"/>
            <family val="2"/>
          </rPr>
          <t xml:space="preserve"> PEND
TRSF E-BANKING CR
24/01 WSID:159Z1
ARIF RAHMAN HAKIM
0000
500,000.00
CR
126,749,190.53</t>
        </r>
      </text>
    </comment>
    <comment ref="H103" authorId="0">
      <text>
        <r>
          <rPr>
            <b/>
            <sz val="9"/>
            <color indexed="81"/>
            <rFont val="Tahoma"/>
            <family val="2"/>
          </rPr>
          <t xml:space="preserve">C17020019  Ongkos Kirim Kurir (D)  Jan 27 '17 18:09   80.000  Kas Besar  Andi Haeruman  Sesuai Faktur   Ongkir a/n Arif Rahman Hakim Rp. 80.000 B7413 082-240-498-199 </t>
        </r>
      </text>
    </comment>
    <comment ref="J103" authorId="0">
      <text>
        <r>
          <rPr>
            <b/>
            <sz val="9"/>
            <color indexed="81"/>
            <rFont val="Tahoma"/>
            <family val="2"/>
          </rPr>
          <t>27/01/2017  M-BK TRF CA/SA
DARI ARIF RAHMAN HAKIM
 0,00  1.000.000,00</t>
        </r>
      </text>
    </comment>
    <comment ref="J104" authorId="0">
      <text>
        <r>
          <rPr>
            <b/>
            <sz val="9"/>
            <color indexed="81"/>
            <rFont val="Tahoma"/>
            <family val="2"/>
          </rPr>
          <t xml:space="preserve"> PEND
TRSF E-BANKING CR
02/05 95031
ARIF RAHMAN HAKIM
0000
1,000,000.00
CR
28,697,598.79</t>
        </r>
      </text>
    </comment>
    <comment ref="H107" authorId="0">
      <text>
        <r>
          <rPr>
            <b/>
            <sz val="9"/>
            <color indexed="81"/>
            <rFont val="Tahoma"/>
            <family val="2"/>
          </rPr>
          <t>HENDI
B 7945
081888440419</t>
        </r>
      </text>
    </comment>
    <comment ref="J107" authorId="0">
      <text>
        <r>
          <rPr>
            <b/>
            <sz val="9"/>
            <color indexed="81"/>
            <rFont val="Tahoma"/>
            <family val="2"/>
          </rPr>
          <t>07/02/2017  M-BK TRF CA/SA
DARI ARIF RAHMAN HAKIM
 0,00  1.000.000,00</t>
        </r>
      </text>
    </comment>
    <comment ref="J108" authorId="0">
      <text>
        <r>
          <rPr>
            <b/>
            <sz val="9"/>
            <color indexed="81"/>
            <rFont val="Tahoma"/>
            <family val="2"/>
          </rPr>
          <t xml:space="preserve"> PEND
TRSF E-BANKING CR
02/09 78371
ARIF RAHMAN HAKIM
0000
600,000.00
CR
9,087,830.79</t>
        </r>
      </text>
    </comment>
    <comment ref="J109" authorId="0">
      <text>
        <r>
          <rPr>
            <b/>
            <sz val="9"/>
            <color indexed="81"/>
            <rFont val="Tahoma"/>
            <family val="2"/>
          </rPr>
          <t>10/02/17  TRANSFER ATM ARIF RAHMAN HA TO ABDUL RAHMAN c
  719.688,00  50.521.288,00</t>
        </r>
      </text>
    </comment>
    <comment ref="J110" authorId="0">
      <text>
        <r>
          <rPr>
            <b/>
            <sz val="9"/>
            <color indexed="81"/>
            <rFont val="Tahoma"/>
            <family val="2"/>
          </rPr>
          <t>15/02/17  TRANSFER SMS ARIF RAHMAN HA TO ABDUL RAHMAN
  444.319,00  51.656.015,00</t>
        </r>
      </text>
    </comment>
  </commentList>
</comments>
</file>

<file path=xl/comments3.xml><?xml version="1.0" encoding="utf-8"?>
<comments xmlns="http://schemas.openxmlformats.org/spreadsheetml/2006/main">
  <authors>
    <author>Win-7</author>
  </authors>
  <commentList>
    <comment ref="J13" authorId="0">
      <text>
        <r>
          <rPr>
            <b/>
            <sz val="9"/>
            <color indexed="81"/>
            <rFont val="Tahoma"/>
            <family val="2"/>
          </rPr>
          <t xml:space="preserve"> PEND
TRSF E-BANKING CR
2701/FTSCY/WS95011
2867464.00
Inficlo Bandros
TIKA KARTIKA SARI
0000
2,867,464.00
CR
71,453,640.63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2901/FTSCY/WS95011
3798901.00
Inficlo Bandros
TIKA KARTIKA SARI
0000
3,798,901.00
CR
23,967,447.63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PEND
TRSF E-BANKING CR
3001/FTSCY/WS95011
6959751.00
Inficlo Bandros
TIKA KARTIKA SARI
0000
6,959,751.00
CR
35,302,452.63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PEND
TRSF E-BANKING CR
3101/FTSCY/WS95011
5249914.00
Inficlo Bandros
TIKA KARTIKA SARI
0000
5,249,914.00
CR
152,647,081.63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 xml:space="preserve"> PEND
TRSF E-BANKING CR
0102/FTSCY/WS95011
4076451.00
Inficlo Bandros
TIKA KARTIKA SARI
0000
4,076,451.00
CR
68,680,534.01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 xml:space="preserve"> PEND
TRSF E-BANKING CR
0202/FTSCY/WS95011
4669264.00
Inficlo Bandros
TIKA KARTIKA SARI
0000
4,669,264.00
CR
75,161,063.01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 xml:space="preserve"> PEND
TRSF E-BANKING CR
0302/FTSCY/WS95011
5488176.00
Inficlo Bandros
TIKA KARTIKA SARI
0000
5,488,176.00
CR
85,980,165.01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 xml:space="preserve"> PEND
TRSF E-BANKING CR
0502/FTSCY/WS95011
7458764.00
Inficlo Bandros
TIKA KARTIKA SARI
0000
7,458,764.00
CR
107,813,785.01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 xml:space="preserve"> PEND
TRSF E-BANKING CR
0602/FTSCY/WS95011
7929251.00
Inficlo Bandros
TIKA KARTIKA SARI
0000
7,929,251.00
CR
129,407,205.01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PEND
TRSF E-BANKING CR
0702/FTSCY/WS95011
6141713.00
Inficlo Bandros
TIKA KARTIKA SARI
0000
6,141,713.00
CR
142,212,484.01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 PEND
TRSF E-BANKING CR
0802/FTSCY/WS95011
4754664.00
Inficlo Bandros
TIKA KARTIKA SARI
0000
4,754,664.00
CR
151,945,377.01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 xml:space="preserve"> PEND
TRSF E-BANKING CR
0902/FTSCY/WS95011
6531876.00
Inficlo Bandros
TIKA KARTIKA SARI
0000
6,531,876.00
CR
160,726,393.01</t>
        </r>
      </text>
    </comment>
    <comment ref="J84" authorId="0">
      <text>
        <r>
          <rPr>
            <b/>
            <sz val="9"/>
            <color indexed="81"/>
            <rFont val="Tahoma"/>
            <family val="2"/>
          </rPr>
          <t xml:space="preserve"> PEND
TRSF E-BANKING CR
1002/FTSCY/WS95011
5797576.00
Inficlo Bandros
TIKA KARTIKA SARI
0000
5,797,576.00
CR
170,955,836.01</t>
        </r>
      </text>
    </comment>
    <comment ref="J88" authorId="0">
      <text>
        <r>
          <rPr>
            <b/>
            <sz val="9"/>
            <color indexed="81"/>
            <rFont val="Tahoma"/>
            <family val="2"/>
          </rPr>
          <t xml:space="preserve"> PEND
TRSF E-BANKING CR
1202/FTSCY/WS95011
2500576.00
Inficlo Bandros
TIKA KARTIKA SARI
0000
2,500,576.00
CR
177,415,740.01</t>
        </r>
      </text>
    </comment>
    <comment ref="J92" authorId="0">
      <text>
        <r>
          <rPr>
            <b/>
            <sz val="9"/>
            <color indexed="81"/>
            <rFont val="Tahoma"/>
            <family val="2"/>
          </rPr>
          <t xml:space="preserve"> PEND
TRSF E-BANKING CR
1302/FTSCY/WS95011
10163213.00
Inficlo Bandros
TIKA KARTIKA SARI
0000
10,163,213.00
CR
195,261,944.01</t>
        </r>
      </text>
    </comment>
    <comment ref="J96" authorId="0">
      <text>
        <r>
          <rPr>
            <b/>
            <sz val="9"/>
            <color indexed="81"/>
            <rFont val="Tahoma"/>
            <family val="2"/>
          </rPr>
          <t xml:space="preserve"> PEND
TRSF E-BANKING CR
1402/FTSCY/WS95011
5190939.00
Inficlo Bandros
TIKA KARTIKA SARI
0000
5,190,939.00
CR
175,563,353.01</t>
        </r>
      </text>
    </comment>
    <comment ref="J101" authorId="0">
      <text>
        <r>
          <rPr>
            <b/>
            <sz val="9"/>
            <color indexed="81"/>
            <rFont val="Tahoma"/>
            <family val="2"/>
          </rPr>
          <t xml:space="preserve"> PEND
TRSF E-BANKING CR
1502/FTSCY/WS95011
5316763.00
Inficlo Bandros
TIKA KARTIKA SARI
0000
5,316,763.00
CR
184,245,407.01</t>
        </r>
      </text>
    </comment>
    <comment ref="J109" authorId="0">
      <text>
        <r>
          <rPr>
            <b/>
            <sz val="9"/>
            <color indexed="81"/>
            <rFont val="Tahoma"/>
            <family val="2"/>
          </rPr>
          <t xml:space="preserve"> PEND
TRSF E-BANKING CR
1602/FTSCY/WS95011
5048665.00
Inficlo Bandros
TIKA KARTIKA SARI
0000
5,048,665.00
CR
194,665,637.01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6" authorId="0">
      <text>
        <r>
          <rPr>
            <b/>
            <sz val="9"/>
            <color indexed="81"/>
            <rFont val="Tahoma"/>
            <family val="2"/>
          </rPr>
          <t xml:space="preserve"> PEND
TRSF E-BANKING CR
1702/FTSCY/WS95011
4951714.00
Inficlo Bandros
TIKA KARTIKA SARI
0000
4,951,714.00
CR
204,826,115.01</t>
        </r>
      </text>
    </comment>
    <comment ref="J121" authorId="0">
      <text>
        <r>
          <rPr>
            <b/>
            <sz val="9"/>
            <color indexed="81"/>
            <rFont val="Tahoma"/>
            <family val="2"/>
          </rPr>
          <t xml:space="preserve"> PEND
TRSF E-BANKING CR
1902/FTSCY/WS95011
3473751.00
Inficlo Bandros
TIKA KARTIKA SARI
0000
3,473,751.00
CR
212,432,109.01</t>
        </r>
      </text>
    </comment>
    <comment ref="J126" authorId="0">
      <text>
        <r>
          <rPr>
            <b/>
            <sz val="9"/>
            <color indexed="81"/>
            <rFont val="Tahoma"/>
            <family val="2"/>
          </rPr>
          <t xml:space="preserve"> PEND
TRSF E-BANKING CR
2102/FTSCY/WS95011
10125589.00
Inficlo Bandros
TIKA KARTIKA SARI
0000
10,125,589.00
CR
238,673,526.01</t>
        </r>
      </text>
    </comment>
    <comment ref="J132" authorId="0">
      <text>
        <r>
          <rPr>
            <b/>
            <sz val="9"/>
            <color indexed="81"/>
            <rFont val="Tahoma"/>
            <family val="2"/>
          </rPr>
          <t xml:space="preserve"> PEND
TRSF E-BANKING CR
2102/FTSCY/WS95011
5583990.00
Inficlo Bandros
Tgl 20
TIKA KARTIKA SARI
0000
5,583,990.00
CR
244,257,516.01</t>
        </r>
      </text>
    </comment>
    <comment ref="J139" authorId="0">
      <text>
        <r>
          <rPr>
            <b/>
            <sz val="9"/>
            <color indexed="81"/>
            <rFont val="Tahoma"/>
            <family val="2"/>
          </rPr>
          <t xml:space="preserve"> PEND
TRSF E-BANKING CR
2202/FTSCY/WS95011
3840025.00
Inficlo Bandros
TIKA KARTIKA SARI
0000
3,840,025.00
CR
252,758,631.01</t>
        </r>
      </text>
    </comment>
    <comment ref="J148" authorId="0">
      <text>
        <r>
          <rPr>
            <b/>
            <sz val="9"/>
            <color indexed="81"/>
            <rFont val="Tahoma"/>
            <family val="2"/>
          </rPr>
          <t>23/02/2018  MCM InhouseTrf CS-CS
Inficlo Bandros
DARI TIKA KARTIKA SARI
Transfer Fee Inficlo Bandros
 0,00  5.181.666,00</t>
        </r>
      </text>
    </comment>
    <comment ref="J155" authorId="0">
      <text>
        <r>
          <rPr>
            <b/>
            <sz val="9"/>
            <color indexed="81"/>
            <rFont val="Tahoma"/>
            <family val="2"/>
          </rPr>
          <t xml:space="preserve"> PEND
TRSF E-BANKING CR
2402/FTSCY/WS95011
6759990.00
Inficlo Bandros
TIKA KARTIKA SARI
0000
6,759,990.00
CR
267,876,764.01</t>
        </r>
      </text>
    </comment>
    <comment ref="J159" authorId="0">
      <text>
        <r>
          <rPr>
            <b/>
            <sz val="9"/>
            <color indexed="81"/>
            <rFont val="Tahoma"/>
            <family val="2"/>
          </rPr>
          <t xml:space="preserve"> 27/02
TRSF E-BANKING CR
2702/FTSCY/WS95011
3916326.00
Inficlo Bandros
Tgl 24
TIKA KARTIKA SARI
0000
3,916,326.00
CR
292,197,979.01</t>
        </r>
      </text>
    </comment>
    <comment ref="J165" authorId="0">
      <text>
        <r>
          <rPr>
            <b/>
            <sz val="9"/>
            <color indexed="81"/>
            <rFont val="Tahoma"/>
            <family val="2"/>
          </rPr>
          <t xml:space="preserve"> 27/02
TRSF E-BANKING CR
2702/FTSCY/WS95011
9502065.00
Inficlo Bandros
TIKA KARTIKA SARI
0000
9,502,065.00
CR
287,971,728.01</t>
        </r>
      </text>
    </comment>
    <comment ref="J175" authorId="0">
      <text>
        <r>
          <rPr>
            <b/>
            <sz val="9"/>
            <color indexed="81"/>
            <rFont val="Tahoma"/>
            <family val="2"/>
          </rPr>
          <t xml:space="preserve"> PEND
TRSF E-BANKING CR
2802/FTSCY/WS95011
8175564.00
Inficlo Bandros
TIKA KARTIKA SARI
0000
8,175,564.00
CR
212,999,517.01</t>
        </r>
      </text>
    </comment>
    <comment ref="J181" authorId="0">
      <text>
        <r>
          <rPr>
            <b/>
            <sz val="9"/>
            <color indexed="81"/>
            <rFont val="Tahoma"/>
            <family val="2"/>
          </rPr>
          <t xml:space="preserve"> PEND
TRSF E-BANKING CR
0103/FTSCY/WS95011
5120239.00
Inficlo Bandros
TIKA KARTIKA SARI
0000
5,120,239.00
CR
232,977,903.72</t>
        </r>
      </text>
    </comment>
    <comment ref="J189" authorId="0">
      <text>
        <r>
          <rPr>
            <b/>
            <sz val="9"/>
            <color indexed="81"/>
            <rFont val="Tahoma"/>
            <family val="2"/>
          </rPr>
          <t xml:space="preserve"> PEND
TRSF E-BANKING CR
0303/FTSCY/WS95011
6219152.00
Inficlo Bandros
1 Maret
TIKA KARTIKA SARI
0000
6,219,152.00
CR
212,006,774.72</t>
        </r>
      </text>
    </comment>
    <comment ref="J193" authorId="0">
      <text>
        <r>
          <rPr>
            <b/>
            <sz val="9"/>
            <color indexed="81"/>
            <rFont val="Tahoma"/>
            <family val="2"/>
          </rPr>
          <t xml:space="preserve"> 05/03
TRSF E-BANKING CR
0503/FTSCY/WS95011
6898414.00
Inficlo 2 Maret
TIKA KARTIKA SARI
0000
6,898,414.00
CR
242,191,383.72</t>
        </r>
      </text>
    </comment>
    <comment ref="J196" authorId="0">
      <text>
        <r>
          <rPr>
            <b/>
            <sz val="9"/>
            <color indexed="81"/>
            <rFont val="Tahoma"/>
            <family val="2"/>
          </rPr>
          <t xml:space="preserve"> 05/03
TRSF E-BANKING CR
0503/FTSCY/WS95011
3989475.00
Inficlo 3 Maret
TIKA KARTIKA SARI
0000
3,989,475.00
CR
246,294,858.72</t>
        </r>
      </text>
    </comment>
    <comment ref="J200" authorId="0">
      <text>
        <r>
          <rPr>
            <b/>
            <sz val="9"/>
            <color indexed="81"/>
            <rFont val="Tahoma"/>
            <family val="2"/>
          </rPr>
          <t>06/03/2018  MCM InhouseTrf CS-CS
Inficlo Bandros
DARI TIKA KARTIKA SARI
Transfer Fee Inficlo Bandros
 0,00  10.427.463,00</t>
        </r>
      </text>
    </comment>
    <comment ref="J205" authorId="0">
      <text>
        <r>
          <rPr>
            <b/>
            <sz val="9"/>
            <color indexed="81"/>
            <rFont val="Tahoma"/>
            <family val="2"/>
          </rPr>
          <t>07/03/2018  MCM InhouseTrf CS-CS
Inficlo Bandros
DARI TIKA KARTIKA SARI
Transfer Fee Inficlo Bandros
 0,00  9.305.363,00</t>
        </r>
      </text>
    </comment>
    <comment ref="J210" authorId="0">
      <text>
        <r>
          <rPr>
            <b/>
            <sz val="9"/>
            <color indexed="81"/>
            <rFont val="Tahoma"/>
            <family val="2"/>
          </rPr>
          <t xml:space="preserve"> PEND
TRSF E-BANKING CR
0803/FTSCY/WS95011
5335401.00
Inficlo Bandros
TIKA KARTIKA SARI
0000
5,335,401.00
CR
267,614,545.72</t>
        </r>
      </text>
    </comment>
    <comment ref="J216" authorId="0">
      <text>
        <r>
          <rPr>
            <b/>
            <sz val="9"/>
            <color indexed="81"/>
            <rFont val="Tahoma"/>
            <family val="2"/>
          </rPr>
          <t xml:space="preserve"> PEND
TRSF E-BANKING CR
0903/FTSCY/WS95011
7275714.00
Inficlo Bandros
TIKA KARTIKA SARI
0000
7,275,714.00
CR
284,515,927.72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20" authorId="0">
      <text>
        <r>
          <rPr>
            <b/>
            <sz val="9"/>
            <color indexed="81"/>
            <rFont val="Tahoma"/>
            <family val="2"/>
          </rPr>
          <t xml:space="preserve"> PEND
TRSF E-BANKING CR
1003/FTSCY/WS95011
6622001.00
Inficlo Bandros
TIKA KARTIKA SARI
0000
6,622,001.00
CR
299,568,492.72</t>
        </r>
      </text>
    </comment>
    <comment ref="J223" authorId="0">
      <text>
        <r>
          <rPr>
            <b/>
            <sz val="9"/>
            <color indexed="81"/>
            <rFont val="Tahoma"/>
            <family val="2"/>
          </rPr>
          <t xml:space="preserve"> PEND
TRSF E-BANKING CR
1203/FTSCY/WS95011
5693276.00
Inficlo Bandros
TIKA KARTIKA SARI
0000
5,693,276.00
CR
322,857,134.72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28" authorId="0">
      <text>
        <r>
          <rPr>
            <b/>
            <sz val="9"/>
            <color indexed="81"/>
            <rFont val="Tahoma"/>
            <family val="2"/>
          </rPr>
          <t xml:space="preserve"> PEND
TRSF E-BANKING CR
1303/FTSCY/WS95011
9645213.00
Inficlo Bandros
TIKA KARTIKA SARI
0000
9,645,213.00
CR
338,613,551.72</t>
        </r>
      </text>
    </comment>
    <comment ref="J233" authorId="0">
      <text>
        <r>
          <rPr>
            <b/>
            <sz val="9"/>
            <color indexed="81"/>
            <rFont val="Tahoma"/>
            <family val="2"/>
          </rPr>
          <t>14/03/2018  MCM InhouseTrf CS-CS
Inficlo Bandros
DARI TIKA KARTIKA SARI
Transfer Fee Inficlo Bandros
 0,00  6.023.239,00</t>
        </r>
      </text>
    </comment>
    <comment ref="J240" authorId="0">
      <text>
        <r>
          <rPr>
            <b/>
            <sz val="9"/>
            <color indexed="81"/>
            <rFont val="Tahoma"/>
            <family val="2"/>
          </rPr>
          <t xml:space="preserve"> PEND
TRSF E-BANKING CR
1503/FTSCY/WS95011
6016589.00
Inficlo Bandros
TIKA KARTIKA SARI
0000
6,016,589.00
CR
166,330,822.72</t>
        </r>
      </text>
    </comment>
    <comment ref="J248" authorId="0">
      <text>
        <r>
          <rPr>
            <b/>
            <sz val="9"/>
            <color indexed="81"/>
            <rFont val="Tahoma"/>
            <charset val="1"/>
          </rPr>
          <t xml:space="preserve"> PEND
TRSF E-BANKING CR
1603/FTSCY/WS95011
5717690.00
Inficlo Bandros
TIKA KARTIKA SARI
0000
5,717,690.00
CR
155,588,240.72</t>
        </r>
      </text>
    </comment>
    <comment ref="J255" authorId="0">
      <text>
        <r>
          <rPr>
            <b/>
            <sz val="9"/>
            <color indexed="81"/>
            <rFont val="Tahoma"/>
            <charset val="1"/>
          </rPr>
          <t xml:space="preserve"> PEND
TRSF E-BANKING CR
1703/FTSCY/WS95011
6346902.00
Inficlo Bandros
TIKA KARTIKA SARI
0000
6,346,902.00
CR
164,344,643.72</t>
        </r>
      </text>
    </comment>
    <comment ref="J261" authorId="0">
      <text>
        <r>
          <rPr>
            <b/>
            <sz val="9"/>
            <color indexed="81"/>
            <rFont val="Tahoma"/>
            <family val="2"/>
          </rPr>
          <t xml:space="preserve"> PEND
TRSF E-BANKING CR
1903/FTSCY/WS95011
3957801.00
Inficlo Bandros
TIKA KARTIKA SARI
0000
3,957,801.00
CR
186,060,986.72</t>
        </r>
      </text>
    </comment>
  </commentList>
</comments>
</file>

<file path=xl/comments30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 C17020581  Titipan Pembayaran (K)  Feb 13 '17 18:13  3.000.000   Kas Besar  Anisa Zahirah  Sesuai Faktur   Titip bayar Pelanggan a/n Nur Arvan - Bekasi Rp. 3.000.000 ID 170112175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C17020922  Titipan Pembayaran (K)  Feb 23 '17 18:21  3.481.200   Kas Besar  Anisa Zahirah  Tidak Sesuai Faktur   Titip bayar pelanggan a/n Ervan Bekasi Rp. 3.481.262 dibulatkan menjadi Rp. 3.481.200 </t>
        </r>
      </text>
    </comment>
  </commentList>
</comments>
</file>

<file path=xl/comments31.xml><?xml version="1.0" encoding="utf-8"?>
<comments xmlns="http://schemas.openxmlformats.org/spreadsheetml/2006/main">
  <authors>
    <author>Win-7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022 AI NANI JL.ZAENAL Z
0998
536,762.00
CR
120,530,236.74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10/06/2016  PRMA CR Transfer
1300012670983 5022820396158051
0000051486/564855 /PRM-9826 - SPBU
 0,00  1.252.950,00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BDOG 109379967216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2947953560008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17/06/2016  PRMA CR Transfer
1300012670983 5022820396158051
0000051486/674116 /PRM-9826 - SPBU
 0,00  2.234.125,00</t>
        </r>
      </text>
    </comment>
    <comment ref="H16" authorId="0">
      <text>
        <r>
          <rPr>
            <b/>
            <sz val="9"/>
            <color indexed="81"/>
            <rFont val="Tahoma"/>
            <family val="2"/>
          </rPr>
          <t>2947953850000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2947954960005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29/06/2016  PRMA CR Transfer
1300012670983 5022820396158051
0000051486/44596 /PRM-9826 - SPBU
 0,00  3.011.350,00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02/08/2016  M-BK TRF CA/SA
DARI WAWAN KURNIAWAN
 0,00  663.400,00</t>
        </r>
      </text>
    </comment>
  </commentList>
</comments>
</file>

<file path=xl/comments32.xml><?xml version="1.0" encoding="utf-8"?>
<comments xmlns="http://schemas.openxmlformats.org/spreadsheetml/2006/main">
  <authors>
    <author>Win-7</author>
  </authors>
  <commentList>
    <comment ref="J15" authorId="0">
      <text>
        <r>
          <rPr>
            <b/>
            <sz val="9"/>
            <color indexed="81"/>
            <rFont val="Tahoma"/>
            <family val="2"/>
          </rPr>
          <t>06/04
TRSF E-BANKING CR 
0604/FTSCY/WS95011
9000000.00
WIDYA HUTOMO SAHAD
0000
9,000,000.00
CR
23,388,730.28
Lebih 33.239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SETORAN
PRATAMA SELARAS
0346
20,000,000.00
CR
88,769,266.28
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TRSF E-BANKING CR
0205/FTSCY/WS95011
5808519.00
Blackklly
WIDYA HUTOMO SAHAD
0000
5,808,519.00
CR
8,608,348.74
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GIRO TGL 12 MEI 2016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PEND
TRSF E-BANKING CR
1205/FTSCY/WS95011
10000000.00
Pembayaran
Blackkelly
WIDYA HUTOMO SAHAD
0000
10,000,000.00
CR
153,357,275.74</t>
        </r>
      </text>
    </comment>
  </commentList>
</comments>
</file>

<file path=xl/comments4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 xml:space="preserve"> PEND
TRSF E-BANKING CR
2701/FTSCY/WS95011
808851.00
Atlantis to INF
Rp.808.851
ABDUL RAHIM
0000
808,851.00
CR
72,565,329.63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TRSF E-BANKING CR
3001/FTSCY/WS95011
40425.00
Atlantis to INF
Rp.40.425
ABDUL RAHIM
0000
40,425.00
CR
36,222,528.63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3001/FTSCY/WS95011
2147863.00
Atlantis to INF
Rp.2.147.863
ABDUL RAHIM
0000
2,147,863.00
CR
38,688,754.63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0102/FTSCY/WS95011
1812475.00
Atlantis to INF
Rp.1.812.475
ABDUL RAHIM
0000
1,812,475.00
CR
61,052,368.01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 xml:space="preserve"> PEND
TRSF E-BANKING CR
0102/FTSCY/WS95011
1660927.00
Atlantis to INF
Rp.1660.927
ABDUL RAHIM
0000
1,660,927.00
CR
64,604,083.01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 xml:space="preserve"> PEND
TRSF E-BANKING CR
0202/FTSCY/WS95011
2362325.00
Atlantis to INF
Rp.2.362.325
ABDUL RAHIM
0000
2,362,325.00
CR
79,617,638.01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 PEND
TRSF E-BANKING CR
0302/FTSCY/WS95011
2187151.00
Atlantis to INF
Rp.2.187.151
ABDUL RAHIM
0000
2,187,151.00
CR
89,057,017.01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 xml:space="preserve"> PEND
TRSF E-BANKING CR
0502/FTSCY/WS95011
1101276.00
Atalantis to INF
Rp.1.101.276
ABDUL RAHIM
0000
1,101,276.00
CR
109,028,749.01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 xml:space="preserve"> PEND
TRSF E-BANKING CR
0602/FTSCY/WS95011
3788927.00
Atlantis to INF
Rp.3.788.927
ABDUL RAHIM
0000
3,788,927.00
CR
133,395,570.01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 xml:space="preserve"> 07/02
TRSF E-BANKING CR
0702/FTSCY/WS95011
1598451.00
Atlantis to INF
Rp.1.598.451
ABDUL RAHIM
0000
1,598,451.00
CR
144,316,061.01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 xml:space="preserve"> PEND
TRSF E-BANKING CR
0802/FTSCY/WS95011
1098126.00
Atlantis to INF
Rp.1.098.126
ABDUL RAHIM
0000
1,098,126.00
CR
153,153,516.01</t>
        </r>
      </text>
    </comment>
    <comment ref="J61" authorId="0">
      <text>
        <r>
          <rPr>
            <b/>
            <sz val="9"/>
            <color indexed="81"/>
            <rFont val="Tahoma"/>
            <family val="2"/>
          </rPr>
          <t xml:space="preserve"> PEND
TRSF E-BANKING CR
0902/FTSCY/WS95011
1618665.00
Atlantis to INF
Rp.1.618.665
ABDUL RAHIM
0000
1,618,665.00
CR
163,685,822.01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PEND
TRSF E-BANKING CR
1002/FTSCY/WS95011
1330089.00
Atlantis to INF
Rp.1.330.089
ABDUL RAHIM
0000
1,330,089.00
CR
172,285,925.01</t>
        </r>
      </text>
    </comment>
    <comment ref="J69" authorId="0">
      <text>
        <r>
          <rPr>
            <b/>
            <sz val="9"/>
            <color indexed="81"/>
            <rFont val="Tahoma"/>
            <family val="2"/>
          </rPr>
          <t xml:space="preserve"> 12/02
TRSF E-BANKING CR
1202/FTSCY/WS95011
1289488.00
Atlantis to INF
Rp.1.289.488
ABDUL RAHIM
0000
1,289,488.00
CR
182,172,904.01: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 PEND
TRSF E-BANKING CR
1302/FTSCY/WS95011
3304001.00
Atlantis to INF
Rp.3.304.001
ABDUL RAHIM
0000
3,304,001.00
CR
199,011,345.01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 xml:space="preserve"> 14/02
TRSF E-BANKING CR
1402/FTSCY/WS95011
2039714.00
Atlantis to INF
Rp.2.039.714
ABDUL RAHIM
0000
2,039,714.00
CR
178,257,606.01</t>
        </r>
      </text>
    </comment>
    <comment ref="J85" authorId="0">
      <text>
        <r>
          <rPr>
            <b/>
            <sz val="9"/>
            <color indexed="81"/>
            <rFont val="Tahoma"/>
            <family val="2"/>
          </rPr>
          <t xml:space="preserve"> PEND
TRSF E-BANKING CR
1502/FTSCY/WS95011
2600851.00
Atlantis to INF
Rp.2.600.851
ABDUL RAHIM
0000
2,600,851.00
CR
186,846,258.01</t>
        </r>
      </text>
    </comment>
    <comment ref="J90" authorId="0">
      <text>
        <r>
          <rPr>
            <b/>
            <sz val="9"/>
            <color indexed="81"/>
            <rFont val="Tahoma"/>
            <family val="2"/>
          </rPr>
          <t xml:space="preserve"> PEND
TRSF E-BANKING CR
1602/FTSCY/WS95011
2170000.00
Atlantis to INF
Rp.2.170.000
ABDUL RAHIM
0000
2,170,000.00
CR
197,093,825.01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 xml:space="preserve"> PEND
TRSF E-BANKING CR
1702/FTSCY/WS95011
1005901.00
Atlantis to INF
Rp.1.005.901
ABDUL RAHIM
0000
1,005,901.00
CR
206,100,879.01</t>
        </r>
      </text>
    </comment>
    <comment ref="J97" authorId="0">
      <text>
        <r>
          <rPr>
            <b/>
            <sz val="9"/>
            <color indexed="81"/>
            <rFont val="Tahoma"/>
            <family val="2"/>
          </rPr>
          <t xml:space="preserve"> PEND
TRSF E-BANKING CR
1902/FTSCY/WS95011
1276976.00
Atlantis to INF
Rp.1.276.976
ABDUL RAHIM
0000
1,276,976.00
CR
215,389,148.01</t>
        </r>
      </text>
    </comment>
    <comment ref="J102" authorId="0">
      <text>
        <r>
          <rPr>
            <b/>
            <sz val="9"/>
            <color indexed="81"/>
            <rFont val="Tahoma"/>
            <family val="2"/>
          </rPr>
          <t xml:space="preserve"> PEND
TRSF E-BANKING CR
2002/FTSCY/WS95011
2092476.00
Atlantis to INF
Rp.2.092.476
ABDUL RAHIM
0000
2,092,476.00
CR
228,397,024.01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5" authorId="0">
      <text>
        <r>
          <rPr>
            <b/>
            <sz val="9"/>
            <color indexed="81"/>
            <rFont val="Tahoma"/>
            <family val="2"/>
          </rPr>
          <t xml:space="preserve"> PEND
TRSF E-BANKING CR
2102/FTSCY/WS95011
1651651.00
Atlantis to INF
Rp.1.651.651
ABDUL RAHIM
0000
1,651,651.00
CR
247,985,892.01</t>
        </r>
      </text>
    </comment>
    <comment ref="J110" authorId="0">
      <text>
        <r>
          <rPr>
            <b/>
            <sz val="9"/>
            <color indexed="81"/>
            <rFont val="Tahoma"/>
            <family val="2"/>
          </rPr>
          <t xml:space="preserve"> 22/02
TRSF E-BANKING CR
2202/FTSCY/WS95011
2497163.00
Atlantis to INF
Rp.2.497.163
ABDUL RAHIM
0000
2,497,163.00
CR
256,627,970.01</t>
        </r>
      </text>
    </comment>
    <comment ref="J114" authorId="0">
      <text>
        <r>
          <rPr>
            <b/>
            <sz val="9"/>
            <color indexed="81"/>
            <rFont val="Tahoma"/>
            <family val="2"/>
          </rPr>
          <t xml:space="preserve"> 23/02
TRSF E-BANKING CR
2302/FTSCY/WS95011
2861513.00
Atlantis to INF
Rp.2.861.513
ABDUL RAHIM
0000
2,861,513.00
CR
260,227,647.01</t>
        </r>
      </text>
    </comment>
    <comment ref="J119" authorId="0">
      <text>
        <r>
          <rPr>
            <b/>
            <sz val="9"/>
            <color indexed="81"/>
            <rFont val="Tahoma"/>
            <family val="2"/>
          </rPr>
          <t xml:space="preserve"> PEND
TRSF E-BANKING CR
2402/FTSCY/WS95011
2926875.00
Atlantis to INF
Rp.2.926.875
ABDUL RAHIM
0000
2,926,875.00
CR
270,803,639.01</t>
        </r>
      </text>
    </comment>
    <comment ref="J123" authorId="0">
      <text>
        <r>
          <rPr>
            <b/>
            <sz val="9"/>
            <color indexed="81"/>
            <rFont val="Tahoma"/>
            <family val="2"/>
          </rPr>
          <t xml:space="preserve"> 26/02
TRSF E-BANKING CR
2602/FTSCY/WS95011
3921839.00
Atlantis to INF
Rp.3.921.839
ABDUL RAHIM
0000
3,921,839.00
CR
286,501,749.01</t>
        </r>
      </text>
    </comment>
    <comment ref="J128" authorId="0">
      <text>
        <r>
          <rPr>
            <b/>
            <sz val="9"/>
            <color indexed="81"/>
            <rFont val="Tahoma"/>
            <family val="2"/>
          </rPr>
          <t xml:space="preserve"> 27/02
TRSF E-BANKING CR
2702/FTSCY/WS95011
5356400.00
Atlantis to INF
Rp.5.356.400
ABDUL RAHIM
0000
5,356,400.00
CR
297,554,379.01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3" authorId="0">
      <text>
        <r>
          <rPr>
            <b/>
            <sz val="9"/>
            <color indexed="81"/>
            <rFont val="Tahoma"/>
            <family val="2"/>
          </rPr>
          <t xml:space="preserve"> PEND
TRSF E-BANKING CR
2802/FTSCY/WS95011
2077950.00
Atlantis to INF
Rp.2.077.950
ABDUL RAHIM
0000
2,077,950.00
CR
204,823,953.01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9" authorId="0">
      <text>
        <r>
          <rPr>
            <b/>
            <sz val="9"/>
            <color indexed="81"/>
            <rFont val="Tahoma"/>
            <family val="2"/>
          </rPr>
          <t xml:space="preserve"> PEND
TRSF E-BANKING CR
0103/FTSCY/WS95011
3265676.00
Atlantis to INF
Rp.3.265.676
ABDUL RAHIM
0000
3,265,676.00
CR
236,681,329.72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3" authorId="0">
      <text>
        <r>
          <rPr>
            <b/>
            <sz val="9"/>
            <color indexed="81"/>
            <rFont val="Tahoma"/>
            <family val="2"/>
          </rPr>
          <t xml:space="preserve"> PEND
TRSF E-BANKING CR
0203/FTSCY/WS95011
2680038.00
Atlantis to INF
Rp.2.680.038
ABDUL RAHIM
0000
2,680,038.00
CR
245,425,483.72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7" authorId="0">
      <text>
        <r>
          <rPr>
            <b/>
            <sz val="9"/>
            <color indexed="81"/>
            <rFont val="Tahoma"/>
            <family val="2"/>
          </rPr>
          <t xml:space="preserve"> PEND
TRSF E-BANKING CR
0303/FTSCY/WS95011
939313.00
Atlantis to INF
Rp.939.313
ABDUL RAHIM
0000
939,313.00
CR
212,946,087.72</t>
        </r>
      </text>
    </comment>
    <comment ref="J152" authorId="0">
      <text>
        <r>
          <rPr>
            <b/>
            <sz val="9"/>
            <color indexed="81"/>
            <rFont val="Tahoma"/>
            <family val="2"/>
          </rPr>
          <t xml:space="preserve"> PEND
TRSF E-BANKING CR
0503/FTSCY/WS95011
1178626.00
Atlantis to INF
Rp.1.178.626
ABDUL RAHIM
0000
1,178,626.00
CR
234,576,969.72: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7" authorId="0">
      <text>
        <r>
          <rPr>
            <b/>
            <sz val="9"/>
            <color indexed="81"/>
            <rFont val="Tahoma"/>
            <family val="2"/>
          </rPr>
          <t xml:space="preserve"> PEND
TRSF E-BANKING CR
0603/FTSCY/WS95011
4177601.00
Atlantis to INF
Rp.4.177.601
ABDUL RAHIM
0000
4,177,601.00
CR
252,956,123.72</t>
        </r>
      </text>
    </comment>
    <comment ref="J162" authorId="0">
      <text>
        <r>
          <rPr>
            <b/>
            <sz val="9"/>
            <color indexed="81"/>
            <rFont val="Tahoma"/>
            <family val="2"/>
          </rPr>
          <t xml:space="preserve"> PEND
TRSF E-BANKING CR
0703/FTSCY/WS95011
2309739.00
Atlantis to INF
Rp.2.309.739
ABDUL RAHIM
0000
2,309,739.00
CR
259,967,541.72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67" authorId="0">
      <text>
        <r>
          <rPr>
            <b/>
            <sz val="9"/>
            <color indexed="81"/>
            <rFont val="Tahoma"/>
            <family val="2"/>
          </rPr>
          <t xml:space="preserve"> PEND
TRSF E-BANKING CR
0803/FTSCY/WS95011
3284577.00
Atlantis to INF
Rp.3.284.577
ABDUL RAHIM
0000
3,284,577.00
CR
273,677,985.72</t>
        </r>
      </text>
    </comment>
    <comment ref="J171" authorId="0">
      <text>
        <r>
          <rPr>
            <b/>
            <sz val="9"/>
            <color indexed="81"/>
            <rFont val="Tahoma"/>
            <family val="2"/>
          </rPr>
          <t xml:space="preserve"> PEND
TRSF E-BANKING CR
0903/FTSCY/WS95011
2029038.00
Atlantis to INF
Rp.2.029.038
ABDUL RAHIM
0000
2,029,038.00
CR
277,215,213.72</t>
        </r>
      </text>
    </comment>
    <comment ref="J177" authorId="0">
      <text>
        <r>
          <rPr>
            <b/>
            <sz val="9"/>
            <color indexed="81"/>
            <rFont val="Tahoma"/>
            <family val="2"/>
          </rPr>
          <t xml:space="preserve"> PEND
TRSF E-BANKING CR
1003/FTSCY/WS95011
5230664.00
Atlantis to INF
Rp.5.230.664
ABDUL RAHIM
0000
5,230,664.00
CR
304,799,156.72</t>
        </r>
      </text>
    </comment>
    <comment ref="J181" authorId="0">
      <text>
        <r>
          <rPr>
            <b/>
            <sz val="9"/>
            <color indexed="81"/>
            <rFont val="Tahoma"/>
            <family val="2"/>
          </rPr>
          <t xml:space="preserve"> PEND
TRSF E-BANKING CR
1203/FTSCY/WS95011
2891614.00
Atlantis to INF
Rp.2.891.614
ABDUL RAHIM
0000
2,891,614.00
CR
328,202,749.72</t>
        </r>
      </text>
    </comment>
    <comment ref="J186" authorId="0">
      <text>
        <r>
          <rPr>
            <b/>
            <sz val="9"/>
            <color indexed="81"/>
            <rFont val="Tahoma"/>
            <family val="2"/>
          </rPr>
          <t xml:space="preserve"> PEND
TRSF E-BANKING CR
1303/FTSCY/WS95011
4426713.00
Atlantis to INF
Rp.4.426.713
ABDUL RAHIM
0000
4,426,713.00
CR
343,963,090.72</t>
        </r>
      </text>
    </comment>
    <comment ref="J191" authorId="0">
      <text>
        <r>
          <rPr>
            <b/>
            <sz val="9"/>
            <color indexed="81"/>
            <rFont val="Tahoma"/>
            <family val="2"/>
          </rPr>
          <t xml:space="preserve"> PEND
TRSF E-BANKING CR
1403/FTSCY/WS95011
3864351.00
Atlantis to INF
Rp.3.864.351
ABDUL RAHIM
0000
3,864,351.00
CR
350,869,031.72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96" authorId="0">
      <text>
        <r>
          <rPr>
            <b/>
            <sz val="9"/>
            <color indexed="81"/>
            <rFont val="Tahoma"/>
            <family val="2"/>
          </rPr>
          <t xml:space="preserve"> PEND
TRSF E-BANKING CR
1503/FTSCY/WS95011
4295201.00
Atlantis to INF
Rp.4.295.201
ABDUL RAHIM
0000
4,295,201.00
CR
170,626,023.72</t>
        </r>
      </text>
    </comment>
    <comment ref="J202" authorId="0">
      <text>
        <r>
          <rPr>
            <b/>
            <sz val="9"/>
            <color indexed="81"/>
            <rFont val="Tahoma"/>
            <charset val="1"/>
          </rPr>
          <t xml:space="preserve"> PEND
TRSF E-BANKING CR
1603/FTSCY/WS95011
2332488.00
Atlantis to INF
Rp.2.332.488
ABDUL RAHIM
0000
2,332,488.00
CR
157,920,728.72</t>
        </r>
      </text>
    </comment>
    <comment ref="J206" authorId="0">
      <text>
        <r>
          <rPr>
            <b/>
            <sz val="9"/>
            <color indexed="81"/>
            <rFont val="Tahoma"/>
            <charset val="1"/>
          </rPr>
          <t xml:space="preserve"> PEND
TRSF E-BANKING CR
1703/FTSCY/WS95011
1289226.00
Atlantis to INF
Rp.1.289.226
ABDUL RAHIM
0000
1,289,226.00
CR
165,792,369.72</t>
        </r>
      </text>
    </comment>
    <comment ref="J209" authorId="0">
      <text>
        <r>
          <rPr>
            <b/>
            <sz val="9"/>
            <color indexed="81"/>
            <rFont val="Tahoma"/>
            <family val="2"/>
          </rPr>
          <t xml:space="preserve"> PEND
TRSF E-BANKING CR
1903/FTSCY/WS95011
1706163.00
Atlantis to INF
Rp.1.706.163
ABDUL RAHIM
0000
1,706,163.00
CR
188,033,775.72</t>
        </r>
      </text>
    </comment>
  </commentList>
</comments>
</file>

<file path=xl/comments5.xml><?xml version="1.0" encoding="utf-8"?>
<comments xmlns="http://schemas.openxmlformats.org/spreadsheetml/2006/main">
  <authors>
    <author>Win-7</author>
  </authors>
  <commentLis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01/29 95031
ANIP
ANIP SANATA
0000
6,209,913.00
CR
20,060,296.63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02/06 95031
ANIP
ANIP SANATA
0000
165,600.00
CR
109,949,899.01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02/13 95031
ANIP
ANIP SANATA
0000
398,200.00
CR
182,693,179.01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TRSF E-BANKING CR
03/05 95031
ANIP
ANIP SANATA
0000
137,038.00
CR
216,338,357.72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03/13 95031
ANIP
ANIP SANATA
0000
101,575.00
CR
328,304,324.72</t>
        </r>
      </text>
    </comment>
  </commentList>
</comments>
</file>

<file path=xl/comments6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PEND
TRSF E-BANKING CR
02/16 95031
TRANPER
YAN YAN HERYANA
0000
1,314,863.00
CR
199,103,001.01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02/24 95031
TRANPER
YAN YAN HERYANA
0000
2,515,539.00
CR
274,426,379.01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TRSF E-BANKING CR
02/24 95031
TRANPER
YAN YAN HERYANA
0000
981,926.00
CR
271,910,840.01: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03/03 95031
YAN YAN HERYANA
0000
1,175,475.00
CR
246,867,958.72</t>
        </r>
      </text>
    </comment>
  </commentList>
</comments>
</file>

<file path=xl/comments7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20/02 WSID:145F1
AGUS ANDRIANTO
0000
1,746,000.00
CR
218,645,498.01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02/03 WSID:145F1
AGUS ANDRIANTO
0000
3,830,000.00
CR
241,348,180.72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TRSF E-BANKING CR
12/03 WSID:Z95B1
AGUS ANDRIANTO
0000
4,651,000.00
CR
316,915,308.72</t>
        </r>
      </text>
    </comment>
  </commentList>
</comments>
</file>

<file path=xl/comments8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09/05
SETORAN VIA CDM
TANGGAL :07/05 0705 WSID:Z19F1 8800844909 IDR NINA KOMARIAH
0998
1,400,000.00
CR
91,512,376.74
09/05
SETORAN VIA CDM
TANGGAL :07/05 0705 WSID:Z19F1 8800844909 IDR NINA KOMARIAH
0998
200,000.00
CR
91,712,376.74
09/05
SETORAN VIA CDM
TANGGAL :07/05 0705 WSID:Z19F1 8800844909 IDR NINA KOMARIAH
0998
250,000.00
CR
91,962,376.74
09/05
TRSF E-BANKING CR
TANGGAL :07/05
07/05 WSID:Z19F1
NINA KOMARIAH
0000
50,000.00
CR
92,012,376.74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11 MEI 2016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PEND
SWITCHING CR
TRANSFER DR 009 IBU MASBUBAH KL PARUNG 2
0998
2,400,000.00
CR
210,689,684.74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 C16009436  Titipan Pembayaran (K)  May 21 '16 19:19  2.500.000   Kas Besar  Dani Darmawan  Sesuai Faktur   Titipan Pembayaran a/n Ibu Imas Parung Bogor Rp. 2.500.000 ID Opex 160083952 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3,510,000.00
CR
193,415,807.74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GRUTTY CIBA
0998
5,000,000.00
CR
34,293,224.57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3,000,000.00
CR
164,227,522.57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 C16011205  Titipan Pembayaran (K)  Jun 22 '16 12:16  1.488.000   Kas Besar  Gugun  Sesuai Faktur   Pembayaran pelanggan a/n Imas Parung bogor Rp. 1.488.000 ID 160086869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C16011231  Titipan Pembayaran (K)  Jun 22 '16 15:18  1.000.000   Kas Besar  Gugun  Sesuai Faktur   Pembayaran pelanggan a/n Imas Parung Bogor Rp. 1.000.000 &gt; ID 160089125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2,500,000.00
CR
335,205,172.15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 C16012235  Titipan Pembayaran (K)  Jul 30 '16 16:37  1.863.500   Kas Besar  Dewi Rosdiana  Sesuai Faktur   Sisa Pembayaran Pelanggan a/n Ibu Imas Parung ID Opex 160090979 dan 160089125 Rp. 1.863.500  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C16012238  Titipan Pembayaran (K)  Jul 30 '16 17:50  1.000.000   Kas Besar  Dewi Rosdiana  Sesuai Faktur   Titipan Pembayaran Tunai Pembelanjaan a/n Ibu mas Parung ID Opex 160092409 Rp. 1.000.000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  C16012829  Titipan Pembayaran (K)  Aug 14 '16 19:06  1.825.400   Kas Besar  Imam Maulana  Sesuai Faktur   Titipan pembayaran a.n Ibu Imas - Parung Bogor Rp 1.825.400 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 C16013285  Titipan Pembayaran (K)  Aug 25 '16 17:33  2.000.000   Kas Besar  Dewi Rosdiana  Sesuai Faktur   Titip Pembayaran Pelanggan via Tunai a/n Imas Parung Rp. 2.000.000  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 xml:space="preserve">  C16013631  Titipan Pembayaran (K)  Sep 02 '16 19:27  2.000.000   Kas Besar  Dewi Rosdiana  Sesuai Faktur   Titipan Tunai Pemabayaran Pelanggan a/n Imas Parung Bogor Rp. 2.000.000 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2,600,000.00
CR
174,457,168.26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  C16014704  Titipan Pembayaran (K)  Sep 24 '16 15:55  2.000.000   Kas Besar  Gugun Gunawan  Sesuai Faktur   Titip pembayaran a/n Imas Parung Bogor Rp. 2.000.000 ID 160097892 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C16015199  Titipan Pembayaran (K)  Oct 04 '16 18:28  2.000.000   Kas Besar  Roni Setiadi  Sesuai Faktur   Titip Bayar Pelanggan a/n Imas Parung Rp. 2.000.000 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 xml:space="preserve">C16016221  Titipan Pembayaran (K)  Oct 24 '16 18:25  1.500.000   Kas Besar  Annisa Zahirah  Sesuai Faktur   Titip bayar Pelanggan a/n Ibu Imas Rp. 1.500.000 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 C16017077  Titipan Pembayaran (K)  Nov 10 '16 16:21  1.000.000   Kas Besar  Annisa Zahirah  Sesuai Faktur   Titip Uang a/n Imas Parung Rp 1.000.000 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 C16018739  Titipan Pembayaran (K)  Dec 20 '16 17:43  2.000.000   Kas Besar  Annisa Zahirah  Sesuai Faktur   Titip pembayaran a/n Imas Parung Rp 2.000.000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24/04/17  TRANSFER ATM MASBUBAH TO ABDUL RAHMAN
  200.000,00  318.935.590,00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 xml:space="preserve"> 30/08
SWITCHING CR
TRANSFER DR 009 SDRI SRI RAHMAWATKL PARUNG 2
0998
1,050,000.00
CR
71,696,285.12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PEND
SWITCHING CR
TANGGAL :10/09 TRANSFER DR 002 MASBUBAH 0812-UNIT P
0998
1,200,000.00
CR
24,653,397.90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>29/09/17  TRANSFER ATM MASBUBAH TO ABDUL RAHMAN FROM081201044144532 TO400301000897500ATM
  800.000,00  203.552.110,00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>14/04/16  TRANSFER ATM SOFYA TO ABDUL RAHMAN
  5.500.000,00  26.542.076,00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25/04/16  TRANSFER ATM SOFYA TO ABDUL RAHMAN
  15.000.000,00  51.008.003,00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13/05/16  TRANSFER ATM SOFYA TO ABDUL RAHMAN
  23.000.000,00  124.333.575,00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25/05/16  TRANSFER ATM SOFYA TO ABDUL RAHMAN
  20.000.000,00  197.939.214,00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03/06/16  TRANSFER ATM SOFYA TO ABDUL RAHMAN
  25.000.000,00  168.626.118,00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14/06/16  TRANSFER ATM SOFYA TO ABDUL RAHMAN
  45.000.000,00  276.559.304,00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25/06/16  TRANSFER ATM SOFYA TO ABDUL RAHMAN
  22.000.000,00  324.356.042,00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01/07/16  TRANSFER ATM SOFYA TO ABDUL RAHMAN
  5.000.000,00  335.571.694,00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23/08/16  TRANSFER ATM SOFYA TO ABDUL RAHMAN
  14.000.000,00  415.217.862,00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05/09/16  TRANSFER ATM SOFYA TO ABDUL RAHMAN
  10.000.000,00  463.165.066,00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>23/09/16  TRANSFER ATM SOFYA TO ABDUL RAHMAN
  15.000.000,00  505.367.663,00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03/10/16  TRANSFER ATM SOFYA TO ABDUL RAHMAN
  8.000.000,00  531.223.192,00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25/10/16  TRANSFER ATM SOFYA TO ABDUL RAHMAN
  12.000.000,00  595.021.718,00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15/11/16  TRANSFER ATM SOFYA TO ABDUL RAHMAN
  7.000.000,00  894.123.890,00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03/12/16  TRANSFER ATM SOFYA TO ABDUL RAHMAN
  4.000.000,00  572.012.534,00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>17/05/17  TRANSAKSI KREDIT DARI BANK LAIN 5221848002104291#000000304577#ATM #TRFHM
  6.000.000,00  368.933.667,00: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>28/05/17  TRANSFER ATM SOFYA TO ABDUL RAHMAN FROM112701000095563 TO400301000897500ATM
  4.500.000,00  427.330.547,00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>05/06/17  TRANSFER ATM SOFYA TO ABDUL RAHMAN e
  10.000.000,00  478.196.083,00</t>
        </r>
      </text>
    </comment>
    <comment ref="J63" authorId="0">
      <text>
        <r>
          <rPr>
            <b/>
            <sz val="9"/>
            <color indexed="81"/>
            <rFont val="Tahoma"/>
            <family val="2"/>
          </rPr>
          <t>21/06/17  TRANSFER ATM SOFYA TO ABDUL RAHMAN FROM112701000095563 TO400301000897500ATM
  2.500.000,00  489.689.916,00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<sst xmlns="http://schemas.openxmlformats.org/spreadsheetml/2006/main" count="1626" uniqueCount="194">
  <si>
    <t>NAMA PELANGGAN</t>
  </si>
  <si>
    <t>SISTEM PEMBAYARAN</t>
  </si>
  <si>
    <t>TGL</t>
  </si>
  <si>
    <t>TRANSAKSI</t>
  </si>
  <si>
    <t>EKSPEDISI</t>
  </si>
  <si>
    <t>TOTAL BAYAR</t>
  </si>
  <si>
    <t>KETERANGAN</t>
  </si>
  <si>
    <t>ID PESANAN</t>
  </si>
  <si>
    <t>QTY</t>
  </si>
  <si>
    <t>JUMLAH</t>
  </si>
  <si>
    <t>ID RETUR</t>
  </si>
  <si>
    <t>TOTAL</t>
  </si>
  <si>
    <t>TOTAL PESANAN</t>
  </si>
  <si>
    <t>TOTAL RETUR</t>
  </si>
  <si>
    <t>TOTAL TAGIHAN</t>
  </si>
  <si>
    <t>TOTAL EKSPEDISI</t>
  </si>
  <si>
    <t>TOTAL PIUTANG</t>
  </si>
  <si>
    <t>TRANSFER</t>
  </si>
  <si>
    <t>: TAUFIK ST</t>
  </si>
  <si>
    <t>: TRANSFER</t>
  </si>
  <si>
    <t xml:space="preserve"> PERMINGGU TIAP HARI SENIN</t>
  </si>
  <si>
    <t>TOTAL PIUTANG                            :</t>
  </si>
  <si>
    <t>SISTEM PENAGIHAN                    :</t>
  </si>
  <si>
    <t>: INDRA FASHION</t>
  </si>
  <si>
    <t>: DENI DENTILO</t>
  </si>
  <si>
    <t>: ANEKA BUSANA</t>
  </si>
  <si>
    <t xml:space="preserve"> PERMINGGU TIAP HARI KAMIS</t>
  </si>
  <si>
    <t>PENDING 1 HARI</t>
  </si>
  <si>
    <t>CAHSBACK</t>
  </si>
  <si>
    <t>: PM COLLECTION</t>
  </si>
  <si>
    <t>: TRANSFER+TUNAI</t>
  </si>
  <si>
    <t>SETIAP HARI JUM'AT</t>
  </si>
  <si>
    <t>TOTAL AKHIR</t>
  </si>
  <si>
    <t>TRANSFER BCA</t>
  </si>
  <si>
    <t>BILYET GIRO</t>
  </si>
  <si>
    <t>: WIDYA HUTOMO SAHADAD</t>
  </si>
  <si>
    <t>: AHMAD ASPURI</t>
  </si>
  <si>
    <t>COD</t>
  </si>
  <si>
    <t>: YANYAN HERYANA</t>
  </si>
  <si>
    <t>: ARIF RAHMAN</t>
  </si>
  <si>
    <t>-</t>
  </si>
  <si>
    <t>: DADANG YUDIANTARA</t>
  </si>
  <si>
    <t>: SOFYA - TANGSEL</t>
  </si>
  <si>
    <t>: NINA | EKA JAYA</t>
  </si>
  <si>
    <t>TUNAI KAS BESAR</t>
  </si>
  <si>
    <t>: IMAS PARUNG BOGOR</t>
  </si>
  <si>
    <t>: TRANSFER + TUNAI</t>
  </si>
  <si>
    <t>SETIAP HARI KAMIS</t>
  </si>
  <si>
    <t>: PYK</t>
  </si>
  <si>
    <t>LAPORAN PIUTANG PELANGGAN</t>
  </si>
  <si>
    <t>TAUFIK ST</t>
  </si>
  <si>
    <t>ARIF JULIANSAH</t>
  </si>
  <si>
    <t>PM COLLECTION</t>
  </si>
  <si>
    <t>YANYAN HERYANA</t>
  </si>
  <si>
    <t>: SAMSUL BAHRI (GHAISAN)</t>
  </si>
  <si>
    <t xml:space="preserve">TRANSFER </t>
  </si>
  <si>
    <t>PINJAM SAMPLE TGL 11 APRIL</t>
  </si>
  <si>
    <t>RETUR ID 160079969 (PINJAM SAMPLE)</t>
  </si>
  <si>
    <t>PINJAM SAMPLE</t>
  </si>
  <si>
    <t>RETUR ID 160080428 (ADA SATU YG MASUK KE PEMBELANJAAN)</t>
  </si>
  <si>
    <t>TUNAI</t>
  </si>
  <si>
    <t>REKAP TAGIHAN TAUFIK ST</t>
  </si>
  <si>
    <t>: PINJAM FOTO WIDYA</t>
  </si>
  <si>
    <t>REKAP ANEKA BUSANA</t>
  </si>
  <si>
    <t>: ATLANTIS</t>
  </si>
  <si>
    <t>penggantian kresek</t>
  </si>
  <si>
    <t>INDRA FASHION BANDUNG</t>
  </si>
  <si>
    <t>ATLANTIS</t>
  </si>
  <si>
    <t>dibayarkan pada ID 160092189</t>
  </si>
  <si>
    <t>: JARKASIH</t>
  </si>
  <si>
    <t>JARKASIH (BERKAH MANDIRI)</t>
  </si>
  <si>
    <t>: TUNAI</t>
  </si>
  <si>
    <t>: TUNAI/TRANSFER</t>
  </si>
  <si>
    <t>Titip Kas Besar</t>
  </si>
  <si>
    <t>: BAMBANG ARIANTORO</t>
  </si>
  <si>
    <t>: AGUS ANDRIANTO</t>
  </si>
  <si>
    <t>BAMBANG ARIANTORO</t>
  </si>
  <si>
    <t>AGUS ANDRIANTO</t>
  </si>
  <si>
    <t>PER 10 HARI</t>
  </si>
  <si>
    <t>Tunai Kas besar</t>
  </si>
  <si>
    <t>Transfer</t>
  </si>
  <si>
    <t>DIPROSES OLEH PAK IMAM</t>
  </si>
  <si>
    <t>DIPROSES OLEH PAK ARIS</t>
  </si>
  <si>
    <t>: OKRIS MARDANI KRISTIANA</t>
  </si>
  <si>
    <t>Tunai Kas Besar</t>
  </si>
  <si>
    <t>TRANSFER MANDIRI</t>
  </si>
  <si>
    <t>: ANANG SURYANA</t>
  </si>
  <si>
    <t>: TRANSFER/TUNAI</t>
  </si>
  <si>
    <t xml:space="preserve">Tunai Kas Besar </t>
  </si>
  <si>
    <t>ANIP SANATA</t>
  </si>
  <si>
    <t>SETIAP HARI SABTU</t>
  </si>
  <si>
    <t>: KUSNO</t>
  </si>
  <si>
    <t>SETIAP HARI SELASA</t>
  </si>
  <si>
    <t>Tunai</t>
  </si>
  <si>
    <t xml:space="preserve">: </t>
  </si>
  <si>
    <t>: SAMBAS (USAHA MANDIRI)</t>
  </si>
  <si>
    <t>: DUDUNG (SINAR UTAMA)</t>
  </si>
  <si>
    <t>Tunai kas kecil</t>
  </si>
  <si>
    <t xml:space="preserve">: TRANSFER </t>
  </si>
  <si>
    <t>PER 10 HARI (RABU)</t>
  </si>
  <si>
    <t>Tunai Kas Kecil</t>
  </si>
  <si>
    <t>Titip Tunai Kas Besar</t>
  </si>
  <si>
    <t>: ARIF JULIANSAH</t>
  </si>
  <si>
    <t>TRANSFER BRI</t>
  </si>
  <si>
    <t>Titip tunai Kas Besar</t>
  </si>
  <si>
    <t>: HENI | AGUNG JAYA</t>
  </si>
  <si>
    <t>Titip Bayar Kas Besar</t>
  </si>
  <si>
    <t>Transfer Mandiri</t>
  </si>
  <si>
    <t>TITIP KAS BESAR</t>
  </si>
  <si>
    <t xml:space="preserve">TITIP KAS BESAR </t>
  </si>
  <si>
    <t>: DADANG SUPRIATNA</t>
  </si>
  <si>
    <t>TOTAL DISC 12,5%                         :</t>
  </si>
  <si>
    <t xml:space="preserve">TOTAL NET TAGIHAN                   : </t>
  </si>
  <si>
    <t>: TANPA DISKON/PER 10 HARI</t>
  </si>
  <si>
    <t>: ABDUL GAFUR</t>
  </si>
  <si>
    <t>: ANDI RIANSYAH</t>
  </si>
  <si>
    <t>TIGA HARI SEKALI</t>
  </si>
  <si>
    <t>: +6285794820999</t>
  </si>
  <si>
    <t>NO. KONTAK</t>
  </si>
  <si>
    <t>: +6281221040118</t>
  </si>
  <si>
    <t>: +62816297550</t>
  </si>
  <si>
    <t>EMAIL</t>
  </si>
  <si>
    <t>:</t>
  </si>
  <si>
    <t xml:space="preserve">SISTEM PENAGIHAN                </t>
  </si>
  <si>
    <t xml:space="preserve">TOTAL PIUTANG                    </t>
  </si>
  <si>
    <t>cs@badros.co.id</t>
  </si>
  <si>
    <t>: +628112251305/+6287825375030</t>
  </si>
  <si>
    <t>TOTAL PIUTANG                     :</t>
  </si>
  <si>
    <t>SISTEM PENAGIHAN             :</t>
  </si>
  <si>
    <t xml:space="preserve">                 :</t>
  </si>
  <si>
    <t>triantono92@gmail.com / wie_edz@yahoo.co.id</t>
  </si>
  <si>
    <t>: +6282218961961</t>
  </si>
  <si>
    <t>: +6287822039397</t>
  </si>
  <si>
    <t>: +6282111169226</t>
  </si>
  <si>
    <t>: +6285656158024</t>
  </si>
  <si>
    <t>: +6285723556256</t>
  </si>
  <si>
    <t>: +6281572410001</t>
  </si>
  <si>
    <t>: +6285795837444</t>
  </si>
  <si>
    <t>: +6289660154903</t>
  </si>
  <si>
    <t xml:space="preserve">                         :</t>
  </si>
  <si>
    <t>anipsanata@gmail.com</t>
  </si>
  <si>
    <t>: 085924057312</t>
  </si>
  <si>
    <t>: +6281316745002</t>
  </si>
  <si>
    <t>: +6287821511448</t>
  </si>
  <si>
    <t>: +6285780409030/+6287744203040</t>
  </si>
  <si>
    <t>: TUNAI-TRANSFER</t>
  </si>
  <si>
    <t>: +6281280187118</t>
  </si>
  <si>
    <t>: +6289682817624/+6285772603852</t>
  </si>
  <si>
    <t>: +6281299218946</t>
  </si>
  <si>
    <t>: +6285721135782/+6281272513000</t>
  </si>
  <si>
    <t>TGL AWAL</t>
  </si>
  <si>
    <t>NILAI PIUTANG</t>
  </si>
  <si>
    <t>IMAS PARUNG BOGOR</t>
  </si>
  <si>
    <t>SOFYA - TANGSEL</t>
  </si>
  <si>
    <t>SAMSUL BAHRI (GHAISAN)</t>
  </si>
  <si>
    <t xml:space="preserve"> </t>
  </si>
  <si>
    <t>: NUR ARVAN - BRKASI</t>
  </si>
  <si>
    <t>CAHSBACK 2016</t>
  </si>
  <si>
    <t>CASHBACK 2016</t>
  </si>
  <si>
    <t>PENDING SATU HARI, PEMBAYARAN DITRANSFER SORE HARI</t>
  </si>
  <si>
    <t>PENDING 1 MINGGU, PEMBAYARAN DITRANSFER SENIN ATAU SELASA</t>
  </si>
  <si>
    <t>PENDING 1 MINGGU, PEMBAYARAN DITRANSFER JUM'AT ATAU SABTU</t>
  </si>
  <si>
    <t>PENDING SATU HARI, PEMBAYARAN DITRANSFER SIANG ATAU SORE HARI</t>
  </si>
  <si>
    <t>PENDING 1 MINGGU, PENGAMBILAN PESANAN TIAP HARI KAMIS</t>
  </si>
  <si>
    <t>PENDING 10 HARI</t>
  </si>
  <si>
    <t xml:space="preserve">PENDING 3 HARI , PESANAN TIAP HARI KAMIS DAN MINGGU </t>
  </si>
  <si>
    <t>PENDING 10 HARI (GANTUNG 1 FAKTUR)</t>
  </si>
  <si>
    <t>PENDING 1 MINGGU, PESANAN SETIAP HARI KAMIS PEMBAYARAN DITRANSFER BILA SUDAH ADA RETUR (GANTUNG 1 FAKTUR)</t>
  </si>
  <si>
    <t>PENDING 10 HARI (GANTUNG 1 FAKTUR) , PNDING DIBATASI NILAI PEMBELANJAAN MAKS. 5,000,000</t>
  </si>
  <si>
    <t>PENDING 1 MINGGU, PEMBAYARAN DITRANSFER SABTU SORE ATAU HARI SENIN</t>
  </si>
  <si>
    <t>: BOJES KUNINGAN</t>
  </si>
  <si>
    <t>Titip Tunai</t>
  </si>
  <si>
    <t>dibuatkan saldo minus ID 170030977</t>
  </si>
  <si>
    <t>Hari ini piutang turun satu juta</t>
  </si>
  <si>
    <t>: ABDUL LATIF BK</t>
  </si>
  <si>
    <t>ABDUL LATIF</t>
  </si>
  <si>
    <t>Khusus</t>
  </si>
  <si>
    <t>: +6285887476746 / 081212791281</t>
  </si>
  <si>
    <t>tunai kas kecil</t>
  </si>
  <si>
    <t>Tunai kas Besar</t>
  </si>
  <si>
    <t>: ANIP SANATA (ASSUNAH)</t>
  </si>
  <si>
    <t>Saldo</t>
  </si>
  <si>
    <t>Disc ID 170138761</t>
  </si>
  <si>
    <t>Disc ID 170139608</t>
  </si>
  <si>
    <t>Disc ID 170141701</t>
  </si>
  <si>
    <t>Disc ID 170123728</t>
  </si>
  <si>
    <t>Disc ID 170123506</t>
  </si>
  <si>
    <t>: +628122388451 / +6282218774123</t>
  </si>
  <si>
    <t>: +6281314706465 / +6285659505052</t>
  </si>
  <si>
    <t>: +628158392183 / +6287820508032</t>
  </si>
  <si>
    <t>: 085883137672 - 087770231577 - 081287108511</t>
  </si>
  <si>
    <t>: +6281310655195 / +6282112410631</t>
  </si>
  <si>
    <t>CASHBACK</t>
  </si>
  <si>
    <t>admin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</si>
</sst>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charset val="1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/>
    <xf numFmtId="41" fontId="4" fillId="0" borderId="0" applyFont="0" applyFill="0" applyBorder="0" applyAlignment="0" applyProtection="0"/>
  </cellStyleXfs>
  <cellXfs count="374">
    <xf numFmtId="0" fontId="0" fillId="0" borderId="0" xfId="0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41" fontId="0" fillId="0" borderId="1" xfId="0" applyNumberFormat="1" applyBorder="1" applyAlignment="1">
      <alignment horizontal="center"/>
    </xf>
    <xf numFmtId="41" fontId="0" fillId="0" borderId="1" xfId="0" applyNumberForma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16" fontId="0" fillId="0" borderId="1" xfId="0" applyNumberFormat="1" applyBorder="1" applyAlignment="1"/>
    <xf numFmtId="16" fontId="3" fillId="0" borderId="1" xfId="0" applyNumberFormat="1" applyFont="1" applyBorder="1" applyAlignment="1">
      <alignment horizontal="center"/>
    </xf>
    <xf numFmtId="41" fontId="0" fillId="0" borderId="1" xfId="0" applyNumberFormat="1" applyBorder="1" applyAlignment="1"/>
    <xf numFmtId="41" fontId="3" fillId="0" borderId="1" xfId="0" applyNumberFormat="1" applyFont="1" applyBorder="1"/>
    <xf numFmtId="16" fontId="0" fillId="0" borderId="1" xfId="0" applyNumberFormat="1" applyBorder="1"/>
    <xf numFmtId="41" fontId="3" fillId="0" borderId="1" xfId="0" applyNumberFormat="1" applyFont="1" applyBorder="1" applyAlignment="1"/>
    <xf numFmtId="0" fontId="0" fillId="0" borderId="1" xfId="0" applyNumberFormat="1" applyBorder="1"/>
    <xf numFmtId="41" fontId="0" fillId="0" borderId="1" xfId="0" applyNumberFormat="1" applyBorder="1" applyAlignment="1">
      <alignment horizontal="center" vertical="center"/>
    </xf>
    <xf numFmtId="41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41" fontId="3" fillId="0" borderId="0" xfId="0" applyNumberFormat="1" applyFont="1"/>
    <xf numFmtId="0" fontId="3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41" fontId="0" fillId="0" borderId="4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1" fontId="0" fillId="0" borderId="1" xfId="0" applyNumberFormat="1" applyFill="1" applyBorder="1"/>
    <xf numFmtId="0" fontId="7" fillId="0" borderId="1" xfId="0" applyFont="1" applyBorder="1" applyAlignment="1">
      <alignment horizontal="center"/>
    </xf>
    <xf numFmtId="41" fontId="7" fillId="0" borderId="1" xfId="0" applyNumberFormat="1" applyFont="1" applyBorder="1"/>
    <xf numFmtId="41" fontId="0" fillId="0" borderId="0" xfId="2" applyFont="1"/>
    <xf numFmtId="41" fontId="3" fillId="0" borderId="0" xfId="2" applyFont="1"/>
    <xf numFmtId="41" fontId="0" fillId="0" borderId="1" xfId="2" applyFont="1" applyBorder="1"/>
    <xf numFmtId="41" fontId="0" fillId="0" borderId="1" xfId="2" applyFont="1" applyBorder="1" applyAlignment="1">
      <alignment horizontal="center"/>
    </xf>
    <xf numFmtId="41" fontId="3" fillId="0" borderId="1" xfId="2" applyFont="1" applyBorder="1" applyAlignment="1"/>
    <xf numFmtId="0" fontId="3" fillId="0" borderId="0" xfId="2" applyNumberFormat="1" applyFont="1"/>
    <xf numFmtId="16" fontId="0" fillId="2" borderId="1" xfId="0" applyNumberForma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1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1" fontId="0" fillId="2" borderId="1" xfId="2" applyFont="1" applyFill="1" applyBorder="1"/>
    <xf numFmtId="41" fontId="0" fillId="2" borderId="1" xfId="0" applyNumberFormat="1" applyFill="1" applyBorder="1"/>
    <xf numFmtId="164" fontId="4" fillId="2" borderId="1" xfId="1" applyNumberFormat="1" applyFont="1" applyFill="1" applyBorder="1"/>
    <xf numFmtId="41" fontId="0" fillId="0" borderId="6" xfId="2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0" xfId="2" applyFont="1" applyAlignment="1"/>
    <xf numFmtId="41" fontId="3" fillId="0" borderId="1" xfId="2" applyFont="1" applyBorder="1" applyAlignment="1">
      <alignment vertical="center"/>
    </xf>
    <xf numFmtId="41" fontId="0" fillId="0" borderId="1" xfId="2" applyFont="1" applyBorder="1" applyAlignment="1">
      <alignment vertical="center"/>
    </xf>
    <xf numFmtId="41" fontId="0" fillId="0" borderId="1" xfId="2" applyFont="1" applyBorder="1" applyAlignment="1"/>
    <xf numFmtId="41" fontId="0" fillId="0" borderId="0" xfId="2" applyFont="1" applyAlignment="1"/>
    <xf numFmtId="41" fontId="0" fillId="0" borderId="7" xfId="0" applyNumberFormat="1" applyBorder="1" applyAlignment="1">
      <alignment horizontal="center" vertical="center"/>
    </xf>
    <xf numFmtId="0" fontId="0" fillId="0" borderId="0" xfId="0" applyAlignment="1"/>
    <xf numFmtId="4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5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" fontId="0" fillId="0" borderId="1" xfId="0" applyNumberForma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9" fontId="10" fillId="0" borderId="0" xfId="0" applyNumberFormat="1" applyFont="1" applyAlignment="1">
      <alignment wrapText="1"/>
    </xf>
    <xf numFmtId="49" fontId="10" fillId="0" borderId="1" xfId="0" applyNumberFormat="1" applyFont="1" applyBorder="1" applyAlignment="1">
      <alignment vertical="center" wrapText="1"/>
    </xf>
    <xf numFmtId="0" fontId="3" fillId="0" borderId="0" xfId="0" applyFont="1" applyAlignment="1"/>
    <xf numFmtId="41" fontId="12" fillId="0" borderId="1" xfId="2" applyFont="1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vertical="center"/>
    </xf>
    <xf numFmtId="41" fontId="3" fillId="0" borderId="1" xfId="2" applyFont="1" applyBorder="1" applyAlignment="1">
      <alignment horizontal="center"/>
    </xf>
    <xf numFmtId="41" fontId="3" fillId="0" borderId="0" xfId="2" applyFont="1" applyAlignment="1">
      <alignment horizontal="left"/>
    </xf>
    <xf numFmtId="41" fontId="6" fillId="0" borderId="1" xfId="2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2" applyFont="1" applyAlignment="1">
      <alignment horizontal="center"/>
    </xf>
    <xf numFmtId="41" fontId="0" fillId="2" borderId="1" xfId="2" applyFont="1" applyFill="1" applyBorder="1" applyAlignment="1">
      <alignment horizontal="center"/>
    </xf>
    <xf numFmtId="41" fontId="4" fillId="2" borderId="1" xfId="2" applyFont="1" applyFill="1" applyBorder="1" applyAlignment="1">
      <alignment horizontal="center" vertical="center"/>
    </xf>
    <xf numFmtId="41" fontId="0" fillId="2" borderId="1" xfId="2" applyFont="1" applyFill="1" applyBorder="1" applyAlignment="1">
      <alignment horizontal="center" vertical="center"/>
    </xf>
    <xf numFmtId="41" fontId="0" fillId="2" borderId="1" xfId="2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41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41" fontId="7" fillId="2" borderId="1" xfId="0" applyNumberFormat="1" applyFont="1" applyFill="1" applyBorder="1"/>
    <xf numFmtId="41" fontId="7" fillId="2" borderId="1" xfId="2" applyFont="1" applyFill="1" applyBorder="1" applyAlignment="1">
      <alignment horizontal="center"/>
    </xf>
    <xf numFmtId="41" fontId="3" fillId="0" borderId="1" xfId="2" applyFont="1" applyBorder="1" applyAlignment="1">
      <alignment horizontal="center" vertical="center"/>
    </xf>
    <xf numFmtId="15" fontId="0" fillId="2" borderId="1" xfId="0" applyNumberFormat="1" applyFill="1" applyBorder="1" applyAlignment="1">
      <alignment horizontal="center"/>
    </xf>
    <xf numFmtId="49" fontId="10" fillId="2" borderId="1" xfId="0" applyNumberFormat="1" applyFont="1" applyFill="1" applyBorder="1" applyAlignment="1">
      <alignment wrapText="1"/>
    </xf>
    <xf numFmtId="15" fontId="0" fillId="2" borderId="1" xfId="0" applyNumberFormat="1" applyFill="1" applyBorder="1" applyAlignment="1">
      <alignment vertical="center"/>
    </xf>
    <xf numFmtId="41" fontId="0" fillId="2" borderId="1" xfId="0" applyNumberFormat="1" applyFill="1" applyBorder="1" applyAlignment="1">
      <alignment vertical="center"/>
    </xf>
    <xf numFmtId="49" fontId="10" fillId="2" borderId="1" xfId="0" applyNumberFormat="1" applyFont="1" applyFill="1" applyBorder="1" applyAlignment="1">
      <alignment vertical="center" wrapText="1"/>
    </xf>
    <xf numFmtId="1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1" fontId="0" fillId="0" borderId="1" xfId="2" applyFont="1" applyFill="1" applyBorder="1" applyAlignment="1">
      <alignment horizontal="center"/>
    </xf>
    <xf numFmtId="0" fontId="0" fillId="0" borderId="1" xfId="0" applyFill="1" applyBorder="1"/>
    <xf numFmtId="41" fontId="0" fillId="0" borderId="1" xfId="2" applyFont="1" applyFill="1" applyBorder="1"/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49" fontId="10" fillId="2" borderId="2" xfId="0" applyNumberFormat="1" applyFont="1" applyFill="1" applyBorder="1" applyAlignment="1">
      <alignment vertical="center" wrapText="1"/>
    </xf>
    <xf numFmtId="41" fontId="0" fillId="2" borderId="1" xfId="0" applyNumberFormat="1" applyFill="1" applyBorder="1" applyAlignment="1"/>
    <xf numFmtId="49" fontId="0" fillId="0" borderId="0" xfId="0" applyNumberFormat="1"/>
    <xf numFmtId="41" fontId="13" fillId="2" borderId="1" xfId="0" applyNumberFormat="1" applyFont="1" applyFill="1" applyBorder="1"/>
    <xf numFmtId="0" fontId="3" fillId="0" borderId="0" xfId="0" applyFont="1" applyAlignment="1">
      <alignment horizontal="left"/>
    </xf>
    <xf numFmtId="1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1" xfId="0" applyNumberFormat="1" applyFont="1" applyBorder="1" applyAlignment="1">
      <alignment vertical="center"/>
    </xf>
    <xf numFmtId="15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1" fontId="0" fillId="3" borderId="1" xfId="2" applyFont="1" applyFill="1" applyBorder="1" applyAlignment="1">
      <alignment horizontal="center" vertical="center"/>
    </xf>
    <xf numFmtId="41" fontId="0" fillId="3" borderId="1" xfId="0" applyNumberFormat="1" applyFill="1" applyBorder="1"/>
    <xf numFmtId="0" fontId="0" fillId="3" borderId="1" xfId="0" applyFill="1" applyBorder="1"/>
    <xf numFmtId="49" fontId="10" fillId="3" borderId="1" xfId="0" applyNumberFormat="1" applyFont="1" applyFill="1" applyBorder="1" applyAlignment="1">
      <alignment wrapText="1"/>
    </xf>
    <xf numFmtId="41" fontId="0" fillId="3" borderId="1" xfId="2" applyFont="1" applyFill="1" applyBorder="1" applyAlignment="1">
      <alignment horizontal="center"/>
    </xf>
    <xf numFmtId="15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41" fontId="0" fillId="3" borderId="1" xfId="2" applyFont="1" applyFill="1" applyBorder="1" applyAlignment="1">
      <alignment vertical="center"/>
    </xf>
    <xf numFmtId="41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9" fontId="10" fillId="3" borderId="1" xfId="0" applyNumberFormat="1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49" fontId="10" fillId="3" borderId="2" xfId="0" applyNumberFormat="1" applyFont="1" applyFill="1" applyBorder="1" applyAlignment="1">
      <alignment vertical="center" wrapText="1"/>
    </xf>
    <xf numFmtId="1" fontId="0" fillId="2" borderId="1" xfId="0" applyNumberFormat="1" applyFill="1" applyBorder="1" applyAlignment="1">
      <alignment horizontal="center"/>
    </xf>
    <xf numFmtId="41" fontId="0" fillId="2" borderId="1" xfId="2" applyFont="1" applyFill="1" applyBorder="1" applyAlignment="1"/>
    <xf numFmtId="0" fontId="3" fillId="0" borderId="0" xfId="0" applyFont="1" applyFill="1"/>
    <xf numFmtId="1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ill="1"/>
    <xf numFmtId="41" fontId="3" fillId="0" borderId="0" xfId="0" applyNumberFormat="1" applyFont="1" applyFill="1"/>
    <xf numFmtId="0" fontId="0" fillId="0" borderId="0" xfId="0" applyFill="1" applyAlignment="1">
      <alignment horizontal="center"/>
    </xf>
    <xf numFmtId="41" fontId="0" fillId="0" borderId="0" xfId="2" applyFont="1" applyFill="1" applyAlignment="1">
      <alignment horizontal="center"/>
    </xf>
    <xf numFmtId="41" fontId="0" fillId="0" borderId="0" xfId="2" applyFont="1" applyFill="1"/>
    <xf numFmtId="0" fontId="6" fillId="0" borderId="1" xfId="0" applyFont="1" applyFill="1" applyBorder="1" applyAlignment="1">
      <alignment horizontal="center" vertical="center"/>
    </xf>
    <xf numFmtId="41" fontId="6" fillId="0" borderId="1" xfId="0" applyNumberFormat="1" applyFont="1" applyFill="1" applyBorder="1" applyAlignment="1">
      <alignment horizontal="center" vertical="center"/>
    </xf>
    <xf numFmtId="41" fontId="6" fillId="0" borderId="1" xfId="2" applyFont="1" applyFill="1" applyBorder="1" applyAlignment="1">
      <alignment horizontal="center" vertical="center"/>
    </xf>
    <xf numFmtId="15" fontId="0" fillId="0" borderId="1" xfId="0" applyNumberFormat="1" applyFill="1" applyBorder="1" applyAlignment="1">
      <alignment horizontal="center"/>
    </xf>
    <xf numFmtId="41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1" fontId="3" fillId="0" borderId="1" xfId="0" applyNumberFormat="1" applyFont="1" applyFill="1" applyBorder="1" applyAlignment="1">
      <alignment horizontal="center"/>
    </xf>
    <xf numFmtId="41" fontId="3" fillId="0" borderId="1" xfId="2" applyFont="1" applyFill="1" applyBorder="1" applyAlignment="1">
      <alignment horizontal="center"/>
    </xf>
    <xf numFmtId="41" fontId="0" fillId="0" borderId="1" xfId="0" applyNumberFormat="1" applyFill="1" applyBorder="1" applyAlignment="1">
      <alignment horizontal="center"/>
    </xf>
    <xf numFmtId="16" fontId="0" fillId="0" borderId="1" xfId="0" applyNumberFormat="1" applyFill="1" applyBorder="1" applyAlignment="1"/>
    <xf numFmtId="16" fontId="3" fillId="0" borderId="1" xfId="0" applyNumberFormat="1" applyFont="1" applyFill="1" applyBorder="1" applyAlignment="1">
      <alignment horizontal="center"/>
    </xf>
    <xf numFmtId="41" fontId="3" fillId="0" borderId="1" xfId="0" applyNumberFormat="1" applyFont="1" applyFill="1" applyBorder="1"/>
    <xf numFmtId="16" fontId="0" fillId="0" borderId="1" xfId="0" applyNumberFormat="1" applyFill="1" applyBorder="1"/>
    <xf numFmtId="41" fontId="3" fillId="0" borderId="1" xfId="0" applyNumberFormat="1" applyFont="1" applyFill="1" applyBorder="1" applyAlignment="1"/>
    <xf numFmtId="0" fontId="0" fillId="0" borderId="1" xfId="0" applyNumberFormat="1" applyFill="1" applyBorder="1"/>
    <xf numFmtId="41" fontId="10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15" fontId="0" fillId="2" borderId="1" xfId="0" applyNumberFormat="1" applyFill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14" fillId="0" borderId="0" xfId="0" applyFont="1"/>
    <xf numFmtId="16" fontId="14" fillId="2" borderId="1" xfId="0" applyNumberFormat="1" applyFont="1" applyFill="1" applyBorder="1" applyAlignment="1">
      <alignment horizontal="center"/>
    </xf>
    <xf numFmtId="16" fontId="14" fillId="0" borderId="1" xfId="0" applyNumberFormat="1" applyFont="1" applyBorder="1" applyAlignment="1">
      <alignment horizontal="center"/>
    </xf>
    <xf numFmtId="16" fontId="14" fillId="0" borderId="1" xfId="0" applyNumberFormat="1" applyFont="1" applyBorder="1" applyAlignment="1"/>
    <xf numFmtId="16" fontId="14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0" applyNumberFormat="1" applyFill="1"/>
    <xf numFmtId="41" fontId="0" fillId="0" borderId="1" xfId="2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1" xfId="2" applyFont="1" applyBorder="1" applyAlignment="1">
      <alignment horizontal="center" vertical="center"/>
    </xf>
    <xf numFmtId="41" fontId="0" fillId="2" borderId="1" xfId="0" applyNumberFormat="1" applyFill="1" applyBorder="1" applyAlignment="1">
      <alignment vertical="center" wrapText="1"/>
    </xf>
    <xf numFmtId="15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1" fontId="0" fillId="0" borderId="1" xfId="2" applyFont="1" applyFill="1" applyBorder="1" applyAlignment="1">
      <alignment vertical="center"/>
    </xf>
    <xf numFmtId="41" fontId="0" fillId="0" borderId="1" xfId="0" applyNumberFormat="1" applyFill="1" applyBorder="1" applyAlignment="1">
      <alignment vertical="center"/>
    </xf>
    <xf numFmtId="49" fontId="10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3" fillId="0" borderId="1" xfId="0" applyNumberFormat="1" applyFont="1" applyBorder="1" applyAlignment="1">
      <alignment vertical="center"/>
    </xf>
    <xf numFmtId="3" fontId="0" fillId="0" borderId="0" xfId="0" applyNumberFormat="1"/>
    <xf numFmtId="41" fontId="3" fillId="0" borderId="0" xfId="0" applyNumberFormat="1" applyFont="1" applyAlignment="1"/>
    <xf numFmtId="41" fontId="0" fillId="0" borderId="0" xfId="0" applyNumberFormat="1" applyAlignment="1"/>
    <xf numFmtId="41" fontId="0" fillId="0" borderId="0" xfId="0" applyNumberFormat="1" applyAlignment="1">
      <alignment horizontal="center"/>
    </xf>
    <xf numFmtId="41" fontId="3" fillId="0" borderId="1" xfId="2" applyFont="1" applyBorder="1" applyAlignment="1">
      <alignment horizontal="center" vertical="center"/>
    </xf>
    <xf numFmtId="41" fontId="0" fillId="0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7" fillId="2" borderId="1" xfId="0" applyNumberFormat="1" applyFont="1" applyFill="1" applyBorder="1" applyAlignment="1"/>
    <xf numFmtId="41" fontId="3" fillId="0" borderId="1" xfId="2" applyFont="1" applyBorder="1" applyAlignment="1">
      <alignment horizontal="center" vertical="center"/>
    </xf>
    <xf numFmtId="16" fontId="0" fillId="3" borderId="1" xfId="0" applyNumberFormat="1" applyFill="1" applyBorder="1" applyAlignment="1">
      <alignment horizontal="center"/>
    </xf>
    <xf numFmtId="41" fontId="0" fillId="3" borderId="1" xfId="0" applyNumberFormat="1" applyFill="1" applyBorder="1" applyAlignment="1">
      <alignment horizontal="center" vertical="center"/>
    </xf>
    <xf numFmtId="41" fontId="0" fillId="3" borderId="1" xfId="0" applyNumberFormat="1" applyFill="1" applyBorder="1" applyAlignment="1">
      <alignment horizontal="center"/>
    </xf>
    <xf numFmtId="41" fontId="0" fillId="3" borderId="1" xfId="2" applyFont="1" applyFill="1" applyBorder="1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41" fontId="0" fillId="0" borderId="0" xfId="2" applyFont="1"/>
    <xf numFmtId="41" fontId="3" fillId="0" borderId="0" xfId="2" applyFont="1"/>
    <xf numFmtId="0" fontId="3" fillId="0" borderId="0" xfId="2" applyNumberFormat="1" applyFont="1"/>
    <xf numFmtId="41" fontId="3" fillId="0" borderId="0" xfId="2" applyFont="1" applyAlignment="1">
      <alignment horizontal="left"/>
    </xf>
    <xf numFmtId="41" fontId="0" fillId="0" borderId="0" xfId="2" applyFont="1" applyAlignment="1">
      <alignment horizontal="center"/>
    </xf>
    <xf numFmtId="0" fontId="3" fillId="0" borderId="1" xfId="0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16" fontId="0" fillId="0" borderId="1" xfId="0" applyNumberFormat="1" applyBorder="1" applyAlignment="1"/>
    <xf numFmtId="16" fontId="3" fillId="0" borderId="1" xfId="0" applyNumberFormat="1" applyFont="1" applyBorder="1" applyAlignment="1">
      <alignment horizontal="center"/>
    </xf>
    <xf numFmtId="41" fontId="3" fillId="0" borderId="1" xfId="0" applyNumberFormat="1" applyFont="1" applyBorder="1"/>
    <xf numFmtId="16" fontId="0" fillId="0" borderId="1" xfId="0" applyNumberFormat="1" applyBorder="1"/>
    <xf numFmtId="41" fontId="3" fillId="0" borderId="1" xfId="0" applyNumberFormat="1" applyFont="1" applyBorder="1" applyAlignment="1"/>
    <xf numFmtId="0" fontId="0" fillId="0" borderId="1" xfId="0" applyNumberFormat="1" applyBorder="1"/>
    <xf numFmtId="41" fontId="0" fillId="0" borderId="1" xfId="0" applyNumberFormat="1" applyBorder="1" applyAlignment="1">
      <alignment horizontal="center" vertical="center"/>
    </xf>
    <xf numFmtId="41" fontId="3" fillId="0" borderId="1" xfId="2" applyFont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41" fontId="0" fillId="0" borderId="1" xfId="0" applyNumberFormat="1" applyBorder="1"/>
    <xf numFmtId="0" fontId="0" fillId="0" borderId="1" xfId="0" applyBorder="1"/>
    <xf numFmtId="41" fontId="0" fillId="0" borderId="0" xfId="0" applyNumberFormat="1"/>
    <xf numFmtId="41" fontId="0" fillId="0" borderId="1" xfId="2" applyFont="1" applyBorder="1"/>
    <xf numFmtId="41" fontId="0" fillId="0" borderId="1" xfId="2" applyFont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1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1" fontId="0" fillId="2" borderId="1" xfId="2" applyFont="1" applyFill="1" applyBorder="1"/>
    <xf numFmtId="41" fontId="0" fillId="2" borderId="1" xfId="0" applyNumberFormat="1" applyFill="1" applyBorder="1"/>
    <xf numFmtId="41" fontId="0" fillId="2" borderId="1" xfId="2" applyFont="1" applyFill="1" applyBorder="1" applyAlignment="1">
      <alignment horizontal="center"/>
    </xf>
    <xf numFmtId="41" fontId="0" fillId="2" borderId="1" xfId="2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1" xfId="0" applyNumberFormat="1" applyFill="1" applyBorder="1" applyAlignment="1">
      <alignment horizontal="center"/>
    </xf>
    <xf numFmtId="41" fontId="3" fillId="4" borderId="0" xfId="2" applyFont="1" applyFill="1"/>
    <xf numFmtId="41" fontId="3" fillId="0" borderId="1" xfId="2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41" fontId="4" fillId="0" borderId="1" xfId="2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41" fontId="0" fillId="0" borderId="0" xfId="0" applyNumberFormat="1" applyFill="1" applyAlignment="1">
      <alignment horizontal="left" vertical="center"/>
    </xf>
    <xf numFmtId="41" fontId="0" fillId="5" borderId="0" xfId="0" applyNumberFormat="1" applyFill="1" applyAlignment="1">
      <alignment horizontal="center"/>
    </xf>
    <xf numFmtId="41" fontId="0" fillId="5" borderId="0" xfId="0" applyNumberFormat="1" applyFill="1"/>
    <xf numFmtId="41" fontId="0" fillId="5" borderId="0" xfId="2" applyFont="1" applyFill="1"/>
    <xf numFmtId="41" fontId="15" fillId="0" borderId="0" xfId="3" applyNumberFormat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6" fontId="0" fillId="0" borderId="1" xfId="0" applyNumberFormat="1" applyFill="1" applyBorder="1" applyAlignment="1">
      <alignment horizontal="center" vertical="center"/>
    </xf>
    <xf numFmtId="41" fontId="13" fillId="0" borderId="1" xfId="0" applyNumberFormat="1" applyFont="1" applyFill="1" applyBorder="1" applyAlignment="1">
      <alignment horizontal="center" vertical="center"/>
    </xf>
    <xf numFmtId="41" fontId="0" fillId="0" borderId="1" xfId="2" applyFont="1" applyFill="1" applyBorder="1" applyAlignme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0" fillId="7" borderId="1" xfId="0" applyFill="1" applyBorder="1" applyAlignment="1">
      <alignment horizontal="center"/>
    </xf>
    <xf numFmtId="41" fontId="0" fillId="7" borderId="1" xfId="2" applyFont="1" applyFill="1" applyBorder="1" applyAlignment="1">
      <alignment horizontal="center"/>
    </xf>
    <xf numFmtId="41" fontId="0" fillId="7" borderId="1" xfId="0" applyNumberFormat="1" applyFill="1" applyBorder="1"/>
    <xf numFmtId="0" fontId="0" fillId="2" borderId="0" xfId="0" applyFill="1"/>
    <xf numFmtId="0" fontId="3" fillId="0" borderId="0" xfId="0" applyFont="1" applyFill="1" applyAlignment="1">
      <alignment horizontal="left"/>
    </xf>
    <xf numFmtId="41" fontId="3" fillId="0" borderId="1" xfId="0" applyNumberFormat="1" applyFont="1" applyFill="1" applyBorder="1" applyAlignment="1">
      <alignment horizontal="center" vertical="center"/>
    </xf>
    <xf numFmtId="16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41" fontId="13" fillId="2" borderId="1" xfId="2" applyFont="1" applyFill="1" applyBorder="1" applyAlignment="1">
      <alignment horizontal="center"/>
    </xf>
    <xf numFmtId="0" fontId="13" fillId="2" borderId="1" xfId="0" applyFont="1" applyFill="1" applyBorder="1"/>
    <xf numFmtId="41" fontId="13" fillId="2" borderId="1" xfId="2" applyFont="1" applyFill="1" applyBorder="1"/>
    <xf numFmtId="16" fontId="14" fillId="0" borderId="1" xfId="0" applyNumberFormat="1" applyFont="1" applyFill="1" applyBorder="1" applyAlignment="1">
      <alignment horizontal="center"/>
    </xf>
    <xf numFmtId="41" fontId="3" fillId="0" borderId="1" xfId="2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/>
    </xf>
    <xf numFmtId="41" fontId="0" fillId="2" borderId="2" xfId="0" applyNumberFormat="1" applyFill="1" applyBorder="1"/>
    <xf numFmtId="41" fontId="0" fillId="3" borderId="1" xfId="0" applyNumberFormat="1" applyFill="1" applyBorder="1" applyAlignment="1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2" applyNumberFormat="1" applyFont="1" applyFill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left"/>
    </xf>
    <xf numFmtId="16" fontId="6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left"/>
    </xf>
    <xf numFmtId="41" fontId="3" fillId="0" borderId="6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" fontId="3" fillId="0" borderId="2" xfId="0" applyNumberFormat="1" applyFont="1" applyBorder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 wrapText="1"/>
    </xf>
    <xf numFmtId="41" fontId="3" fillId="0" borderId="3" xfId="2" applyFont="1" applyBorder="1" applyAlignment="1">
      <alignment horizontal="center" vertical="center" wrapText="1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1" fontId="3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1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1" fontId="3" fillId="0" borderId="2" xfId="2" applyFont="1" applyFill="1" applyBorder="1" applyAlignment="1">
      <alignment horizontal="center" vertical="center" wrapText="1"/>
    </xf>
    <xf numFmtId="41" fontId="3" fillId="0" borderId="3" xfId="2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9" fillId="6" borderId="2" xfId="0" applyNumberFormat="1" applyFont="1" applyFill="1" applyBorder="1" applyAlignment="1">
      <alignment horizontal="center" vertical="center"/>
    </xf>
    <xf numFmtId="41" fontId="9" fillId="6" borderId="3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1" fontId="0" fillId="0" borderId="2" xfId="0" applyNumberFormat="1" applyBorder="1" applyAlignment="1">
      <alignment horizontal="center" vertical="center" wrapText="1"/>
    </xf>
    <xf numFmtId="41" fontId="0" fillId="0" borderId="3" xfId="0" applyNumberFormat="1" applyBorder="1" applyAlignment="1">
      <alignment horizontal="center" vertical="center" wrapText="1"/>
    </xf>
    <xf numFmtId="41" fontId="6" fillId="0" borderId="2" xfId="2" applyFont="1" applyBorder="1" applyAlignment="1">
      <alignment horizontal="center" vertical="center" wrapText="1"/>
    </xf>
    <xf numFmtId="41" fontId="6" fillId="0" borderId="3" xfId="2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6">
    <cellStyle name="Comma" xfId="1" builtinId="3"/>
    <cellStyle name="Comma [0]" xfId="2" builtinId="6"/>
    <cellStyle name="Comma [0] 2" xfId="5"/>
    <cellStyle name="Hyperlink" xfId="3" builtinId="8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5.xml"/><Relationship Id="rId1" Type="http://schemas.openxmlformats.org/officeDocument/2006/relationships/vmlDrawing" Target="../drawings/vmlDrawing25.v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s@badros.co.id" TargetMode="External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1.xml"/><Relationship Id="rId1" Type="http://schemas.openxmlformats.org/officeDocument/2006/relationships/vmlDrawing" Target="../drawings/vmlDrawing31.v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nipsanata@gmail.com" TargetMode="Externa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O110"/>
  <sheetViews>
    <sheetView zoomScale="85" zoomScaleNormal="85" workbookViewId="0">
      <pane ySplit="7" topLeftCell="A90" activePane="bottomLeft" state="frozen"/>
      <selection pane="bottomLeft" activeCell="L96" sqref="L96"/>
    </sheetView>
  </sheetViews>
  <sheetFormatPr defaultRowHeight="15" x14ac:dyDescent="0.25"/>
  <cols>
    <col min="1" max="1" width="9.42578125" style="234" customWidth="1"/>
    <col min="2" max="2" width="11.85546875" style="234" bestFit="1" customWidth="1"/>
    <col min="3" max="3" width="7.140625" style="63" customWidth="1"/>
    <col min="4" max="4" width="14.42578125" style="234" customWidth="1"/>
    <col min="5" max="5" width="10.28515625" style="234" customWidth="1"/>
    <col min="6" max="6" width="7.85546875" style="223" customWidth="1"/>
    <col min="7" max="7" width="13.42578125" style="234" customWidth="1"/>
    <col min="8" max="8" width="10.7109375" style="234" customWidth="1"/>
    <col min="9" max="9" width="13.42578125" style="219" customWidth="1"/>
    <col min="10" max="10" width="13.85546875" style="234" customWidth="1"/>
    <col min="11" max="11" width="9.140625" style="234"/>
    <col min="12" max="12" width="11.28515625" style="234" customWidth="1"/>
    <col min="13" max="13" width="14" style="234" bestFit="1" customWidth="1"/>
    <col min="14" max="15" width="11.5703125" style="234" bestFit="1" customWidth="1"/>
    <col min="16" max="16384" width="9.140625" style="234"/>
  </cols>
  <sheetData>
    <row r="1" spans="1:15" x14ac:dyDescent="0.25">
      <c r="A1" s="218" t="s">
        <v>0</v>
      </c>
      <c r="B1" s="218"/>
      <c r="C1" s="72" t="s">
        <v>18</v>
      </c>
      <c r="D1" s="218"/>
      <c r="E1" s="218"/>
      <c r="F1" s="318" t="s">
        <v>22</v>
      </c>
      <c r="G1" s="318"/>
      <c r="H1" s="318"/>
      <c r="I1" s="220" t="s">
        <v>20</v>
      </c>
      <c r="J1" s="218"/>
      <c r="L1" s="277">
        <f>SUM(D86:D95)</f>
        <v>12492466</v>
      </c>
      <c r="M1" s="239"/>
    </row>
    <row r="2" spans="1:15" x14ac:dyDescent="0.25">
      <c r="A2" s="218" t="s">
        <v>1</v>
      </c>
      <c r="B2" s="218"/>
      <c r="C2" s="72" t="s">
        <v>19</v>
      </c>
      <c r="D2" s="218"/>
      <c r="E2" s="218"/>
      <c r="F2" s="318" t="s">
        <v>21</v>
      </c>
      <c r="G2" s="318"/>
      <c r="H2" s="318"/>
      <c r="I2" s="220">
        <f>J110*-1</f>
        <v>2990225</v>
      </c>
      <c r="J2" s="218"/>
      <c r="L2" s="278">
        <f>SUM(G86:G95)</f>
        <v>1997975</v>
      </c>
      <c r="M2" s="239"/>
      <c r="N2" s="239"/>
      <c r="O2" s="239"/>
    </row>
    <row r="3" spans="1:15" x14ac:dyDescent="0.25">
      <c r="A3" s="218" t="s">
        <v>118</v>
      </c>
      <c r="B3" s="218"/>
      <c r="C3" s="72" t="s">
        <v>117</v>
      </c>
      <c r="D3" s="218"/>
      <c r="E3" s="218"/>
      <c r="F3" s="313"/>
      <c r="G3" s="313"/>
      <c r="H3" s="313"/>
      <c r="I3" s="220"/>
      <c r="J3" s="218"/>
      <c r="L3" s="278">
        <f>L1-L2</f>
        <v>10494491</v>
      </c>
      <c r="M3" s="239"/>
      <c r="N3" s="239"/>
      <c r="O3" s="239"/>
    </row>
    <row r="4" spans="1:15" x14ac:dyDescent="0.25">
      <c r="L4" s="174"/>
      <c r="M4" s="239"/>
      <c r="N4" s="239"/>
      <c r="O4" s="239"/>
    </row>
    <row r="5" spans="1:15" ht="29.25" customHeight="1" x14ac:dyDescent="0.25">
      <c r="A5" s="319" t="s">
        <v>61</v>
      </c>
      <c r="B5" s="319"/>
      <c r="C5" s="319"/>
      <c r="D5" s="319"/>
      <c r="E5" s="319"/>
      <c r="F5" s="319"/>
      <c r="G5" s="319"/>
      <c r="H5" s="319"/>
      <c r="I5" s="319"/>
      <c r="J5" s="319"/>
      <c r="L5" s="276"/>
      <c r="M5" s="239"/>
      <c r="N5" s="239"/>
      <c r="O5" s="239"/>
    </row>
    <row r="6" spans="1:15" x14ac:dyDescent="0.25">
      <c r="A6" s="320" t="s">
        <v>2</v>
      </c>
      <c r="B6" s="321" t="s">
        <v>3</v>
      </c>
      <c r="C6" s="321"/>
      <c r="D6" s="321"/>
      <c r="E6" s="321"/>
      <c r="F6" s="321"/>
      <c r="G6" s="321"/>
      <c r="H6" s="321" t="s">
        <v>4</v>
      </c>
      <c r="I6" s="322" t="s">
        <v>5</v>
      </c>
      <c r="J6" s="323" t="s">
        <v>6</v>
      </c>
    </row>
    <row r="7" spans="1:15" x14ac:dyDescent="0.25">
      <c r="A7" s="320"/>
      <c r="B7" s="314" t="s">
        <v>7</v>
      </c>
      <c r="C7" s="315" t="s">
        <v>8</v>
      </c>
      <c r="D7" s="315" t="s">
        <v>9</v>
      </c>
      <c r="E7" s="314" t="s">
        <v>10</v>
      </c>
      <c r="F7" s="316" t="s">
        <v>8</v>
      </c>
      <c r="G7" s="315" t="s">
        <v>9</v>
      </c>
      <c r="H7" s="321"/>
      <c r="I7" s="322"/>
      <c r="J7" s="323"/>
    </row>
    <row r="8" spans="1:15" ht="15.75" customHeight="1" x14ac:dyDescent="0.25">
      <c r="A8" s="242">
        <v>43129</v>
      </c>
      <c r="B8" s="243">
        <v>180152611</v>
      </c>
      <c r="C8" s="106">
        <v>15</v>
      </c>
      <c r="D8" s="247">
        <v>1433775</v>
      </c>
      <c r="E8" s="245"/>
      <c r="F8" s="248"/>
      <c r="G8" s="247"/>
      <c r="H8" s="245"/>
      <c r="I8" s="246"/>
      <c r="J8" s="247"/>
    </row>
    <row r="9" spans="1:15" ht="15.75" customHeight="1" x14ac:dyDescent="0.25">
      <c r="A9" s="242">
        <v>43130</v>
      </c>
      <c r="B9" s="243">
        <v>180152681</v>
      </c>
      <c r="C9" s="106">
        <v>7</v>
      </c>
      <c r="D9" s="247">
        <v>728613</v>
      </c>
      <c r="E9" s="245">
        <v>180040124</v>
      </c>
      <c r="F9" s="248">
        <v>1</v>
      </c>
      <c r="G9" s="247">
        <v>135975</v>
      </c>
      <c r="H9" s="245"/>
      <c r="I9" s="246"/>
      <c r="J9" s="247"/>
    </row>
    <row r="10" spans="1:15" ht="15.75" customHeight="1" x14ac:dyDescent="0.25">
      <c r="A10" s="242">
        <v>43130</v>
      </c>
      <c r="B10" s="243">
        <v>180152728</v>
      </c>
      <c r="C10" s="106">
        <v>4</v>
      </c>
      <c r="D10" s="247">
        <v>451850</v>
      </c>
      <c r="E10" s="245"/>
      <c r="F10" s="248"/>
      <c r="G10" s="247"/>
      <c r="H10" s="245"/>
      <c r="I10" s="246"/>
      <c r="J10" s="247"/>
    </row>
    <row r="11" spans="1:15" ht="15.75" customHeight="1" x14ac:dyDescent="0.25">
      <c r="A11" s="242">
        <v>43131</v>
      </c>
      <c r="B11" s="243">
        <v>180152766</v>
      </c>
      <c r="C11" s="106">
        <v>6</v>
      </c>
      <c r="D11" s="247">
        <v>555538</v>
      </c>
      <c r="E11" s="245">
        <v>180040133</v>
      </c>
      <c r="F11" s="248">
        <v>1</v>
      </c>
      <c r="G11" s="247">
        <v>81025</v>
      </c>
      <c r="H11" s="245"/>
      <c r="I11" s="246"/>
      <c r="J11" s="247"/>
    </row>
    <row r="12" spans="1:15" ht="15.75" customHeight="1" x14ac:dyDescent="0.25">
      <c r="A12" s="242">
        <v>43131</v>
      </c>
      <c r="B12" s="243">
        <v>180152773</v>
      </c>
      <c r="C12" s="106">
        <v>1</v>
      </c>
      <c r="D12" s="247">
        <v>98613</v>
      </c>
      <c r="E12" s="245">
        <v>180040134</v>
      </c>
      <c r="F12" s="248">
        <v>1</v>
      </c>
      <c r="G12" s="247">
        <v>127138</v>
      </c>
      <c r="H12" s="245"/>
      <c r="I12" s="246"/>
      <c r="J12" s="247"/>
    </row>
    <row r="13" spans="1:15" ht="15.75" customHeight="1" x14ac:dyDescent="0.25">
      <c r="A13" s="242">
        <v>43131</v>
      </c>
      <c r="B13" s="243">
        <v>180152801</v>
      </c>
      <c r="C13" s="106">
        <v>3</v>
      </c>
      <c r="D13" s="247">
        <v>337225</v>
      </c>
      <c r="E13" s="245"/>
      <c r="F13" s="248"/>
      <c r="G13" s="247"/>
      <c r="H13" s="245"/>
      <c r="I13" s="246"/>
      <c r="J13" s="247"/>
    </row>
    <row r="14" spans="1:15" ht="15.75" customHeight="1" x14ac:dyDescent="0.25">
      <c r="A14" s="242">
        <v>43132</v>
      </c>
      <c r="B14" s="243">
        <v>180152841</v>
      </c>
      <c r="C14" s="106">
        <v>17</v>
      </c>
      <c r="D14" s="247">
        <v>1665038</v>
      </c>
      <c r="E14" s="245"/>
      <c r="F14" s="248"/>
      <c r="G14" s="247"/>
      <c r="H14" s="245"/>
      <c r="I14" s="246"/>
      <c r="J14" s="247"/>
    </row>
    <row r="15" spans="1:15" ht="15.75" customHeight="1" x14ac:dyDescent="0.25">
      <c r="A15" s="242">
        <v>43132</v>
      </c>
      <c r="B15" s="243">
        <v>180152872</v>
      </c>
      <c r="C15" s="106">
        <v>3</v>
      </c>
      <c r="D15" s="247">
        <v>303363</v>
      </c>
      <c r="E15" s="245"/>
      <c r="F15" s="248"/>
      <c r="G15" s="247"/>
      <c r="H15" s="245"/>
      <c r="I15" s="246"/>
      <c r="J15" s="247"/>
    </row>
    <row r="16" spans="1:15" ht="15.75" customHeight="1" x14ac:dyDescent="0.25">
      <c r="A16" s="242">
        <v>43132</v>
      </c>
      <c r="B16" s="243">
        <v>180152879</v>
      </c>
      <c r="C16" s="106">
        <v>1</v>
      </c>
      <c r="D16" s="247">
        <v>86013</v>
      </c>
      <c r="E16" s="245"/>
      <c r="F16" s="248"/>
      <c r="G16" s="247"/>
      <c r="H16" s="245"/>
      <c r="I16" s="246"/>
      <c r="J16" s="247"/>
    </row>
    <row r="17" spans="1:10" ht="15.75" customHeight="1" x14ac:dyDescent="0.25">
      <c r="A17" s="242">
        <v>43133</v>
      </c>
      <c r="B17" s="243">
        <v>180152918</v>
      </c>
      <c r="C17" s="106">
        <v>19</v>
      </c>
      <c r="D17" s="247">
        <v>1899625</v>
      </c>
      <c r="E17" s="245">
        <v>180040161</v>
      </c>
      <c r="F17" s="248">
        <v>2</v>
      </c>
      <c r="G17" s="247">
        <v>211050</v>
      </c>
      <c r="H17" s="245"/>
      <c r="I17" s="246"/>
      <c r="J17" s="247"/>
    </row>
    <row r="18" spans="1:10" ht="15.75" customHeight="1" x14ac:dyDescent="0.25">
      <c r="A18" s="242">
        <v>43133</v>
      </c>
      <c r="B18" s="243">
        <v>180152948</v>
      </c>
      <c r="C18" s="106">
        <v>5</v>
      </c>
      <c r="D18" s="247">
        <v>413350</v>
      </c>
      <c r="E18" s="245"/>
      <c r="F18" s="248"/>
      <c r="G18" s="247"/>
      <c r="H18" s="245"/>
      <c r="I18" s="246"/>
      <c r="J18" s="247"/>
    </row>
    <row r="19" spans="1:10" ht="15.75" customHeight="1" x14ac:dyDescent="0.25">
      <c r="A19" s="242">
        <v>43134</v>
      </c>
      <c r="B19" s="243">
        <v>180152999</v>
      </c>
      <c r="C19" s="106">
        <v>14</v>
      </c>
      <c r="D19" s="247">
        <v>1587425</v>
      </c>
      <c r="E19" s="245">
        <v>180040173</v>
      </c>
      <c r="F19" s="248">
        <v>1</v>
      </c>
      <c r="G19" s="247">
        <v>98613</v>
      </c>
      <c r="H19" s="245"/>
      <c r="I19" s="246"/>
      <c r="J19" s="247"/>
    </row>
    <row r="20" spans="1:10" ht="15.75" customHeight="1" x14ac:dyDescent="0.25">
      <c r="A20" s="242">
        <v>43134</v>
      </c>
      <c r="B20" s="243">
        <v>180153022</v>
      </c>
      <c r="C20" s="106">
        <v>3</v>
      </c>
      <c r="D20" s="247">
        <v>211313</v>
      </c>
      <c r="E20" s="245"/>
      <c r="F20" s="248"/>
      <c r="G20" s="247"/>
      <c r="H20" s="245"/>
      <c r="I20" s="246">
        <v>9117940</v>
      </c>
      <c r="J20" s="247" t="s">
        <v>17</v>
      </c>
    </row>
    <row r="21" spans="1:10" ht="15.75" customHeight="1" x14ac:dyDescent="0.25">
      <c r="A21" s="242">
        <v>43136</v>
      </c>
      <c r="B21" s="243">
        <v>180153160</v>
      </c>
      <c r="C21" s="106">
        <v>18</v>
      </c>
      <c r="D21" s="247">
        <v>1801100</v>
      </c>
      <c r="E21" s="245"/>
      <c r="F21" s="248"/>
      <c r="G21" s="247"/>
      <c r="H21" s="245"/>
      <c r="I21" s="246"/>
      <c r="J21" s="247"/>
    </row>
    <row r="22" spans="1:10" ht="15.75" customHeight="1" x14ac:dyDescent="0.25">
      <c r="A22" s="242">
        <v>43136</v>
      </c>
      <c r="B22" s="243">
        <v>180153201</v>
      </c>
      <c r="C22" s="106">
        <v>7</v>
      </c>
      <c r="D22" s="247">
        <v>760200</v>
      </c>
      <c r="E22" s="245"/>
      <c r="F22" s="248"/>
      <c r="G22" s="247"/>
      <c r="H22" s="245"/>
      <c r="I22" s="246"/>
      <c r="J22" s="247"/>
    </row>
    <row r="23" spans="1:10" ht="15.75" customHeight="1" x14ac:dyDescent="0.25">
      <c r="A23" s="242">
        <v>43137</v>
      </c>
      <c r="B23" s="243">
        <v>180153257</v>
      </c>
      <c r="C23" s="106">
        <v>19</v>
      </c>
      <c r="D23" s="247">
        <v>1987213</v>
      </c>
      <c r="E23" s="245">
        <v>180040225</v>
      </c>
      <c r="F23" s="248">
        <v>2</v>
      </c>
      <c r="G23" s="247">
        <v>247713</v>
      </c>
      <c r="H23" s="245"/>
      <c r="I23" s="246"/>
      <c r="J23" s="247"/>
    </row>
    <row r="24" spans="1:10" ht="15.75" customHeight="1" x14ac:dyDescent="0.25">
      <c r="A24" s="242">
        <v>43137</v>
      </c>
      <c r="B24" s="243">
        <v>180153307</v>
      </c>
      <c r="C24" s="106">
        <v>4</v>
      </c>
      <c r="D24" s="247">
        <v>539175</v>
      </c>
      <c r="E24" s="245"/>
      <c r="F24" s="248"/>
      <c r="G24" s="247"/>
      <c r="H24" s="245"/>
      <c r="I24" s="246"/>
      <c r="J24" s="247"/>
    </row>
    <row r="25" spans="1:10" ht="15.75" customHeight="1" x14ac:dyDescent="0.25">
      <c r="A25" s="242">
        <v>43138</v>
      </c>
      <c r="B25" s="243">
        <v>180153345</v>
      </c>
      <c r="C25" s="106">
        <v>23</v>
      </c>
      <c r="D25" s="247">
        <v>2380613</v>
      </c>
      <c r="E25" s="245">
        <v>180040238</v>
      </c>
      <c r="F25" s="248">
        <v>3</v>
      </c>
      <c r="G25" s="247">
        <v>332500</v>
      </c>
      <c r="H25" s="245"/>
      <c r="I25" s="246"/>
      <c r="J25" s="247"/>
    </row>
    <row r="26" spans="1:10" ht="15.75" customHeight="1" x14ac:dyDescent="0.25">
      <c r="A26" s="242">
        <v>43138</v>
      </c>
      <c r="B26" s="243">
        <v>180153374</v>
      </c>
      <c r="C26" s="106">
        <v>2</v>
      </c>
      <c r="D26" s="247">
        <v>201863</v>
      </c>
      <c r="E26" s="245"/>
      <c r="F26" s="248"/>
      <c r="G26" s="247"/>
      <c r="H26" s="245"/>
      <c r="I26" s="246"/>
      <c r="J26" s="247"/>
    </row>
    <row r="27" spans="1:10" ht="15.75" customHeight="1" x14ac:dyDescent="0.25">
      <c r="A27" s="242">
        <v>43139</v>
      </c>
      <c r="B27" s="243">
        <v>180153395</v>
      </c>
      <c r="C27" s="106">
        <v>1</v>
      </c>
      <c r="D27" s="247">
        <v>85750</v>
      </c>
      <c r="E27" s="245">
        <v>180040255</v>
      </c>
      <c r="F27" s="248">
        <v>1</v>
      </c>
      <c r="G27" s="247">
        <v>103075</v>
      </c>
      <c r="H27" s="245"/>
      <c r="I27" s="246"/>
      <c r="J27" s="247"/>
    </row>
    <row r="28" spans="1:10" ht="15.75" customHeight="1" x14ac:dyDescent="0.25">
      <c r="A28" s="242">
        <v>43139</v>
      </c>
      <c r="B28" s="243">
        <v>180153418</v>
      </c>
      <c r="C28" s="106">
        <v>25</v>
      </c>
      <c r="D28" s="247">
        <v>2479838</v>
      </c>
      <c r="E28" s="245"/>
      <c r="F28" s="248"/>
      <c r="G28" s="247"/>
      <c r="H28" s="245"/>
      <c r="I28" s="246"/>
      <c r="J28" s="247"/>
    </row>
    <row r="29" spans="1:10" ht="15.75" customHeight="1" x14ac:dyDescent="0.25">
      <c r="A29" s="242">
        <v>43139</v>
      </c>
      <c r="B29" s="243">
        <v>180153424</v>
      </c>
      <c r="C29" s="106">
        <v>1</v>
      </c>
      <c r="D29" s="247">
        <v>145688</v>
      </c>
      <c r="E29" s="245"/>
      <c r="F29" s="248"/>
      <c r="G29" s="247"/>
      <c r="H29" s="245"/>
      <c r="I29" s="246"/>
      <c r="J29" s="247"/>
    </row>
    <row r="30" spans="1:10" ht="15.75" customHeight="1" x14ac:dyDescent="0.25">
      <c r="A30" s="242">
        <v>43139</v>
      </c>
      <c r="B30" s="243">
        <v>180153467</v>
      </c>
      <c r="C30" s="106">
        <v>12</v>
      </c>
      <c r="D30" s="247">
        <v>1153250</v>
      </c>
      <c r="E30" s="245"/>
      <c r="F30" s="248"/>
      <c r="G30" s="247"/>
      <c r="H30" s="245"/>
      <c r="I30" s="246"/>
      <c r="J30" s="247"/>
    </row>
    <row r="31" spans="1:10" ht="15.75" customHeight="1" x14ac:dyDescent="0.25">
      <c r="A31" s="242">
        <v>43139</v>
      </c>
      <c r="B31" s="243">
        <v>180153468</v>
      </c>
      <c r="C31" s="106">
        <v>1</v>
      </c>
      <c r="D31" s="247">
        <v>98000</v>
      </c>
      <c r="E31" s="245"/>
      <c r="F31" s="248"/>
      <c r="G31" s="247"/>
      <c r="H31" s="245"/>
      <c r="I31" s="246"/>
      <c r="J31" s="247"/>
    </row>
    <row r="32" spans="1:10" ht="15.75" customHeight="1" x14ac:dyDescent="0.25">
      <c r="A32" s="242">
        <v>43140</v>
      </c>
      <c r="B32" s="243">
        <v>180153518</v>
      </c>
      <c r="C32" s="106">
        <v>10</v>
      </c>
      <c r="D32" s="247">
        <v>1088063</v>
      </c>
      <c r="E32" s="245">
        <v>180040276</v>
      </c>
      <c r="F32" s="248">
        <v>1</v>
      </c>
      <c r="G32" s="247">
        <v>85750</v>
      </c>
      <c r="H32" s="245"/>
      <c r="I32" s="246"/>
      <c r="J32" s="247"/>
    </row>
    <row r="33" spans="1:12" ht="15.75" customHeight="1" x14ac:dyDescent="0.25">
      <c r="A33" s="242">
        <v>43140</v>
      </c>
      <c r="B33" s="243">
        <v>180153546</v>
      </c>
      <c r="C33" s="106">
        <v>6</v>
      </c>
      <c r="D33" s="247">
        <v>650738</v>
      </c>
      <c r="E33" s="245"/>
      <c r="F33" s="248"/>
      <c r="G33" s="247"/>
      <c r="H33" s="245"/>
      <c r="I33" s="246"/>
      <c r="J33" s="247"/>
    </row>
    <row r="34" spans="1:12" ht="15.75" customHeight="1" x14ac:dyDescent="0.25">
      <c r="A34" s="242">
        <v>43141</v>
      </c>
      <c r="B34" s="243">
        <v>180153584</v>
      </c>
      <c r="C34" s="106">
        <v>31</v>
      </c>
      <c r="D34" s="247">
        <v>3213088</v>
      </c>
      <c r="E34" s="245">
        <v>180040299</v>
      </c>
      <c r="F34" s="248">
        <v>2</v>
      </c>
      <c r="G34" s="247">
        <v>183488</v>
      </c>
      <c r="H34" s="245"/>
      <c r="I34" s="246"/>
      <c r="J34" s="247"/>
    </row>
    <row r="35" spans="1:12" ht="15.75" customHeight="1" x14ac:dyDescent="0.25">
      <c r="A35" s="242">
        <v>43141</v>
      </c>
      <c r="B35" s="243">
        <v>180153605</v>
      </c>
      <c r="C35" s="106">
        <v>1</v>
      </c>
      <c r="D35" s="247">
        <v>113925</v>
      </c>
      <c r="E35" s="245"/>
      <c r="F35" s="248"/>
      <c r="G35" s="247"/>
      <c r="H35" s="245"/>
      <c r="I35" s="246"/>
      <c r="J35" s="247"/>
    </row>
    <row r="36" spans="1:12" ht="15.75" customHeight="1" x14ac:dyDescent="0.25">
      <c r="A36" s="242">
        <v>43141</v>
      </c>
      <c r="B36" s="243">
        <v>180153619</v>
      </c>
      <c r="C36" s="106">
        <v>2</v>
      </c>
      <c r="D36" s="247">
        <v>210700</v>
      </c>
      <c r="E36" s="245"/>
      <c r="F36" s="248"/>
      <c r="G36" s="247"/>
      <c r="H36" s="245"/>
      <c r="I36" s="246">
        <v>15956678</v>
      </c>
      <c r="J36" s="247" t="s">
        <v>17</v>
      </c>
    </row>
    <row r="37" spans="1:12" ht="15.75" customHeight="1" x14ac:dyDescent="0.25">
      <c r="A37" s="242">
        <v>43143</v>
      </c>
      <c r="B37" s="243">
        <v>180153777</v>
      </c>
      <c r="C37" s="106">
        <v>18</v>
      </c>
      <c r="D37" s="247">
        <v>1912488</v>
      </c>
      <c r="E37" s="245">
        <v>180040344</v>
      </c>
      <c r="F37" s="248">
        <v>4</v>
      </c>
      <c r="G37" s="247">
        <v>466025</v>
      </c>
      <c r="H37" s="245"/>
      <c r="I37" s="246"/>
      <c r="J37" s="247"/>
    </row>
    <row r="38" spans="1:12" ht="15.75" customHeight="1" x14ac:dyDescent="0.25">
      <c r="A38" s="242">
        <v>43143</v>
      </c>
      <c r="B38" s="243">
        <v>180153783</v>
      </c>
      <c r="C38" s="106">
        <v>1</v>
      </c>
      <c r="D38" s="247">
        <v>103075</v>
      </c>
      <c r="E38" s="245">
        <v>180040346</v>
      </c>
      <c r="F38" s="248">
        <v>1</v>
      </c>
      <c r="G38" s="247">
        <v>145688</v>
      </c>
      <c r="H38" s="245"/>
      <c r="I38" s="246"/>
      <c r="J38" s="247"/>
    </row>
    <row r="39" spans="1:12" ht="15.75" customHeight="1" x14ac:dyDescent="0.25">
      <c r="A39" s="242">
        <v>43143</v>
      </c>
      <c r="B39" s="243">
        <v>180153827</v>
      </c>
      <c r="C39" s="106">
        <v>12</v>
      </c>
      <c r="D39" s="247">
        <v>1393875</v>
      </c>
      <c r="E39" s="245"/>
      <c r="F39" s="248"/>
      <c r="G39" s="247"/>
      <c r="H39" s="245"/>
      <c r="I39" s="246"/>
      <c r="J39" s="247"/>
    </row>
    <row r="40" spans="1:12" ht="15.75" customHeight="1" x14ac:dyDescent="0.25">
      <c r="A40" s="242">
        <v>43144</v>
      </c>
      <c r="B40" s="243">
        <v>180153878</v>
      </c>
      <c r="C40" s="106">
        <v>20</v>
      </c>
      <c r="D40" s="247">
        <v>1972075</v>
      </c>
      <c r="E40" s="245">
        <v>180040368</v>
      </c>
      <c r="F40" s="248">
        <v>3</v>
      </c>
      <c r="G40" s="247">
        <v>300650</v>
      </c>
      <c r="H40" s="245"/>
      <c r="I40" s="246"/>
      <c r="J40" s="247"/>
    </row>
    <row r="41" spans="1:12" ht="15.75" customHeight="1" x14ac:dyDescent="0.25">
      <c r="A41" s="242">
        <v>43144</v>
      </c>
      <c r="B41" s="243">
        <v>180153926</v>
      </c>
      <c r="C41" s="106">
        <v>20</v>
      </c>
      <c r="D41" s="247">
        <v>2008650</v>
      </c>
      <c r="E41" s="245">
        <v>180040369</v>
      </c>
      <c r="F41" s="248">
        <v>1</v>
      </c>
      <c r="G41" s="247">
        <v>93013</v>
      </c>
      <c r="H41" s="245"/>
      <c r="I41" s="246"/>
      <c r="J41" s="247"/>
    </row>
    <row r="42" spans="1:12" ht="15.75" customHeight="1" x14ac:dyDescent="0.25">
      <c r="A42" s="242">
        <v>43145</v>
      </c>
      <c r="B42" s="243">
        <v>180153974</v>
      </c>
      <c r="C42" s="106">
        <v>20</v>
      </c>
      <c r="D42" s="247">
        <v>1807925</v>
      </c>
      <c r="E42" s="245"/>
      <c r="F42" s="248"/>
      <c r="G42" s="247"/>
      <c r="H42" s="245"/>
      <c r="I42" s="246"/>
      <c r="J42" s="247"/>
    </row>
    <row r="43" spans="1:12" ht="15.75" customHeight="1" x14ac:dyDescent="0.25">
      <c r="A43" s="242">
        <v>43145</v>
      </c>
      <c r="B43" s="243">
        <v>180154029</v>
      </c>
      <c r="C43" s="106">
        <v>13</v>
      </c>
      <c r="D43" s="247">
        <v>1327638</v>
      </c>
      <c r="E43" s="245"/>
      <c r="F43" s="248"/>
      <c r="G43" s="247"/>
      <c r="H43" s="245"/>
      <c r="I43" s="246"/>
      <c r="J43" s="247"/>
      <c r="L43" s="239"/>
    </row>
    <row r="44" spans="1:12" ht="15.75" customHeight="1" x14ac:dyDescent="0.25">
      <c r="A44" s="242">
        <v>43146</v>
      </c>
      <c r="B44" s="243">
        <v>180154070</v>
      </c>
      <c r="C44" s="106">
        <v>12</v>
      </c>
      <c r="D44" s="247">
        <v>1144063</v>
      </c>
      <c r="E44" s="245">
        <v>180040414</v>
      </c>
      <c r="F44" s="248">
        <v>3</v>
      </c>
      <c r="G44" s="247">
        <v>329788</v>
      </c>
      <c r="H44" s="245"/>
      <c r="I44" s="246"/>
      <c r="J44" s="247"/>
    </row>
    <row r="45" spans="1:12" ht="15.75" customHeight="1" x14ac:dyDescent="0.25">
      <c r="A45" s="242">
        <v>43146</v>
      </c>
      <c r="B45" s="243">
        <v>180154105</v>
      </c>
      <c r="C45" s="106">
        <v>12</v>
      </c>
      <c r="D45" s="247">
        <v>1157013</v>
      </c>
      <c r="E45" s="245"/>
      <c r="F45" s="248"/>
      <c r="G45" s="247"/>
      <c r="H45" s="245"/>
      <c r="I45" s="246"/>
      <c r="J45" s="247"/>
    </row>
    <row r="46" spans="1:12" ht="15.75" customHeight="1" x14ac:dyDescent="0.25">
      <c r="A46" s="242">
        <v>43148</v>
      </c>
      <c r="B46" s="243">
        <v>180154251</v>
      </c>
      <c r="C46" s="106">
        <v>16</v>
      </c>
      <c r="D46" s="247">
        <v>1780538</v>
      </c>
      <c r="E46" s="245">
        <v>180040450</v>
      </c>
      <c r="F46" s="248">
        <v>4</v>
      </c>
      <c r="G46" s="247">
        <v>528063</v>
      </c>
      <c r="H46" s="245"/>
      <c r="I46" s="246"/>
      <c r="J46" s="247"/>
    </row>
    <row r="47" spans="1:12" ht="15.75" customHeight="1" x14ac:dyDescent="0.25">
      <c r="A47" s="242">
        <v>43148</v>
      </c>
      <c r="B47" s="243">
        <v>180154284</v>
      </c>
      <c r="C47" s="106">
        <v>5</v>
      </c>
      <c r="D47" s="247">
        <v>609788</v>
      </c>
      <c r="E47" s="245"/>
      <c r="F47" s="248"/>
      <c r="G47" s="247"/>
      <c r="H47" s="245"/>
      <c r="I47" s="246">
        <v>13353901</v>
      </c>
      <c r="J47" s="247" t="s">
        <v>17</v>
      </c>
    </row>
    <row r="48" spans="1:12" ht="15.75" customHeight="1" x14ac:dyDescent="0.25">
      <c r="A48" s="242">
        <v>43150</v>
      </c>
      <c r="B48" s="243">
        <v>180154397</v>
      </c>
      <c r="C48" s="106">
        <v>13</v>
      </c>
      <c r="D48" s="247">
        <v>1382238</v>
      </c>
      <c r="E48" s="245">
        <v>180040491</v>
      </c>
      <c r="F48" s="248">
        <v>12</v>
      </c>
      <c r="G48" s="247">
        <v>1243375</v>
      </c>
      <c r="H48" s="245"/>
      <c r="I48" s="246"/>
      <c r="J48" s="247"/>
    </row>
    <row r="49" spans="1:10" ht="15.75" customHeight="1" x14ac:dyDescent="0.25">
      <c r="A49" s="242">
        <v>43150</v>
      </c>
      <c r="B49" s="243">
        <v>180154461</v>
      </c>
      <c r="C49" s="106">
        <v>14</v>
      </c>
      <c r="D49" s="247">
        <v>1569050</v>
      </c>
      <c r="E49" s="245"/>
      <c r="F49" s="248"/>
      <c r="G49" s="247"/>
      <c r="H49" s="245"/>
      <c r="I49" s="246"/>
      <c r="J49" s="247"/>
    </row>
    <row r="50" spans="1:10" ht="15.75" customHeight="1" x14ac:dyDescent="0.25">
      <c r="A50" s="242">
        <v>43151</v>
      </c>
      <c r="B50" s="243">
        <v>180154503</v>
      </c>
      <c r="C50" s="106">
        <v>24</v>
      </c>
      <c r="D50" s="247">
        <v>2353400</v>
      </c>
      <c r="E50" s="245">
        <v>180040514</v>
      </c>
      <c r="F50" s="248">
        <v>4</v>
      </c>
      <c r="G50" s="247">
        <v>263550</v>
      </c>
      <c r="H50" s="245"/>
      <c r="I50" s="246"/>
      <c r="J50" s="247"/>
    </row>
    <row r="51" spans="1:10" ht="15.75" customHeight="1" x14ac:dyDescent="0.25">
      <c r="A51" s="242">
        <v>43151</v>
      </c>
      <c r="B51" s="243">
        <v>180154532</v>
      </c>
      <c r="C51" s="106">
        <v>9</v>
      </c>
      <c r="D51" s="247">
        <v>934938</v>
      </c>
      <c r="E51" s="245"/>
      <c r="F51" s="248"/>
      <c r="G51" s="247"/>
      <c r="H51" s="245"/>
      <c r="I51" s="246"/>
      <c r="J51" s="247"/>
    </row>
    <row r="52" spans="1:10" ht="15.75" customHeight="1" x14ac:dyDescent="0.25">
      <c r="A52" s="242">
        <v>43152</v>
      </c>
      <c r="B52" s="243">
        <v>180154590</v>
      </c>
      <c r="C52" s="106">
        <v>18</v>
      </c>
      <c r="D52" s="247">
        <v>1897350</v>
      </c>
      <c r="E52" s="245">
        <v>180040539</v>
      </c>
      <c r="F52" s="248">
        <v>1</v>
      </c>
      <c r="G52" s="247">
        <v>42875</v>
      </c>
      <c r="H52" s="245"/>
      <c r="I52" s="246"/>
      <c r="J52" s="247"/>
    </row>
    <row r="53" spans="1:10" ht="15.75" customHeight="1" x14ac:dyDescent="0.25">
      <c r="A53" s="242">
        <v>43152</v>
      </c>
      <c r="B53" s="243">
        <v>180154633</v>
      </c>
      <c r="C53" s="106">
        <v>7</v>
      </c>
      <c r="D53" s="247">
        <v>788550</v>
      </c>
      <c r="E53" s="245"/>
      <c r="F53" s="248"/>
      <c r="G53" s="247"/>
      <c r="H53" s="245"/>
      <c r="I53" s="246"/>
      <c r="J53" s="247"/>
    </row>
    <row r="54" spans="1:10" ht="15.75" customHeight="1" x14ac:dyDescent="0.25">
      <c r="A54" s="242">
        <v>43153</v>
      </c>
      <c r="B54" s="243">
        <v>180154695</v>
      </c>
      <c r="C54" s="106">
        <v>29</v>
      </c>
      <c r="D54" s="247">
        <v>2898875</v>
      </c>
      <c r="E54" s="245">
        <v>180040582</v>
      </c>
      <c r="F54" s="248">
        <v>1</v>
      </c>
      <c r="G54" s="247">
        <v>110075</v>
      </c>
      <c r="H54" s="245"/>
      <c r="I54" s="246"/>
      <c r="J54" s="247"/>
    </row>
    <row r="55" spans="1:10" ht="15.75" customHeight="1" x14ac:dyDescent="0.25">
      <c r="A55" s="242">
        <v>43153</v>
      </c>
      <c r="B55" s="243">
        <v>180154735</v>
      </c>
      <c r="C55" s="106">
        <v>6</v>
      </c>
      <c r="D55" s="247">
        <v>582663</v>
      </c>
      <c r="E55" s="245"/>
      <c r="F55" s="248"/>
      <c r="G55" s="247"/>
      <c r="H55" s="245"/>
      <c r="I55" s="246"/>
      <c r="J55" s="247"/>
    </row>
    <row r="56" spans="1:10" ht="15.75" customHeight="1" x14ac:dyDescent="0.25">
      <c r="A56" s="242">
        <v>43154</v>
      </c>
      <c r="B56" s="243">
        <v>180154788</v>
      </c>
      <c r="C56" s="106">
        <v>5</v>
      </c>
      <c r="D56" s="247">
        <v>439600</v>
      </c>
      <c r="E56" s="245">
        <v>180040599</v>
      </c>
      <c r="F56" s="248">
        <v>9</v>
      </c>
      <c r="G56" s="247">
        <v>870100</v>
      </c>
      <c r="H56" s="245"/>
      <c r="I56" s="246"/>
      <c r="J56" s="247"/>
    </row>
    <row r="57" spans="1:10" ht="15.75" customHeight="1" x14ac:dyDescent="0.25">
      <c r="A57" s="242">
        <v>43154</v>
      </c>
      <c r="B57" s="243">
        <v>180154827</v>
      </c>
      <c r="C57" s="106">
        <v>4</v>
      </c>
      <c r="D57" s="247">
        <v>295050</v>
      </c>
      <c r="E57" s="245"/>
      <c r="F57" s="248"/>
      <c r="G57" s="247"/>
      <c r="H57" s="245"/>
      <c r="I57" s="246"/>
      <c r="J57" s="247"/>
    </row>
    <row r="58" spans="1:10" ht="15.75" customHeight="1" x14ac:dyDescent="0.25">
      <c r="A58" s="242">
        <v>43155</v>
      </c>
      <c r="B58" s="243">
        <v>180154876</v>
      </c>
      <c r="C58" s="106">
        <v>14</v>
      </c>
      <c r="D58" s="247">
        <v>1323700</v>
      </c>
      <c r="E58" s="245"/>
      <c r="F58" s="248"/>
      <c r="G58" s="247"/>
      <c r="H58" s="245"/>
      <c r="I58" s="246"/>
      <c r="J58" s="247"/>
    </row>
    <row r="59" spans="1:10" ht="15.75" customHeight="1" x14ac:dyDescent="0.25">
      <c r="A59" s="242">
        <v>43155</v>
      </c>
      <c r="B59" s="243">
        <v>180154921</v>
      </c>
      <c r="C59" s="106">
        <v>7</v>
      </c>
      <c r="D59" s="247">
        <v>840000</v>
      </c>
      <c r="E59" s="245"/>
      <c r="F59" s="248"/>
      <c r="G59" s="247"/>
      <c r="H59" s="245"/>
      <c r="I59" s="246">
        <v>12775439</v>
      </c>
      <c r="J59" s="247" t="s">
        <v>17</v>
      </c>
    </row>
    <row r="60" spans="1:10" ht="15.75" customHeight="1" x14ac:dyDescent="0.25">
      <c r="A60" s="242">
        <v>43157</v>
      </c>
      <c r="B60" s="243">
        <v>180155087</v>
      </c>
      <c r="C60" s="106">
        <v>14</v>
      </c>
      <c r="D60" s="247">
        <v>1425900</v>
      </c>
      <c r="E60" s="245">
        <v>180040659</v>
      </c>
      <c r="F60" s="248">
        <v>1</v>
      </c>
      <c r="G60" s="247">
        <v>122063</v>
      </c>
      <c r="H60" s="245"/>
      <c r="I60" s="246"/>
      <c r="J60" s="247"/>
    </row>
    <row r="61" spans="1:10" ht="15.75" customHeight="1" x14ac:dyDescent="0.25">
      <c r="A61" s="242">
        <v>43157</v>
      </c>
      <c r="B61" s="243">
        <v>180155092</v>
      </c>
      <c r="C61" s="106">
        <v>1</v>
      </c>
      <c r="D61" s="247">
        <v>40075</v>
      </c>
      <c r="E61" s="245"/>
      <c r="F61" s="248"/>
      <c r="G61" s="247"/>
      <c r="H61" s="245"/>
      <c r="I61" s="246"/>
      <c r="J61" s="247"/>
    </row>
    <row r="62" spans="1:10" ht="15.75" customHeight="1" x14ac:dyDescent="0.25">
      <c r="A62" s="242">
        <v>43157</v>
      </c>
      <c r="B62" s="243">
        <v>180155129</v>
      </c>
      <c r="C62" s="106">
        <v>17</v>
      </c>
      <c r="D62" s="247">
        <v>1500275</v>
      </c>
      <c r="E62" s="245"/>
      <c r="F62" s="248"/>
      <c r="G62" s="247"/>
      <c r="H62" s="245"/>
      <c r="I62" s="246"/>
      <c r="J62" s="247"/>
    </row>
    <row r="63" spans="1:10" ht="15.75" customHeight="1" x14ac:dyDescent="0.25">
      <c r="A63" s="242">
        <v>43158</v>
      </c>
      <c r="B63" s="243">
        <v>180155193</v>
      </c>
      <c r="C63" s="106">
        <v>19</v>
      </c>
      <c r="D63" s="247">
        <v>1909075</v>
      </c>
      <c r="E63" s="245">
        <v>180040686</v>
      </c>
      <c r="F63" s="248">
        <v>2</v>
      </c>
      <c r="G63" s="247">
        <v>218838</v>
      </c>
      <c r="H63" s="245"/>
      <c r="I63" s="246"/>
      <c r="J63" s="247"/>
    </row>
    <row r="64" spans="1:10" ht="15.75" customHeight="1" x14ac:dyDescent="0.25">
      <c r="A64" s="242">
        <v>43158</v>
      </c>
      <c r="B64" s="243">
        <v>180155235</v>
      </c>
      <c r="C64" s="106">
        <v>10</v>
      </c>
      <c r="D64" s="247">
        <v>991025</v>
      </c>
      <c r="E64" s="245"/>
      <c r="F64" s="248"/>
      <c r="G64" s="247"/>
      <c r="H64" s="245"/>
      <c r="I64" s="246"/>
      <c r="J64" s="247"/>
    </row>
    <row r="65" spans="1:10" ht="15.75" customHeight="1" x14ac:dyDescent="0.25">
      <c r="A65" s="242">
        <v>43159</v>
      </c>
      <c r="B65" s="243">
        <v>180155281</v>
      </c>
      <c r="C65" s="106">
        <v>16</v>
      </c>
      <c r="D65" s="247">
        <v>1654450</v>
      </c>
      <c r="E65" s="245">
        <v>180040710</v>
      </c>
      <c r="F65" s="248">
        <v>1</v>
      </c>
      <c r="G65" s="247">
        <v>100013</v>
      </c>
      <c r="H65" s="245"/>
      <c r="I65" s="246"/>
      <c r="J65" s="247"/>
    </row>
    <row r="66" spans="1:10" ht="15.75" customHeight="1" x14ac:dyDescent="0.25">
      <c r="A66" s="242">
        <v>43159</v>
      </c>
      <c r="B66" s="243">
        <v>180155351</v>
      </c>
      <c r="C66" s="106">
        <v>5</v>
      </c>
      <c r="D66" s="247">
        <v>416938</v>
      </c>
      <c r="E66" s="245"/>
      <c r="F66" s="248"/>
      <c r="G66" s="247"/>
      <c r="H66" s="245"/>
      <c r="I66" s="246"/>
      <c r="J66" s="247"/>
    </row>
    <row r="67" spans="1:10" ht="15.75" customHeight="1" x14ac:dyDescent="0.25">
      <c r="A67" s="242">
        <v>43160</v>
      </c>
      <c r="B67" s="243">
        <v>180155412</v>
      </c>
      <c r="C67" s="106">
        <v>11</v>
      </c>
      <c r="D67" s="247">
        <v>1133738</v>
      </c>
      <c r="E67" s="245">
        <v>180040724</v>
      </c>
      <c r="F67" s="248">
        <v>2</v>
      </c>
      <c r="G67" s="247">
        <v>170538</v>
      </c>
      <c r="H67" s="245"/>
      <c r="I67" s="246"/>
      <c r="J67" s="247"/>
    </row>
    <row r="68" spans="1:10" ht="15.75" customHeight="1" x14ac:dyDescent="0.25">
      <c r="A68" s="242">
        <v>43160</v>
      </c>
      <c r="B68" s="243">
        <v>180155480</v>
      </c>
      <c r="C68" s="106">
        <v>6</v>
      </c>
      <c r="D68" s="247">
        <v>700875</v>
      </c>
      <c r="E68" s="245"/>
      <c r="F68" s="248"/>
      <c r="G68" s="247"/>
      <c r="H68" s="245"/>
      <c r="I68" s="246"/>
      <c r="J68" s="247"/>
    </row>
    <row r="69" spans="1:10" ht="15.75" customHeight="1" x14ac:dyDescent="0.25">
      <c r="A69" s="242">
        <v>43161</v>
      </c>
      <c r="B69" s="243">
        <v>180155524</v>
      </c>
      <c r="C69" s="106">
        <v>25</v>
      </c>
      <c r="D69" s="247">
        <v>2518075</v>
      </c>
      <c r="E69" s="245">
        <v>180040760</v>
      </c>
      <c r="F69" s="248">
        <v>6</v>
      </c>
      <c r="G69" s="247">
        <v>688625</v>
      </c>
      <c r="H69" s="245"/>
      <c r="I69" s="246"/>
      <c r="J69" s="247"/>
    </row>
    <row r="70" spans="1:10" ht="15.75" customHeight="1" x14ac:dyDescent="0.25">
      <c r="A70" s="242">
        <v>43161</v>
      </c>
      <c r="B70" s="243">
        <v>180155576</v>
      </c>
      <c r="C70" s="106">
        <v>4</v>
      </c>
      <c r="D70" s="247">
        <v>438725</v>
      </c>
      <c r="E70" s="245"/>
      <c r="F70" s="248"/>
      <c r="G70" s="247"/>
      <c r="H70" s="245"/>
      <c r="I70" s="246"/>
      <c r="J70" s="247"/>
    </row>
    <row r="71" spans="1:10" ht="15.75" customHeight="1" x14ac:dyDescent="0.25">
      <c r="A71" s="242">
        <v>43162</v>
      </c>
      <c r="B71" s="243">
        <v>180155641</v>
      </c>
      <c r="C71" s="106">
        <v>28</v>
      </c>
      <c r="D71" s="247">
        <v>2752225</v>
      </c>
      <c r="E71" s="245">
        <v>180040784</v>
      </c>
      <c r="F71" s="248">
        <v>1</v>
      </c>
      <c r="G71" s="247">
        <v>82863</v>
      </c>
      <c r="H71" s="245"/>
      <c r="I71" s="246"/>
      <c r="J71" s="247"/>
    </row>
    <row r="72" spans="1:10" ht="15.75" customHeight="1" x14ac:dyDescent="0.25">
      <c r="A72" s="242">
        <v>43162</v>
      </c>
      <c r="B72" s="243">
        <v>180155681</v>
      </c>
      <c r="C72" s="106">
        <v>7</v>
      </c>
      <c r="D72" s="247">
        <v>649075</v>
      </c>
      <c r="E72" s="245"/>
      <c r="F72" s="248"/>
      <c r="G72" s="247"/>
      <c r="H72" s="245"/>
      <c r="I72" s="246">
        <v>14747511</v>
      </c>
      <c r="J72" s="247" t="s">
        <v>17</v>
      </c>
    </row>
    <row r="73" spans="1:10" ht="15.75" customHeight="1" x14ac:dyDescent="0.25">
      <c r="A73" s="242">
        <v>43164</v>
      </c>
      <c r="B73" s="243">
        <v>180155836</v>
      </c>
      <c r="C73" s="106">
        <v>12</v>
      </c>
      <c r="D73" s="247">
        <v>1130675</v>
      </c>
      <c r="E73" s="245">
        <v>180040835</v>
      </c>
      <c r="F73" s="248">
        <v>1</v>
      </c>
      <c r="G73" s="247">
        <v>128625</v>
      </c>
      <c r="H73" s="245"/>
      <c r="I73" s="246"/>
      <c r="J73" s="247"/>
    </row>
    <row r="74" spans="1:10" ht="15.75" customHeight="1" x14ac:dyDescent="0.25">
      <c r="A74" s="242">
        <v>43164</v>
      </c>
      <c r="B74" s="243">
        <v>180155883</v>
      </c>
      <c r="C74" s="106">
        <v>9</v>
      </c>
      <c r="D74" s="247">
        <v>1070388</v>
      </c>
      <c r="E74" s="245"/>
      <c r="F74" s="248"/>
      <c r="G74" s="247"/>
      <c r="H74" s="245"/>
      <c r="I74" s="246"/>
      <c r="J74" s="247"/>
    </row>
    <row r="75" spans="1:10" ht="15.75" customHeight="1" x14ac:dyDescent="0.25">
      <c r="A75" s="242">
        <v>43165</v>
      </c>
      <c r="B75" s="243">
        <v>180155931</v>
      </c>
      <c r="C75" s="106">
        <v>17</v>
      </c>
      <c r="D75" s="247">
        <v>1702225</v>
      </c>
      <c r="E75" s="245">
        <v>180040866</v>
      </c>
      <c r="F75" s="248">
        <v>1</v>
      </c>
      <c r="G75" s="247">
        <v>101500</v>
      </c>
      <c r="H75" s="245"/>
      <c r="I75" s="246"/>
      <c r="J75" s="247"/>
    </row>
    <row r="76" spans="1:10" ht="15.75" customHeight="1" x14ac:dyDescent="0.25">
      <c r="A76" s="242">
        <v>43165</v>
      </c>
      <c r="B76" s="243">
        <v>180155995</v>
      </c>
      <c r="C76" s="106">
        <v>4</v>
      </c>
      <c r="D76" s="247">
        <v>490875</v>
      </c>
      <c r="E76" s="245"/>
      <c r="F76" s="248"/>
      <c r="G76" s="247"/>
      <c r="H76" s="245"/>
      <c r="I76" s="246"/>
      <c r="J76" s="247"/>
    </row>
    <row r="77" spans="1:10" ht="15.75" customHeight="1" x14ac:dyDescent="0.25">
      <c r="A77" s="242">
        <v>43166</v>
      </c>
      <c r="B77" s="243">
        <v>180156058</v>
      </c>
      <c r="C77" s="106">
        <v>29</v>
      </c>
      <c r="D77" s="247">
        <v>3023563</v>
      </c>
      <c r="E77" s="245">
        <v>180040901</v>
      </c>
      <c r="F77" s="248">
        <v>2</v>
      </c>
      <c r="G77" s="247">
        <v>154963</v>
      </c>
      <c r="H77" s="245"/>
      <c r="I77" s="246"/>
      <c r="J77" s="247"/>
    </row>
    <row r="78" spans="1:10" ht="15.75" customHeight="1" x14ac:dyDescent="0.25">
      <c r="A78" s="242">
        <v>43166</v>
      </c>
      <c r="B78" s="243">
        <v>180156096</v>
      </c>
      <c r="C78" s="106">
        <v>9</v>
      </c>
      <c r="D78" s="247">
        <v>952263</v>
      </c>
      <c r="E78" s="245"/>
      <c r="F78" s="248"/>
      <c r="G78" s="247"/>
      <c r="H78" s="245"/>
      <c r="I78" s="246"/>
      <c r="J78" s="247"/>
    </row>
    <row r="79" spans="1:10" ht="15.75" customHeight="1" x14ac:dyDescent="0.25">
      <c r="A79" s="242">
        <v>43167</v>
      </c>
      <c r="B79" s="243">
        <v>180156148</v>
      </c>
      <c r="C79" s="106">
        <v>12</v>
      </c>
      <c r="D79" s="247">
        <v>1157188</v>
      </c>
      <c r="E79" s="245">
        <v>180040923</v>
      </c>
      <c r="F79" s="248">
        <v>3</v>
      </c>
      <c r="G79" s="247">
        <v>262238</v>
      </c>
      <c r="H79" s="245"/>
      <c r="I79" s="246"/>
      <c r="J79" s="247"/>
    </row>
    <row r="80" spans="1:10" ht="15.75" customHeight="1" x14ac:dyDescent="0.25">
      <c r="A80" s="242">
        <v>43167</v>
      </c>
      <c r="B80" s="243">
        <v>180156206</v>
      </c>
      <c r="C80" s="106">
        <v>4</v>
      </c>
      <c r="D80" s="247">
        <v>434613</v>
      </c>
      <c r="E80" s="245"/>
      <c r="F80" s="248"/>
      <c r="G80" s="247"/>
      <c r="H80" s="245"/>
      <c r="I80" s="246"/>
      <c r="J80" s="247"/>
    </row>
    <row r="81" spans="1:10" ht="15.75" customHeight="1" x14ac:dyDescent="0.25">
      <c r="A81" s="242">
        <v>43168</v>
      </c>
      <c r="B81" s="243">
        <v>180156285</v>
      </c>
      <c r="C81" s="106">
        <v>14</v>
      </c>
      <c r="D81" s="247">
        <v>1801800</v>
      </c>
      <c r="E81" s="245">
        <v>180040946</v>
      </c>
      <c r="F81" s="248">
        <v>7</v>
      </c>
      <c r="G81" s="247">
        <v>631663</v>
      </c>
      <c r="H81" s="245"/>
      <c r="I81" s="246"/>
      <c r="J81" s="247"/>
    </row>
    <row r="82" spans="1:10" ht="15.75" customHeight="1" x14ac:dyDescent="0.25">
      <c r="A82" s="242">
        <v>43168</v>
      </c>
      <c r="B82" s="243">
        <v>180156292</v>
      </c>
      <c r="C82" s="106">
        <v>1</v>
      </c>
      <c r="D82" s="247">
        <v>117863</v>
      </c>
      <c r="E82" s="245">
        <v>180040948</v>
      </c>
      <c r="F82" s="248">
        <v>1</v>
      </c>
      <c r="G82" s="247">
        <v>111738</v>
      </c>
      <c r="H82" s="245"/>
      <c r="I82" s="246"/>
      <c r="J82" s="247"/>
    </row>
    <row r="83" spans="1:10" ht="15.75" customHeight="1" x14ac:dyDescent="0.25">
      <c r="A83" s="242">
        <v>43168</v>
      </c>
      <c r="B83" s="243">
        <v>180156323</v>
      </c>
      <c r="C83" s="106">
        <v>4</v>
      </c>
      <c r="D83" s="247">
        <v>315000</v>
      </c>
      <c r="E83" s="245"/>
      <c r="F83" s="248"/>
      <c r="G83" s="247"/>
      <c r="H83" s="245"/>
      <c r="I83" s="246"/>
      <c r="J83" s="247"/>
    </row>
    <row r="84" spans="1:10" ht="15.75" customHeight="1" x14ac:dyDescent="0.25">
      <c r="A84" s="242">
        <v>43169</v>
      </c>
      <c r="B84" s="243">
        <v>180156379</v>
      </c>
      <c r="C84" s="106">
        <v>16</v>
      </c>
      <c r="D84" s="247">
        <v>1421875</v>
      </c>
      <c r="E84" s="245">
        <v>180040968</v>
      </c>
      <c r="F84" s="248">
        <v>2</v>
      </c>
      <c r="G84" s="247">
        <v>138863</v>
      </c>
      <c r="H84" s="245"/>
      <c r="I84" s="246"/>
      <c r="J84" s="247"/>
    </row>
    <row r="85" spans="1:10" ht="15.75" customHeight="1" x14ac:dyDescent="0.25">
      <c r="A85" s="242">
        <v>43169</v>
      </c>
      <c r="B85" s="243">
        <v>180156423</v>
      </c>
      <c r="C85" s="106">
        <v>5</v>
      </c>
      <c r="D85" s="247">
        <v>553525</v>
      </c>
      <c r="E85" s="245"/>
      <c r="F85" s="248"/>
      <c r="G85" s="247"/>
      <c r="H85" s="245"/>
      <c r="I85" s="246">
        <v>12642263</v>
      </c>
      <c r="J85" s="247" t="s">
        <v>17</v>
      </c>
    </row>
    <row r="86" spans="1:10" ht="15.75" customHeight="1" x14ac:dyDescent="0.25">
      <c r="A86" s="242">
        <v>43171</v>
      </c>
      <c r="B86" s="243">
        <v>180156602</v>
      </c>
      <c r="C86" s="106">
        <v>18</v>
      </c>
      <c r="D86" s="247">
        <v>1865413</v>
      </c>
      <c r="E86" s="245"/>
      <c r="F86" s="248"/>
      <c r="G86" s="247"/>
      <c r="H86" s="245"/>
      <c r="I86" s="246"/>
      <c r="J86" s="247"/>
    </row>
    <row r="87" spans="1:10" ht="15.75" customHeight="1" x14ac:dyDescent="0.25">
      <c r="A87" s="242">
        <v>43171</v>
      </c>
      <c r="B87" s="243">
        <v>180156667</v>
      </c>
      <c r="C87" s="106">
        <v>6</v>
      </c>
      <c r="D87" s="247">
        <v>676725</v>
      </c>
      <c r="E87" s="245"/>
      <c r="F87" s="248"/>
      <c r="G87" s="247"/>
      <c r="H87" s="245"/>
      <c r="I87" s="246"/>
      <c r="J87" s="247"/>
    </row>
    <row r="88" spans="1:10" ht="15.75" customHeight="1" x14ac:dyDescent="0.25">
      <c r="A88" s="242">
        <v>43172</v>
      </c>
      <c r="B88" s="243">
        <v>180156718</v>
      </c>
      <c r="C88" s="106">
        <v>31</v>
      </c>
      <c r="D88" s="247">
        <v>3317738</v>
      </c>
      <c r="E88" s="245"/>
      <c r="F88" s="248"/>
      <c r="G88" s="247"/>
      <c r="H88" s="245"/>
      <c r="I88" s="246"/>
      <c r="J88" s="247"/>
    </row>
    <row r="89" spans="1:10" ht="15.75" customHeight="1" x14ac:dyDescent="0.25">
      <c r="A89" s="242">
        <v>43172</v>
      </c>
      <c r="B89" s="243">
        <v>180156766</v>
      </c>
      <c r="C89" s="106">
        <v>8</v>
      </c>
      <c r="D89" s="247">
        <v>1022613</v>
      </c>
      <c r="E89" s="245"/>
      <c r="F89" s="248"/>
      <c r="G89" s="247"/>
      <c r="H89" s="245"/>
      <c r="I89" s="246"/>
      <c r="J89" s="247"/>
    </row>
    <row r="90" spans="1:10" ht="15.75" customHeight="1" x14ac:dyDescent="0.25">
      <c r="A90" s="242">
        <v>43173</v>
      </c>
      <c r="B90" s="243">
        <v>180156811</v>
      </c>
      <c r="C90" s="106">
        <v>18</v>
      </c>
      <c r="D90" s="247">
        <v>1827613</v>
      </c>
      <c r="E90" s="245">
        <v>180041074</v>
      </c>
      <c r="F90" s="248">
        <v>10</v>
      </c>
      <c r="G90" s="247">
        <v>1063300</v>
      </c>
      <c r="H90" s="245"/>
      <c r="I90" s="246"/>
      <c r="J90" s="247"/>
    </row>
    <row r="91" spans="1:10" ht="15.75" customHeight="1" x14ac:dyDescent="0.25">
      <c r="A91" s="242">
        <v>43173</v>
      </c>
      <c r="B91" s="243">
        <v>180156883</v>
      </c>
      <c r="C91" s="106">
        <v>4</v>
      </c>
      <c r="D91" s="247">
        <v>421488</v>
      </c>
      <c r="E91" s="245"/>
      <c r="F91" s="248"/>
      <c r="G91" s="247"/>
      <c r="H91" s="245"/>
      <c r="I91" s="246"/>
      <c r="J91" s="247"/>
    </row>
    <row r="92" spans="1:10" ht="15.75" customHeight="1" x14ac:dyDescent="0.25">
      <c r="A92" s="242">
        <v>43174</v>
      </c>
      <c r="B92" s="243">
        <v>180156941</v>
      </c>
      <c r="C92" s="106">
        <v>16</v>
      </c>
      <c r="D92" s="247">
        <v>1388013</v>
      </c>
      <c r="E92" s="245">
        <v>180041100</v>
      </c>
      <c r="F92" s="248">
        <v>1</v>
      </c>
      <c r="G92" s="247">
        <v>101500</v>
      </c>
      <c r="H92" s="245"/>
      <c r="I92" s="246"/>
      <c r="J92" s="247"/>
    </row>
    <row r="93" spans="1:10" ht="15.75" customHeight="1" x14ac:dyDescent="0.25">
      <c r="A93" s="242">
        <v>43174</v>
      </c>
      <c r="B93" s="243">
        <v>180157008</v>
      </c>
      <c r="C93" s="106">
        <v>4</v>
      </c>
      <c r="D93" s="247">
        <v>348425</v>
      </c>
      <c r="E93" s="245"/>
      <c r="F93" s="248"/>
      <c r="G93" s="247"/>
      <c r="H93" s="245"/>
      <c r="I93" s="246"/>
      <c r="J93" s="247"/>
    </row>
    <row r="94" spans="1:10" ht="15.75" customHeight="1" x14ac:dyDescent="0.25">
      <c r="A94" s="242">
        <v>43175</v>
      </c>
      <c r="B94" s="243">
        <v>180157093</v>
      </c>
      <c r="C94" s="106">
        <v>12</v>
      </c>
      <c r="D94" s="247">
        <v>1116150</v>
      </c>
      <c r="E94" s="245">
        <v>180041148</v>
      </c>
      <c r="F94" s="248">
        <v>7</v>
      </c>
      <c r="G94" s="247">
        <v>833175</v>
      </c>
      <c r="H94" s="245"/>
      <c r="I94" s="246"/>
      <c r="J94" s="247"/>
    </row>
    <row r="95" spans="1:10" ht="15.75" customHeight="1" x14ac:dyDescent="0.25">
      <c r="A95" s="242">
        <v>43175</v>
      </c>
      <c r="B95" s="243">
        <v>180157131</v>
      </c>
      <c r="C95" s="106">
        <v>5</v>
      </c>
      <c r="D95" s="247">
        <v>508288</v>
      </c>
      <c r="E95" s="245"/>
      <c r="F95" s="248"/>
      <c r="G95" s="247"/>
      <c r="H95" s="245"/>
      <c r="I95" s="246">
        <v>10494491</v>
      </c>
      <c r="J95" s="247" t="s">
        <v>17</v>
      </c>
    </row>
    <row r="96" spans="1:10" ht="15.75" customHeight="1" x14ac:dyDescent="0.25">
      <c r="A96" s="210">
        <v>43178</v>
      </c>
      <c r="B96" s="115">
        <v>180157408</v>
      </c>
      <c r="C96" s="309">
        <v>16</v>
      </c>
      <c r="D96" s="117">
        <v>1626100</v>
      </c>
      <c r="E96" s="118"/>
      <c r="F96" s="120"/>
      <c r="G96" s="117"/>
      <c r="H96" s="118"/>
      <c r="I96" s="213"/>
      <c r="J96" s="117"/>
    </row>
    <row r="97" spans="1:10" ht="15.75" customHeight="1" x14ac:dyDescent="0.25">
      <c r="A97" s="210">
        <v>43178</v>
      </c>
      <c r="B97" s="115">
        <v>180157470</v>
      </c>
      <c r="C97" s="309">
        <v>13</v>
      </c>
      <c r="D97" s="117">
        <v>1364125</v>
      </c>
      <c r="E97" s="118"/>
      <c r="F97" s="120"/>
      <c r="G97" s="117"/>
      <c r="H97" s="118"/>
      <c r="I97" s="213"/>
      <c r="J97" s="117"/>
    </row>
    <row r="98" spans="1:10" ht="15.75" customHeight="1" x14ac:dyDescent="0.25">
      <c r="A98" s="210"/>
      <c r="B98" s="115"/>
      <c r="C98" s="309"/>
      <c r="D98" s="117"/>
      <c r="E98" s="118"/>
      <c r="F98" s="120"/>
      <c r="G98" s="117"/>
      <c r="H98" s="118"/>
      <c r="I98" s="213"/>
      <c r="J98" s="117"/>
    </row>
    <row r="99" spans="1:10" ht="15.75" customHeight="1" x14ac:dyDescent="0.25">
      <c r="A99" s="210"/>
      <c r="B99" s="115"/>
      <c r="C99" s="309"/>
      <c r="D99" s="117"/>
      <c r="E99" s="118"/>
      <c r="F99" s="120"/>
      <c r="G99" s="117"/>
      <c r="H99" s="118"/>
      <c r="I99" s="213"/>
      <c r="J99" s="117"/>
    </row>
    <row r="100" spans="1:10" ht="15.75" customHeight="1" x14ac:dyDescent="0.25">
      <c r="A100" s="210"/>
      <c r="B100" s="115"/>
      <c r="C100" s="309"/>
      <c r="D100" s="117"/>
      <c r="E100" s="118"/>
      <c r="F100" s="120"/>
      <c r="G100" s="117"/>
      <c r="H100" s="118"/>
      <c r="I100" s="213"/>
      <c r="J100" s="117"/>
    </row>
    <row r="101" spans="1:10" x14ac:dyDescent="0.25">
      <c r="A101" s="236"/>
      <c r="B101" s="235"/>
      <c r="C101" s="12"/>
      <c r="D101" s="237"/>
      <c r="E101" s="238"/>
      <c r="F101" s="241"/>
      <c r="G101" s="237"/>
      <c r="H101" s="238"/>
      <c r="I101" s="240"/>
      <c r="J101" s="237"/>
    </row>
    <row r="102" spans="1:10" x14ac:dyDescent="0.25">
      <c r="A102" s="236"/>
      <c r="B102" s="224" t="s">
        <v>11</v>
      </c>
      <c r="C102" s="230">
        <f>SUM(C8:C101)</f>
        <v>1010</v>
      </c>
      <c r="D102" s="225">
        <f>SUM(D8:D101)</f>
        <v>102988482</v>
      </c>
      <c r="E102" s="224" t="s">
        <v>11</v>
      </c>
      <c r="F102" s="233">
        <f>SUM(F8:F101)</f>
        <v>106</v>
      </c>
      <c r="G102" s="225">
        <f>SUM(G8:G101)</f>
        <v>10910034</v>
      </c>
      <c r="H102" s="233">
        <f>SUM(H8:H101)</f>
        <v>0</v>
      </c>
      <c r="I102" s="233">
        <f>SUM(I8:I101)</f>
        <v>89088223</v>
      </c>
      <c r="J102" s="5"/>
    </row>
    <row r="103" spans="1:10" x14ac:dyDescent="0.25">
      <c r="A103" s="236"/>
      <c r="B103" s="224"/>
      <c r="C103" s="230"/>
      <c r="D103" s="225"/>
      <c r="E103" s="224"/>
      <c r="F103" s="233"/>
      <c r="G103" s="225"/>
      <c r="H103" s="233"/>
      <c r="I103" s="233"/>
      <c r="J103" s="5"/>
    </row>
    <row r="104" spans="1:10" x14ac:dyDescent="0.25">
      <c r="A104" s="226"/>
      <c r="B104" s="227"/>
      <c r="C104" s="12"/>
      <c r="D104" s="237"/>
      <c r="E104" s="224"/>
      <c r="F104" s="241"/>
      <c r="G104" s="324" t="s">
        <v>12</v>
      </c>
      <c r="H104" s="324"/>
      <c r="I104" s="240"/>
      <c r="J104" s="228">
        <f>SUM(D8:D101)</f>
        <v>102988482</v>
      </c>
    </row>
    <row r="105" spans="1:10" x14ac:dyDescent="0.25">
      <c r="A105" s="236"/>
      <c r="B105" s="235"/>
      <c r="C105" s="12"/>
      <c r="D105" s="237"/>
      <c r="E105" s="238"/>
      <c r="F105" s="241"/>
      <c r="G105" s="324" t="s">
        <v>13</v>
      </c>
      <c r="H105" s="324"/>
      <c r="I105" s="240"/>
      <c r="J105" s="228">
        <f>SUM(G8:G101)</f>
        <v>10910034</v>
      </c>
    </row>
    <row r="106" spans="1:10" x14ac:dyDescent="0.25">
      <c r="A106" s="229"/>
      <c r="B106" s="238"/>
      <c r="C106" s="12"/>
      <c r="D106" s="237"/>
      <c r="E106" s="238"/>
      <c r="F106" s="241"/>
      <c r="G106" s="324" t="s">
        <v>14</v>
      </c>
      <c r="H106" s="324"/>
      <c r="I106" s="41"/>
      <c r="J106" s="230">
        <f>J104-J105</f>
        <v>92078448</v>
      </c>
    </row>
    <row r="107" spans="1:10" x14ac:dyDescent="0.25">
      <c r="A107" s="236"/>
      <c r="B107" s="231"/>
      <c r="C107" s="12"/>
      <c r="D107" s="232"/>
      <c r="E107" s="238"/>
      <c r="F107" s="241"/>
      <c r="G107" s="324" t="s">
        <v>15</v>
      </c>
      <c r="H107" s="324"/>
      <c r="I107" s="240"/>
      <c r="J107" s="228">
        <f>SUM(H8:H101)</f>
        <v>0</v>
      </c>
    </row>
    <row r="108" spans="1:10" x14ac:dyDescent="0.25">
      <c r="A108" s="236"/>
      <c r="B108" s="231"/>
      <c r="C108" s="12"/>
      <c r="D108" s="232"/>
      <c r="E108" s="238"/>
      <c r="F108" s="241"/>
      <c r="G108" s="324" t="s">
        <v>16</v>
      </c>
      <c r="H108" s="324"/>
      <c r="I108" s="240"/>
      <c r="J108" s="228">
        <f>J106+J107</f>
        <v>92078448</v>
      </c>
    </row>
    <row r="109" spans="1:10" x14ac:dyDescent="0.25">
      <c r="A109" s="236"/>
      <c r="B109" s="231"/>
      <c r="C109" s="12"/>
      <c r="D109" s="232"/>
      <c r="E109" s="238"/>
      <c r="F109" s="241"/>
      <c r="G109" s="324" t="s">
        <v>5</v>
      </c>
      <c r="H109" s="324"/>
      <c r="I109" s="240"/>
      <c r="J109" s="228">
        <f>SUM(I8:I101)</f>
        <v>89088223</v>
      </c>
    </row>
    <row r="110" spans="1:10" x14ac:dyDescent="0.25">
      <c r="A110" s="236"/>
      <c r="B110" s="231"/>
      <c r="C110" s="12"/>
      <c r="D110" s="232"/>
      <c r="E110" s="238"/>
      <c r="F110" s="241"/>
      <c r="G110" s="324" t="s">
        <v>32</v>
      </c>
      <c r="H110" s="324"/>
      <c r="I110" s="241" t="str">
        <f>IF(J110&gt;0,"SALDO",IF(J110&lt;0,"PIUTANG",IF(J110=0,"LUNAS")))</f>
        <v>PIUTANG</v>
      </c>
      <c r="J110" s="228">
        <f>J109-J108</f>
        <v>-2990225</v>
      </c>
    </row>
  </sheetData>
  <mergeCells count="15">
    <mergeCell ref="G110:H110"/>
    <mergeCell ref="G104:H104"/>
    <mergeCell ref="G105:H105"/>
    <mergeCell ref="G106:H106"/>
    <mergeCell ref="G107:H107"/>
    <mergeCell ref="G108:H108"/>
    <mergeCell ref="G109:H109"/>
    <mergeCell ref="F1:H1"/>
    <mergeCell ref="F2:H2"/>
    <mergeCell ref="A5:J5"/>
    <mergeCell ref="A6:A7"/>
    <mergeCell ref="B6:G6"/>
    <mergeCell ref="H6:H7"/>
    <mergeCell ref="I6:I7"/>
    <mergeCell ref="J6:J7"/>
  </mergeCells>
  <pageMargins left="0.22" right="0.22" top="0.75" bottom="0.75" header="0.3" footer="0.3"/>
  <pageSetup scale="10" orientation="portrait" horizontalDpi="120" verticalDpi="72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pageSetUpPr fitToPage="1"/>
  </sheetPr>
  <dimension ref="A1:N50"/>
  <sheetViews>
    <sheetView workbookViewId="0">
      <pane ySplit="7" topLeftCell="A29" activePane="bottomLeft" state="frozen"/>
      <selection pane="bottomLeft" activeCell="J3" sqref="J3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6" style="8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2" width="28.28515625" style="234" bestFit="1" customWidth="1"/>
    <col min="13" max="13" width="12.28515625" style="219" bestFit="1" customWidth="1"/>
    <col min="14" max="14" width="10.5703125" bestFit="1" customWidth="1"/>
  </cols>
  <sheetData>
    <row r="1" spans="1:13" x14ac:dyDescent="0.25">
      <c r="A1" s="20" t="s">
        <v>0</v>
      </c>
      <c r="B1" s="20"/>
      <c r="C1" s="78" t="s">
        <v>69</v>
      </c>
      <c r="D1" s="20"/>
      <c r="E1" s="20"/>
      <c r="G1" s="347" t="s">
        <v>21</v>
      </c>
      <c r="H1" s="347"/>
      <c r="I1" s="347"/>
      <c r="J1" s="255">
        <f>J50*-1</f>
        <v>15673800</v>
      </c>
    </row>
    <row r="2" spans="1:13" x14ac:dyDescent="0.25">
      <c r="A2" s="20" t="s">
        <v>1</v>
      </c>
      <c r="B2" s="20"/>
      <c r="C2" s="78" t="s">
        <v>71</v>
      </c>
      <c r="D2" s="20"/>
      <c r="E2" s="20"/>
      <c r="G2" s="347" t="s">
        <v>111</v>
      </c>
      <c r="H2" s="347"/>
      <c r="I2" s="347"/>
      <c r="J2" s="21">
        <f>J46*12.5/100</f>
        <v>9743950</v>
      </c>
      <c r="M2" s="219">
        <v>8518000</v>
      </c>
    </row>
    <row r="3" spans="1:13" s="234" customFormat="1" x14ac:dyDescent="0.25">
      <c r="A3" s="72" t="s">
        <v>22</v>
      </c>
      <c r="B3" s="72"/>
      <c r="C3" s="57" t="s">
        <v>113</v>
      </c>
      <c r="D3" s="57"/>
      <c r="E3" s="20"/>
      <c r="G3" s="347" t="s">
        <v>112</v>
      </c>
      <c r="H3" s="347"/>
      <c r="I3" s="347"/>
      <c r="J3" s="21">
        <f>J1-J2</f>
        <v>5929850</v>
      </c>
      <c r="M3" s="219"/>
    </row>
    <row r="4" spans="1:13" s="234" customFormat="1" x14ac:dyDescent="0.25">
      <c r="A4" s="72" t="s">
        <v>118</v>
      </c>
      <c r="B4" s="72"/>
      <c r="C4" s="57" t="s">
        <v>135</v>
      </c>
      <c r="D4" s="57"/>
      <c r="E4" s="218"/>
      <c r="G4" s="274"/>
      <c r="H4" s="274"/>
      <c r="I4" s="274"/>
      <c r="J4" s="21"/>
      <c r="M4" s="219"/>
    </row>
    <row r="5" spans="1:13" ht="19.5" x14ac:dyDescent="0.25">
      <c r="A5" s="281"/>
      <c r="B5" s="281"/>
      <c r="C5" s="281"/>
      <c r="D5" s="281"/>
      <c r="E5" s="281"/>
      <c r="F5" s="281"/>
      <c r="G5" s="281"/>
      <c r="H5" s="281"/>
      <c r="I5" s="281"/>
      <c r="J5" s="282"/>
    </row>
    <row r="6" spans="1:13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9" t="s">
        <v>4</v>
      </c>
      <c r="I6" s="343" t="s">
        <v>5</v>
      </c>
      <c r="J6" s="333" t="s">
        <v>6</v>
      </c>
    </row>
    <row r="7" spans="1:13" x14ac:dyDescent="0.25">
      <c r="A7" s="339"/>
      <c r="B7" s="1" t="s">
        <v>7</v>
      </c>
      <c r="C7" s="176" t="s">
        <v>8</v>
      </c>
      <c r="D7" s="2" t="s">
        <v>9</v>
      </c>
      <c r="E7" s="1" t="s">
        <v>10</v>
      </c>
      <c r="F7" s="176" t="s">
        <v>8</v>
      </c>
      <c r="G7" s="2" t="s">
        <v>9</v>
      </c>
      <c r="H7" s="330"/>
      <c r="I7" s="344"/>
      <c r="J7" s="334"/>
    </row>
    <row r="8" spans="1:13" x14ac:dyDescent="0.25">
      <c r="A8" s="242">
        <v>42587</v>
      </c>
      <c r="B8" s="89">
        <v>160092872</v>
      </c>
      <c r="C8" s="91">
        <v>27</v>
      </c>
      <c r="D8" s="90">
        <v>3318700</v>
      </c>
      <c r="E8" s="243"/>
      <c r="F8" s="248"/>
      <c r="G8" s="244"/>
      <c r="H8" s="247"/>
      <c r="I8" s="246"/>
      <c r="J8" s="247"/>
    </row>
    <row r="9" spans="1:13" x14ac:dyDescent="0.25">
      <c r="A9" s="242">
        <v>42597</v>
      </c>
      <c r="B9" s="89">
        <v>160093953</v>
      </c>
      <c r="C9" s="91">
        <v>46</v>
      </c>
      <c r="D9" s="90">
        <v>4880800</v>
      </c>
      <c r="E9" s="243">
        <v>160025500</v>
      </c>
      <c r="F9" s="246">
        <v>5</v>
      </c>
      <c r="G9" s="247">
        <v>677300</v>
      </c>
      <c r="H9" s="247"/>
      <c r="I9" s="246">
        <v>2000000</v>
      </c>
      <c r="J9" s="247" t="s">
        <v>73</v>
      </c>
    </row>
    <row r="10" spans="1:13" x14ac:dyDescent="0.25">
      <c r="A10" s="242">
        <v>42607</v>
      </c>
      <c r="B10" s="89">
        <v>160094849</v>
      </c>
      <c r="C10" s="91">
        <v>65</v>
      </c>
      <c r="D10" s="90">
        <v>7745500</v>
      </c>
      <c r="E10" s="243">
        <v>160025723</v>
      </c>
      <c r="F10" s="246">
        <v>17</v>
      </c>
      <c r="G10" s="247">
        <v>1937100</v>
      </c>
      <c r="H10" s="247"/>
      <c r="I10" s="246">
        <v>2000000</v>
      </c>
      <c r="J10" s="247" t="s">
        <v>73</v>
      </c>
    </row>
    <row r="11" spans="1:13" x14ac:dyDescent="0.25">
      <c r="A11" s="242">
        <v>42612</v>
      </c>
      <c r="B11" s="243">
        <v>160095335</v>
      </c>
      <c r="C11" s="249">
        <v>2</v>
      </c>
      <c r="D11" s="247">
        <v>233000</v>
      </c>
      <c r="E11" s="243"/>
      <c r="F11" s="248"/>
      <c r="G11" s="244"/>
      <c r="H11" s="247"/>
      <c r="I11" s="246"/>
      <c r="J11" s="247"/>
    </row>
    <row r="12" spans="1:13" x14ac:dyDescent="0.25">
      <c r="A12" s="242">
        <v>42617</v>
      </c>
      <c r="B12" s="243">
        <v>160095966</v>
      </c>
      <c r="C12" s="249">
        <v>69</v>
      </c>
      <c r="D12" s="247">
        <v>8293500</v>
      </c>
      <c r="E12" s="243">
        <v>160026034</v>
      </c>
      <c r="F12" s="249">
        <v>26</v>
      </c>
      <c r="G12" s="244">
        <v>3121800</v>
      </c>
      <c r="H12" s="247"/>
      <c r="I12" s="246">
        <v>3500000</v>
      </c>
      <c r="J12" s="247" t="s">
        <v>73</v>
      </c>
    </row>
    <row r="13" spans="1:13" x14ac:dyDescent="0.25">
      <c r="A13" s="242">
        <v>42629</v>
      </c>
      <c r="B13" s="243">
        <v>160097079</v>
      </c>
      <c r="C13" s="249">
        <v>5</v>
      </c>
      <c r="D13" s="247">
        <v>479000</v>
      </c>
      <c r="E13" s="243">
        <v>160026273</v>
      </c>
      <c r="F13" s="249">
        <v>5</v>
      </c>
      <c r="G13" s="244">
        <v>601600</v>
      </c>
      <c r="H13" s="247"/>
      <c r="I13" s="246"/>
      <c r="J13" s="247"/>
    </row>
    <row r="14" spans="1:13" x14ac:dyDescent="0.25">
      <c r="A14" s="242">
        <v>42634</v>
      </c>
      <c r="B14" s="243">
        <v>160097564</v>
      </c>
      <c r="C14" s="249">
        <v>47</v>
      </c>
      <c r="D14" s="247">
        <v>5343700</v>
      </c>
      <c r="E14" s="243">
        <v>160026404</v>
      </c>
      <c r="F14" s="249">
        <v>16</v>
      </c>
      <c r="G14" s="247">
        <v>1768000</v>
      </c>
      <c r="H14" s="247"/>
      <c r="I14" s="246">
        <v>2000000</v>
      </c>
      <c r="J14" s="247" t="s">
        <v>73</v>
      </c>
    </row>
    <row r="15" spans="1:13" x14ac:dyDescent="0.25">
      <c r="A15" s="242">
        <v>42634</v>
      </c>
      <c r="B15" s="243"/>
      <c r="C15" s="249"/>
      <c r="D15" s="247"/>
      <c r="E15" s="243">
        <v>160026404</v>
      </c>
      <c r="F15" s="249">
        <v>1</v>
      </c>
      <c r="G15" s="247">
        <v>110400</v>
      </c>
      <c r="H15" s="247"/>
      <c r="I15" s="246"/>
      <c r="J15" s="247"/>
    </row>
    <row r="16" spans="1:13" x14ac:dyDescent="0.25">
      <c r="A16" s="242">
        <v>42644</v>
      </c>
      <c r="B16" s="243">
        <v>160098574</v>
      </c>
      <c r="C16" s="249">
        <v>52</v>
      </c>
      <c r="D16" s="247">
        <v>5511100</v>
      </c>
      <c r="E16" s="243">
        <v>160026655</v>
      </c>
      <c r="F16" s="249">
        <v>14</v>
      </c>
      <c r="G16" s="247">
        <v>1607300</v>
      </c>
      <c r="H16" s="247"/>
      <c r="I16" s="246">
        <v>2000000</v>
      </c>
      <c r="J16" s="247" t="s">
        <v>73</v>
      </c>
    </row>
    <row r="17" spans="1:13" x14ac:dyDescent="0.25">
      <c r="A17" s="242">
        <v>42653</v>
      </c>
      <c r="B17" s="243">
        <v>160099671</v>
      </c>
      <c r="C17" s="249">
        <v>49</v>
      </c>
      <c r="D17" s="247">
        <v>5290800</v>
      </c>
      <c r="E17" s="243">
        <v>160026897</v>
      </c>
      <c r="F17" s="249">
        <v>11</v>
      </c>
      <c r="G17" s="247">
        <v>1216900</v>
      </c>
      <c r="H17" s="247"/>
      <c r="I17" s="246">
        <v>3000000</v>
      </c>
      <c r="J17" s="247" t="s">
        <v>73</v>
      </c>
    </row>
    <row r="18" spans="1:13" x14ac:dyDescent="0.25">
      <c r="A18" s="242">
        <v>42663</v>
      </c>
      <c r="B18" s="243">
        <v>160100767</v>
      </c>
      <c r="C18" s="249">
        <v>51</v>
      </c>
      <c r="D18" s="247">
        <v>5420100</v>
      </c>
      <c r="E18" s="243">
        <v>160027122</v>
      </c>
      <c r="F18" s="249">
        <v>17</v>
      </c>
      <c r="G18" s="247">
        <v>1790000</v>
      </c>
      <c r="H18" s="247"/>
      <c r="I18" s="246">
        <v>3000000</v>
      </c>
      <c r="J18" s="247" t="s">
        <v>17</v>
      </c>
    </row>
    <row r="19" spans="1:13" x14ac:dyDescent="0.25">
      <c r="A19" s="242">
        <v>42675</v>
      </c>
      <c r="B19" s="243">
        <v>160101861</v>
      </c>
      <c r="C19" s="249">
        <v>44</v>
      </c>
      <c r="D19" s="247">
        <v>5291300</v>
      </c>
      <c r="E19" s="243">
        <v>160027361</v>
      </c>
      <c r="F19" s="249">
        <v>14</v>
      </c>
      <c r="G19" s="247">
        <v>1584300</v>
      </c>
      <c r="H19" s="247"/>
      <c r="I19" s="246">
        <v>2000000</v>
      </c>
      <c r="J19" s="247" t="s">
        <v>73</v>
      </c>
    </row>
    <row r="20" spans="1:13" x14ac:dyDescent="0.25">
      <c r="A20" s="242">
        <v>42675</v>
      </c>
      <c r="B20" s="243"/>
      <c r="C20" s="249"/>
      <c r="D20" s="247"/>
      <c r="E20" s="243">
        <v>160027366</v>
      </c>
      <c r="F20" s="249">
        <v>1</v>
      </c>
      <c r="G20" s="247">
        <v>97100</v>
      </c>
      <c r="H20" s="247"/>
      <c r="I20" s="246"/>
      <c r="J20" s="247"/>
    </row>
    <row r="21" spans="1:13" x14ac:dyDescent="0.25">
      <c r="A21" s="242">
        <v>42675</v>
      </c>
      <c r="B21" s="243"/>
      <c r="C21" s="249"/>
      <c r="D21" s="247"/>
      <c r="E21" s="243">
        <v>160027376</v>
      </c>
      <c r="F21" s="249">
        <v>1</v>
      </c>
      <c r="G21" s="247">
        <v>103700</v>
      </c>
      <c r="H21" s="247"/>
      <c r="I21" s="246"/>
      <c r="J21" s="247"/>
    </row>
    <row r="22" spans="1:13" x14ac:dyDescent="0.25">
      <c r="A22" s="242">
        <v>42687</v>
      </c>
      <c r="B22" s="243">
        <v>160103175</v>
      </c>
      <c r="C22" s="249">
        <v>52</v>
      </c>
      <c r="D22" s="247">
        <v>5577400</v>
      </c>
      <c r="E22" s="243">
        <v>160027691</v>
      </c>
      <c r="F22" s="249">
        <v>8</v>
      </c>
      <c r="G22" s="247">
        <v>901000</v>
      </c>
      <c r="H22" s="247"/>
      <c r="I22" s="246">
        <v>3000000</v>
      </c>
      <c r="J22" s="247" t="s">
        <v>73</v>
      </c>
    </row>
    <row r="23" spans="1:13" x14ac:dyDescent="0.25">
      <c r="A23" s="242">
        <v>42697</v>
      </c>
      <c r="B23" s="243">
        <v>160104201</v>
      </c>
      <c r="C23" s="249">
        <v>56</v>
      </c>
      <c r="D23" s="247">
        <v>6053000</v>
      </c>
      <c r="E23" s="243">
        <v>160027944</v>
      </c>
      <c r="F23" s="249">
        <v>10</v>
      </c>
      <c r="G23" s="247">
        <v>1176300</v>
      </c>
      <c r="H23" s="247"/>
      <c r="I23" s="246">
        <v>5000000</v>
      </c>
      <c r="J23" s="247" t="s">
        <v>73</v>
      </c>
    </row>
    <row r="24" spans="1:13" x14ac:dyDescent="0.25">
      <c r="A24" s="242">
        <v>42709</v>
      </c>
      <c r="B24" s="243">
        <v>160105412</v>
      </c>
      <c r="C24" s="249">
        <v>55</v>
      </c>
      <c r="D24" s="247">
        <v>5599400</v>
      </c>
      <c r="E24" s="243">
        <v>160028221</v>
      </c>
      <c r="F24" s="249">
        <v>8</v>
      </c>
      <c r="G24" s="247">
        <v>819600</v>
      </c>
      <c r="H24" s="247"/>
      <c r="I24" s="246">
        <v>4600000</v>
      </c>
      <c r="J24" s="247" t="s">
        <v>73</v>
      </c>
    </row>
    <row r="25" spans="1:13" x14ac:dyDescent="0.25">
      <c r="A25" s="242">
        <v>42718</v>
      </c>
      <c r="B25" s="243">
        <v>160106323</v>
      </c>
      <c r="C25" s="249">
        <v>34</v>
      </c>
      <c r="D25" s="247">
        <v>3495800</v>
      </c>
      <c r="E25" s="243"/>
      <c r="F25" s="249"/>
      <c r="G25" s="247"/>
      <c r="H25" s="247"/>
      <c r="I25" s="246"/>
      <c r="J25" s="247"/>
    </row>
    <row r="26" spans="1:13" x14ac:dyDescent="0.25">
      <c r="A26" s="242">
        <v>42720</v>
      </c>
      <c r="B26" s="243">
        <v>160106590</v>
      </c>
      <c r="C26" s="249">
        <v>15</v>
      </c>
      <c r="D26" s="247">
        <v>2030900</v>
      </c>
      <c r="E26" s="243">
        <v>160028450</v>
      </c>
      <c r="F26" s="249">
        <v>11</v>
      </c>
      <c r="G26" s="247">
        <v>1313300</v>
      </c>
      <c r="H26" s="247"/>
      <c r="I26" s="246">
        <v>5000000</v>
      </c>
      <c r="J26" s="247" t="s">
        <v>73</v>
      </c>
    </row>
    <row r="27" spans="1:13" x14ac:dyDescent="0.25">
      <c r="A27" s="242">
        <v>42732</v>
      </c>
      <c r="B27" s="243">
        <v>160107630</v>
      </c>
      <c r="C27" s="248">
        <v>36</v>
      </c>
      <c r="D27" s="247">
        <v>4004200</v>
      </c>
      <c r="E27" s="245">
        <v>160028696</v>
      </c>
      <c r="F27" s="248">
        <v>9</v>
      </c>
      <c r="G27" s="247">
        <v>1023300</v>
      </c>
      <c r="H27" s="245"/>
      <c r="I27" s="246">
        <v>4000000</v>
      </c>
      <c r="J27" s="247" t="s">
        <v>73</v>
      </c>
    </row>
    <row r="28" spans="1:13" x14ac:dyDescent="0.25">
      <c r="A28" s="242">
        <v>42745</v>
      </c>
      <c r="B28" s="243">
        <v>170108559</v>
      </c>
      <c r="C28" s="248">
        <v>34</v>
      </c>
      <c r="D28" s="247">
        <v>3758600</v>
      </c>
      <c r="E28" s="245">
        <v>170028895</v>
      </c>
      <c r="F28" s="248">
        <v>15</v>
      </c>
      <c r="G28" s="247">
        <v>1754400</v>
      </c>
      <c r="H28" s="245"/>
      <c r="I28" s="246">
        <v>1000000</v>
      </c>
      <c r="J28" s="247" t="s">
        <v>73</v>
      </c>
    </row>
    <row r="29" spans="1:13" s="234" customFormat="1" x14ac:dyDescent="0.25">
      <c r="A29" s="242">
        <v>42756</v>
      </c>
      <c r="B29" s="243">
        <v>170109451</v>
      </c>
      <c r="C29" s="248">
        <v>38</v>
      </c>
      <c r="D29" s="247">
        <v>4537900</v>
      </c>
      <c r="E29" s="245">
        <v>170029089</v>
      </c>
      <c r="F29" s="248">
        <v>9</v>
      </c>
      <c r="G29" s="247">
        <v>1073700</v>
      </c>
      <c r="H29" s="245"/>
      <c r="I29" s="246"/>
      <c r="J29" s="247"/>
      <c r="M29" s="219"/>
    </row>
    <row r="30" spans="1:13" s="234" customFormat="1" x14ac:dyDescent="0.25">
      <c r="A30" s="210">
        <v>42767</v>
      </c>
      <c r="B30" s="115">
        <v>170110607</v>
      </c>
      <c r="C30" s="120">
        <v>32</v>
      </c>
      <c r="D30" s="117">
        <v>3984900</v>
      </c>
      <c r="E30" s="245">
        <v>170029348</v>
      </c>
      <c r="F30" s="248">
        <v>11</v>
      </c>
      <c r="G30" s="247">
        <v>1360200</v>
      </c>
      <c r="H30" s="245"/>
      <c r="I30" s="246">
        <v>3000000</v>
      </c>
      <c r="J30" s="247" t="s">
        <v>73</v>
      </c>
      <c r="M30" s="219"/>
    </row>
    <row r="31" spans="1:13" s="234" customFormat="1" x14ac:dyDescent="0.25">
      <c r="A31" s="210">
        <v>42776</v>
      </c>
      <c r="B31" s="115">
        <v>170111844</v>
      </c>
      <c r="C31" s="120">
        <v>24</v>
      </c>
      <c r="D31" s="117">
        <v>2510500</v>
      </c>
      <c r="E31" s="245">
        <v>170029700</v>
      </c>
      <c r="F31" s="248">
        <v>13</v>
      </c>
      <c r="G31" s="247">
        <v>1566600</v>
      </c>
      <c r="H31" s="245"/>
      <c r="I31" s="246">
        <v>400000</v>
      </c>
      <c r="J31" s="247" t="s">
        <v>73</v>
      </c>
      <c r="M31" s="219"/>
    </row>
    <row r="32" spans="1:13" s="234" customFormat="1" x14ac:dyDescent="0.25">
      <c r="A32" s="210">
        <v>42799</v>
      </c>
      <c r="B32" s="115">
        <v>170115046</v>
      </c>
      <c r="C32" s="120">
        <v>9</v>
      </c>
      <c r="D32" s="117">
        <v>898100</v>
      </c>
      <c r="E32" s="245">
        <v>170030478</v>
      </c>
      <c r="F32" s="248">
        <v>10</v>
      </c>
      <c r="G32" s="247">
        <v>1085500</v>
      </c>
      <c r="H32" s="245"/>
      <c r="I32" s="246">
        <v>1000000</v>
      </c>
      <c r="J32" s="247" t="s">
        <v>73</v>
      </c>
      <c r="M32" s="219"/>
    </row>
    <row r="33" spans="1:14" s="234" customFormat="1" x14ac:dyDescent="0.25">
      <c r="A33" s="210">
        <v>42820</v>
      </c>
      <c r="B33" s="115">
        <v>170118184</v>
      </c>
      <c r="C33" s="120">
        <v>23</v>
      </c>
      <c r="D33" s="117">
        <v>2491200</v>
      </c>
      <c r="E33" s="245">
        <v>170031387</v>
      </c>
      <c r="F33" s="248">
        <v>3</v>
      </c>
      <c r="G33" s="247">
        <v>291000</v>
      </c>
      <c r="H33" s="245"/>
      <c r="I33" s="246">
        <v>3000000</v>
      </c>
      <c r="J33" s="247" t="s">
        <v>73</v>
      </c>
      <c r="L33" s="234" t="s">
        <v>173</v>
      </c>
      <c r="M33" s="219"/>
    </row>
    <row r="34" spans="1:14" s="234" customFormat="1" x14ac:dyDescent="0.25">
      <c r="A34" s="210">
        <v>42842</v>
      </c>
      <c r="B34" s="115">
        <v>170121507</v>
      </c>
      <c r="C34" s="120">
        <v>23</v>
      </c>
      <c r="D34" s="117">
        <v>2853800</v>
      </c>
      <c r="E34" s="245">
        <v>170032336</v>
      </c>
      <c r="F34" s="248">
        <v>7</v>
      </c>
      <c r="G34" s="247">
        <v>885300</v>
      </c>
      <c r="H34" s="245"/>
      <c r="I34" s="246">
        <v>3500000</v>
      </c>
      <c r="J34" s="247" t="s">
        <v>73</v>
      </c>
      <c r="M34" s="219"/>
    </row>
    <row r="35" spans="1:14" s="234" customFormat="1" x14ac:dyDescent="0.25">
      <c r="A35" s="210">
        <v>42842</v>
      </c>
      <c r="B35" s="115">
        <v>170121534</v>
      </c>
      <c r="C35" s="120">
        <v>1</v>
      </c>
      <c r="D35" s="117">
        <v>105100</v>
      </c>
      <c r="E35" s="245"/>
      <c r="F35" s="248"/>
      <c r="G35" s="247"/>
      <c r="H35" s="245"/>
      <c r="I35" s="246"/>
      <c r="J35" s="247"/>
      <c r="M35" s="219"/>
    </row>
    <row r="36" spans="1:14" s="234" customFormat="1" x14ac:dyDescent="0.25">
      <c r="A36" s="210">
        <v>42863</v>
      </c>
      <c r="B36" s="115">
        <v>170124487</v>
      </c>
      <c r="C36" s="120">
        <v>16</v>
      </c>
      <c r="D36" s="117">
        <v>1659700</v>
      </c>
      <c r="E36" s="245">
        <v>170033276</v>
      </c>
      <c r="F36" s="248">
        <v>7</v>
      </c>
      <c r="G36" s="247">
        <v>910300</v>
      </c>
      <c r="H36" s="245"/>
      <c r="I36" s="246">
        <v>2000000</v>
      </c>
      <c r="J36" s="247" t="s">
        <v>73</v>
      </c>
      <c r="M36" s="219"/>
    </row>
    <row r="37" spans="1:14" s="234" customFormat="1" x14ac:dyDescent="0.25">
      <c r="A37" s="210">
        <v>42873</v>
      </c>
      <c r="B37" s="115">
        <v>170126018</v>
      </c>
      <c r="C37" s="120">
        <v>26</v>
      </c>
      <c r="D37" s="117">
        <v>3275600</v>
      </c>
      <c r="E37" s="245">
        <v>170033782</v>
      </c>
      <c r="F37" s="248">
        <v>7</v>
      </c>
      <c r="G37" s="247">
        <v>692600</v>
      </c>
      <c r="H37" s="245"/>
      <c r="I37" s="246">
        <v>3500000</v>
      </c>
      <c r="J37" s="247" t="s">
        <v>73</v>
      </c>
      <c r="M37" s="219"/>
    </row>
    <row r="38" spans="1:14" s="234" customFormat="1" x14ac:dyDescent="0.25">
      <c r="A38" s="210">
        <v>42933</v>
      </c>
      <c r="B38" s="115">
        <v>170133968</v>
      </c>
      <c r="C38" s="120">
        <v>21</v>
      </c>
      <c r="D38" s="117">
        <v>2359800</v>
      </c>
      <c r="E38" s="118">
        <v>170036095</v>
      </c>
      <c r="F38" s="120">
        <v>5</v>
      </c>
      <c r="G38" s="117">
        <v>682300</v>
      </c>
      <c r="H38" s="118"/>
      <c r="I38" s="213">
        <v>2360000</v>
      </c>
      <c r="J38" s="117" t="s">
        <v>73</v>
      </c>
      <c r="M38" s="219"/>
    </row>
    <row r="39" spans="1:14" s="234" customFormat="1" x14ac:dyDescent="0.25">
      <c r="A39" s="210">
        <v>42944</v>
      </c>
      <c r="B39" s="115">
        <v>170135154</v>
      </c>
      <c r="C39" s="120">
        <v>14</v>
      </c>
      <c r="D39" s="117">
        <v>1417800</v>
      </c>
      <c r="E39" s="118">
        <v>170036342</v>
      </c>
      <c r="F39" s="120">
        <v>3</v>
      </c>
      <c r="G39" s="117">
        <v>318700</v>
      </c>
      <c r="H39" s="118"/>
      <c r="I39" s="213">
        <v>1417800</v>
      </c>
      <c r="J39" s="117" t="s">
        <v>73</v>
      </c>
      <c r="M39" s="219"/>
    </row>
    <row r="40" spans="1:14" s="234" customFormat="1" x14ac:dyDescent="0.25">
      <c r="A40" s="210"/>
      <c r="B40" s="115"/>
      <c r="C40" s="120"/>
      <c r="D40" s="117"/>
      <c r="E40" s="118"/>
      <c r="F40" s="120"/>
      <c r="G40" s="117"/>
      <c r="H40" s="118"/>
      <c r="I40" s="213"/>
      <c r="J40" s="117"/>
      <c r="M40" s="219"/>
    </row>
    <row r="41" spans="1:14" x14ac:dyDescent="0.25">
      <c r="A41" s="210"/>
      <c r="B41" s="115"/>
      <c r="C41" s="120"/>
      <c r="D41" s="117"/>
      <c r="E41" s="118"/>
      <c r="F41" s="120"/>
      <c r="G41" s="117"/>
      <c r="H41" s="118"/>
      <c r="I41" s="213"/>
      <c r="J41" s="117"/>
      <c r="N41" s="18"/>
    </row>
    <row r="42" spans="1:14" x14ac:dyDescent="0.25">
      <c r="A42" s="4"/>
      <c r="B42" s="8" t="s">
        <v>11</v>
      </c>
      <c r="C42" s="77">
        <f>SUM(C8:C41)</f>
        <v>966</v>
      </c>
      <c r="D42" s="9"/>
      <c r="E42" s="8" t="s">
        <v>11</v>
      </c>
      <c r="F42" s="77">
        <f>SUM(F8:F41)</f>
        <v>264</v>
      </c>
      <c r="G42" s="5"/>
      <c r="H42" s="3"/>
      <c r="I42" s="40"/>
      <c r="J42" s="5"/>
    </row>
    <row r="43" spans="1:14" x14ac:dyDescent="0.25">
      <c r="A43" s="4"/>
      <c r="B43" s="8"/>
      <c r="C43" s="77"/>
      <c r="D43" s="9"/>
      <c r="E43" s="8"/>
      <c r="F43" s="77"/>
      <c r="G43" s="32"/>
      <c r="H43" s="33"/>
      <c r="I43" s="40"/>
      <c r="J43" s="5"/>
    </row>
    <row r="44" spans="1:14" x14ac:dyDescent="0.25">
      <c r="A44" s="10"/>
      <c r="B44" s="11"/>
      <c r="C44" s="40"/>
      <c r="D44" s="6"/>
      <c r="E44" s="8"/>
      <c r="F44" s="40"/>
      <c r="G44" s="324" t="s">
        <v>12</v>
      </c>
      <c r="H44" s="324"/>
      <c r="I44" s="39"/>
      <c r="J44" s="13">
        <f>SUM(D8:D41)</f>
        <v>108421200</v>
      </c>
    </row>
    <row r="45" spans="1:14" x14ac:dyDescent="0.25">
      <c r="A45" s="4"/>
      <c r="B45" s="3"/>
      <c r="C45" s="40"/>
      <c r="D45" s="6"/>
      <c r="E45" s="7"/>
      <c r="F45" s="40"/>
      <c r="G45" s="324" t="s">
        <v>13</v>
      </c>
      <c r="H45" s="324"/>
      <c r="I45" s="39"/>
      <c r="J45" s="13">
        <f>SUM(G8:G41)</f>
        <v>30469600</v>
      </c>
    </row>
    <row r="46" spans="1:14" x14ac:dyDescent="0.25">
      <c r="A46" s="14"/>
      <c r="B46" s="7"/>
      <c r="C46" s="40"/>
      <c r="D46" s="6"/>
      <c r="E46" s="7"/>
      <c r="F46" s="40"/>
      <c r="G46" s="324" t="s">
        <v>14</v>
      </c>
      <c r="H46" s="324"/>
      <c r="I46" s="41"/>
      <c r="J46" s="15">
        <f>J44-J45</f>
        <v>77951600</v>
      </c>
    </row>
    <row r="47" spans="1:14" x14ac:dyDescent="0.25">
      <c r="A47" s="4"/>
      <c r="B47" s="16"/>
      <c r="C47" s="40"/>
      <c r="D47" s="17"/>
      <c r="E47" s="7"/>
      <c r="F47" s="40"/>
      <c r="G47" s="324" t="s">
        <v>15</v>
      </c>
      <c r="H47" s="324"/>
      <c r="I47" s="39"/>
      <c r="J47" s="13">
        <f>SUM(H8:H42)</f>
        <v>0</v>
      </c>
    </row>
    <row r="48" spans="1:14" x14ac:dyDescent="0.25">
      <c r="A48" s="4"/>
      <c r="B48" s="16"/>
      <c r="C48" s="40"/>
      <c r="D48" s="17"/>
      <c r="E48" s="7"/>
      <c r="F48" s="40"/>
      <c r="G48" s="324" t="s">
        <v>16</v>
      </c>
      <c r="H48" s="324"/>
      <c r="I48" s="39"/>
      <c r="J48" s="13">
        <f>J46+J47</f>
        <v>77951600</v>
      </c>
    </row>
    <row r="49" spans="1:10" x14ac:dyDescent="0.25">
      <c r="A49" s="4"/>
      <c r="B49" s="16"/>
      <c r="C49" s="40"/>
      <c r="D49" s="17"/>
      <c r="E49" s="7"/>
      <c r="F49" s="40"/>
      <c r="G49" s="324" t="s">
        <v>5</v>
      </c>
      <c r="H49" s="324"/>
      <c r="I49" s="39"/>
      <c r="J49" s="13">
        <f>SUM(I8:I42)</f>
        <v>62277800</v>
      </c>
    </row>
    <row r="50" spans="1:10" x14ac:dyDescent="0.25">
      <c r="A50" s="4"/>
      <c r="B50" s="16"/>
      <c r="C50" s="40"/>
      <c r="D50" s="17"/>
      <c r="E50" s="7"/>
      <c r="F50" s="40"/>
      <c r="G50" s="324" t="s">
        <v>32</v>
      </c>
      <c r="H50" s="324"/>
      <c r="I50" s="40" t="str">
        <f>IF(J50&gt;0,"SALDO",IF(J50&lt;0,"PIUTANG",IF(J50=0,"LUNAS")))</f>
        <v>PIUTANG</v>
      </c>
      <c r="J50" s="13">
        <f>J49-J48</f>
        <v>-15673800</v>
      </c>
    </row>
  </sheetData>
  <mergeCells count="15">
    <mergeCell ref="J6:J7"/>
    <mergeCell ref="G2:I2"/>
    <mergeCell ref="G3:I3"/>
    <mergeCell ref="G50:H50"/>
    <mergeCell ref="G44:H44"/>
    <mergeCell ref="G45:H45"/>
    <mergeCell ref="G46:H46"/>
    <mergeCell ref="G47:H47"/>
    <mergeCell ref="G48:H48"/>
    <mergeCell ref="G49:H49"/>
    <mergeCell ref="G1:I1"/>
    <mergeCell ref="A6:A7"/>
    <mergeCell ref="B6:G6"/>
    <mergeCell ref="H6:H7"/>
    <mergeCell ref="I6:I7"/>
  </mergeCells>
  <pageMargins left="0.28000000000000003" right="0.7" top="0.75" bottom="0.75" header="0.3" footer="0.3"/>
  <pageSetup paperSize="9" scale="84" orientation="portrait" horizontalDpi="0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pageSetUpPr fitToPage="1"/>
  </sheetPr>
  <dimension ref="A1:J55"/>
  <sheetViews>
    <sheetView workbookViewId="0">
      <pane ySplit="7" topLeftCell="A35" activePane="bottomLeft" state="frozen"/>
      <selection pane="bottomLeft" activeCell="J45" sqref="J45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6.140625" style="81" customWidth="1"/>
    <col min="7" max="7" width="11.140625" customWidth="1"/>
    <col min="8" max="8" width="9.85546875" customWidth="1"/>
    <col min="9" max="9" width="12.28515625" style="37" customWidth="1"/>
    <col min="10" max="10" width="18.7109375" customWidth="1"/>
    <col min="12" max="13" width="10.5703125" bestFit="1" customWidth="1"/>
  </cols>
  <sheetData>
    <row r="1" spans="1:10" x14ac:dyDescent="0.25">
      <c r="A1" s="20" t="s">
        <v>0</v>
      </c>
      <c r="B1" s="20"/>
      <c r="C1" s="28" t="s">
        <v>74</v>
      </c>
      <c r="D1" s="20"/>
      <c r="E1" s="20"/>
      <c r="F1" s="318" t="s">
        <v>22</v>
      </c>
      <c r="G1" s="318"/>
      <c r="H1" s="318"/>
      <c r="I1" s="38" t="s">
        <v>78</v>
      </c>
      <c r="J1" s="20"/>
    </row>
    <row r="2" spans="1:10" x14ac:dyDescent="0.25">
      <c r="A2" s="20" t="s">
        <v>1</v>
      </c>
      <c r="B2" s="20"/>
      <c r="C2" s="28" t="s">
        <v>72</v>
      </c>
      <c r="D2" s="20"/>
      <c r="E2" s="20"/>
      <c r="F2" s="318" t="s">
        <v>21</v>
      </c>
      <c r="G2" s="318"/>
      <c r="H2" s="318"/>
      <c r="I2" s="38">
        <f>J55*-1</f>
        <v>258363.5</v>
      </c>
      <c r="J2" s="20"/>
    </row>
    <row r="3" spans="1:10" s="234" customFormat="1" x14ac:dyDescent="0.25">
      <c r="A3" s="218" t="s">
        <v>118</v>
      </c>
      <c r="B3" s="218"/>
      <c r="C3" s="28" t="s">
        <v>191</v>
      </c>
      <c r="D3" s="218"/>
      <c r="E3" s="218"/>
      <c r="F3" s="266"/>
      <c r="G3" s="266"/>
      <c r="H3" s="266"/>
      <c r="I3" s="220"/>
      <c r="J3" s="21"/>
    </row>
    <row r="4" spans="1:10" x14ac:dyDescent="0.25">
      <c r="I4" s="220"/>
    </row>
    <row r="5" spans="1:10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0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9" t="s">
        <v>4</v>
      </c>
      <c r="I6" s="343" t="s">
        <v>5</v>
      </c>
      <c r="J6" s="333" t="s">
        <v>6</v>
      </c>
    </row>
    <row r="7" spans="1:10" x14ac:dyDescent="0.25">
      <c r="A7" s="339"/>
      <c r="B7" s="168" t="s">
        <v>7</v>
      </c>
      <c r="C7" s="24" t="s">
        <v>8</v>
      </c>
      <c r="D7" s="169" t="s">
        <v>9</v>
      </c>
      <c r="E7" s="168" t="s">
        <v>10</v>
      </c>
      <c r="F7" s="209" t="s">
        <v>8</v>
      </c>
      <c r="G7" s="169" t="s">
        <v>9</v>
      </c>
      <c r="H7" s="330"/>
      <c r="I7" s="344"/>
      <c r="J7" s="334"/>
    </row>
    <row r="8" spans="1:10" x14ac:dyDescent="0.25">
      <c r="A8" s="242">
        <v>42598</v>
      </c>
      <c r="B8" s="89">
        <v>160094071</v>
      </c>
      <c r="C8" s="89">
        <v>10</v>
      </c>
      <c r="D8" s="90">
        <v>900638</v>
      </c>
      <c r="E8" s="243"/>
      <c r="F8" s="248"/>
      <c r="G8" s="244">
        <v>2450</v>
      </c>
      <c r="H8" s="247">
        <v>70000</v>
      </c>
      <c r="I8" s="246"/>
      <c r="J8" s="247"/>
    </row>
    <row r="9" spans="1:10" x14ac:dyDescent="0.25">
      <c r="A9" s="242">
        <v>42612</v>
      </c>
      <c r="B9" s="89">
        <v>160095344</v>
      </c>
      <c r="C9" s="89">
        <v>4</v>
      </c>
      <c r="D9" s="90">
        <v>711725</v>
      </c>
      <c r="E9" s="243">
        <v>160025870</v>
      </c>
      <c r="F9" s="246">
        <v>1</v>
      </c>
      <c r="G9" s="247">
        <v>124250</v>
      </c>
      <c r="H9" s="247"/>
      <c r="I9" s="246">
        <f>1555663+5050</f>
        <v>1560713</v>
      </c>
      <c r="J9" s="247" t="s">
        <v>60</v>
      </c>
    </row>
    <row r="10" spans="1:10" x14ac:dyDescent="0.25">
      <c r="A10" s="242">
        <v>42630</v>
      </c>
      <c r="B10" s="89">
        <v>160097257</v>
      </c>
      <c r="C10" s="89">
        <v>27</v>
      </c>
      <c r="D10" s="90">
        <v>2730875</v>
      </c>
      <c r="E10" s="243">
        <v>160026640</v>
      </c>
      <c r="F10" s="246">
        <v>2</v>
      </c>
      <c r="G10" s="247">
        <v>166513</v>
      </c>
      <c r="H10" s="247"/>
      <c r="I10" s="246">
        <v>2565000</v>
      </c>
      <c r="J10" s="247" t="s">
        <v>17</v>
      </c>
    </row>
    <row r="11" spans="1:10" x14ac:dyDescent="0.25">
      <c r="A11" s="242">
        <v>42646</v>
      </c>
      <c r="B11" s="89">
        <v>160098873</v>
      </c>
      <c r="C11" s="89">
        <v>38</v>
      </c>
      <c r="D11" s="90">
        <v>3528263</v>
      </c>
      <c r="E11" s="243"/>
      <c r="F11" s="246"/>
      <c r="G11" s="247"/>
      <c r="H11" s="247">
        <v>75000</v>
      </c>
      <c r="I11" s="246"/>
      <c r="J11" s="247"/>
    </row>
    <row r="12" spans="1:10" x14ac:dyDescent="0.25">
      <c r="A12" s="242">
        <v>42651</v>
      </c>
      <c r="B12" s="243">
        <v>160099531</v>
      </c>
      <c r="C12" s="87">
        <v>37</v>
      </c>
      <c r="D12" s="247">
        <v>3447588</v>
      </c>
      <c r="E12" s="243">
        <v>160026842</v>
      </c>
      <c r="F12" s="248">
        <v>1</v>
      </c>
      <c r="G12" s="244">
        <v>86013</v>
      </c>
      <c r="H12" s="247"/>
      <c r="I12" s="246">
        <v>1400000</v>
      </c>
      <c r="J12" s="247" t="s">
        <v>60</v>
      </c>
    </row>
    <row r="13" spans="1:10" x14ac:dyDescent="0.25">
      <c r="A13" s="242">
        <v>42663</v>
      </c>
      <c r="B13" s="243"/>
      <c r="C13" s="87"/>
      <c r="D13" s="247"/>
      <c r="E13" s="243"/>
      <c r="F13" s="248"/>
      <c r="G13" s="244"/>
      <c r="H13" s="247"/>
      <c r="I13" s="246"/>
      <c r="J13" s="247"/>
    </row>
    <row r="14" spans="1:10" x14ac:dyDescent="0.25">
      <c r="A14" s="242">
        <v>42664</v>
      </c>
      <c r="B14" s="243">
        <v>160100833</v>
      </c>
      <c r="C14" s="87">
        <v>27</v>
      </c>
      <c r="D14" s="247">
        <v>2446938</v>
      </c>
      <c r="E14" s="243"/>
      <c r="F14" s="248"/>
      <c r="G14" s="244"/>
      <c r="H14" s="247">
        <v>75000</v>
      </c>
      <c r="I14" s="246">
        <v>5565000</v>
      </c>
      <c r="J14" s="247" t="s">
        <v>17</v>
      </c>
    </row>
    <row r="15" spans="1:10" s="234" customFormat="1" x14ac:dyDescent="0.25">
      <c r="A15" s="242">
        <v>42670</v>
      </c>
      <c r="B15" s="243">
        <v>160101396</v>
      </c>
      <c r="C15" s="87">
        <v>46</v>
      </c>
      <c r="D15" s="247">
        <v>4103575</v>
      </c>
      <c r="E15" s="243"/>
      <c r="F15" s="248"/>
      <c r="G15" s="244"/>
      <c r="H15" s="247"/>
      <c r="I15" s="246">
        <v>1100000</v>
      </c>
      <c r="J15" s="247" t="s">
        <v>60</v>
      </c>
    </row>
    <row r="16" spans="1:10" s="234" customFormat="1" x14ac:dyDescent="0.25">
      <c r="A16" s="242">
        <v>42670</v>
      </c>
      <c r="B16" s="243">
        <v>160101415</v>
      </c>
      <c r="C16" s="87">
        <v>1</v>
      </c>
      <c r="D16" s="247">
        <v>88025</v>
      </c>
      <c r="E16" s="243">
        <v>160027259</v>
      </c>
      <c r="F16" s="248">
        <v>13</v>
      </c>
      <c r="G16" s="244">
        <v>1442613</v>
      </c>
      <c r="H16" s="247"/>
      <c r="I16" s="246"/>
      <c r="J16" s="247"/>
    </row>
    <row r="17" spans="1:10" s="234" customFormat="1" x14ac:dyDescent="0.25">
      <c r="A17" s="242"/>
      <c r="B17" s="243"/>
      <c r="C17" s="87"/>
      <c r="D17" s="247"/>
      <c r="E17" s="243">
        <v>160027538</v>
      </c>
      <c r="F17" s="248">
        <v>10</v>
      </c>
      <c r="G17" s="244">
        <v>915075</v>
      </c>
      <c r="H17" s="247"/>
      <c r="I17" s="246">
        <v>3250000</v>
      </c>
      <c r="J17" s="247" t="s">
        <v>84</v>
      </c>
    </row>
    <row r="18" spans="1:10" s="234" customFormat="1" x14ac:dyDescent="0.25">
      <c r="A18" s="242">
        <v>42681</v>
      </c>
      <c r="B18" s="243">
        <v>160102611</v>
      </c>
      <c r="C18" s="87">
        <v>27</v>
      </c>
      <c r="D18" s="247">
        <v>2598138</v>
      </c>
      <c r="E18" s="243"/>
      <c r="F18" s="248"/>
      <c r="G18" s="244"/>
      <c r="H18" s="247"/>
      <c r="I18" s="246"/>
      <c r="J18" s="247"/>
    </row>
    <row r="19" spans="1:10" s="234" customFormat="1" x14ac:dyDescent="0.25">
      <c r="A19" s="242">
        <v>42681</v>
      </c>
      <c r="B19" s="243">
        <v>160102618</v>
      </c>
      <c r="C19" s="87">
        <v>7</v>
      </c>
      <c r="D19" s="247">
        <v>707000</v>
      </c>
      <c r="E19" s="243"/>
      <c r="F19" s="248"/>
      <c r="G19" s="244"/>
      <c r="H19" s="247"/>
      <c r="I19" s="246"/>
      <c r="J19" s="247"/>
    </row>
    <row r="20" spans="1:10" s="234" customFormat="1" x14ac:dyDescent="0.25">
      <c r="A20" s="242">
        <v>42689</v>
      </c>
      <c r="B20" s="243">
        <v>160103459</v>
      </c>
      <c r="C20" s="87">
        <v>33</v>
      </c>
      <c r="D20" s="247">
        <v>3715775</v>
      </c>
      <c r="E20" s="250">
        <v>160027747</v>
      </c>
      <c r="F20" s="248">
        <v>3</v>
      </c>
      <c r="G20" s="244">
        <v>314213</v>
      </c>
      <c r="H20" s="247"/>
      <c r="I20" s="246">
        <v>3000000</v>
      </c>
      <c r="J20" s="247" t="s">
        <v>84</v>
      </c>
    </row>
    <row r="21" spans="1:10" s="234" customFormat="1" x14ac:dyDescent="0.25">
      <c r="A21" s="242">
        <v>42700</v>
      </c>
      <c r="B21" s="243">
        <v>160104539</v>
      </c>
      <c r="C21" s="87">
        <v>33</v>
      </c>
      <c r="D21" s="247">
        <v>3194275</v>
      </c>
      <c r="E21" s="243">
        <v>160028006</v>
      </c>
      <c r="F21" s="248">
        <v>3</v>
      </c>
      <c r="G21" s="244">
        <v>380800</v>
      </c>
      <c r="H21" s="247"/>
      <c r="I21" s="246">
        <v>3300000</v>
      </c>
      <c r="J21" s="247" t="s">
        <v>17</v>
      </c>
    </row>
    <row r="22" spans="1:10" s="234" customFormat="1" x14ac:dyDescent="0.25">
      <c r="A22" s="242">
        <v>42700</v>
      </c>
      <c r="B22" s="243">
        <v>160104546</v>
      </c>
      <c r="C22" s="87">
        <v>1</v>
      </c>
      <c r="D22" s="247">
        <v>93888</v>
      </c>
      <c r="E22" s="243"/>
      <c r="F22" s="248"/>
      <c r="G22" s="244"/>
      <c r="H22" s="247"/>
      <c r="I22" s="246"/>
      <c r="J22" s="247"/>
    </row>
    <row r="23" spans="1:10" s="234" customFormat="1" x14ac:dyDescent="0.25">
      <c r="A23" s="242">
        <v>42709</v>
      </c>
      <c r="B23" s="243">
        <v>160105490</v>
      </c>
      <c r="C23" s="87">
        <v>35</v>
      </c>
      <c r="D23" s="247">
        <v>3941350</v>
      </c>
      <c r="E23" s="243">
        <v>160028240</v>
      </c>
      <c r="F23" s="248">
        <v>9</v>
      </c>
      <c r="G23" s="244">
        <v>968013</v>
      </c>
      <c r="H23" s="247"/>
      <c r="I23" s="246">
        <v>2300000</v>
      </c>
      <c r="J23" s="247" t="s">
        <v>17</v>
      </c>
    </row>
    <row r="24" spans="1:10" s="234" customFormat="1" x14ac:dyDescent="0.25">
      <c r="A24" s="242"/>
      <c r="B24" s="243"/>
      <c r="C24" s="87"/>
      <c r="D24" s="247"/>
      <c r="E24" s="243"/>
      <c r="F24" s="248"/>
      <c r="G24" s="244"/>
      <c r="H24" s="247"/>
      <c r="I24" s="246">
        <v>50000</v>
      </c>
      <c r="J24" s="247" t="s">
        <v>84</v>
      </c>
    </row>
    <row r="25" spans="1:10" s="234" customFormat="1" x14ac:dyDescent="0.25">
      <c r="A25" s="242">
        <v>42719</v>
      </c>
      <c r="B25" s="243"/>
      <c r="C25" s="87"/>
      <c r="D25" s="247"/>
      <c r="E25" s="243">
        <v>160028435</v>
      </c>
      <c r="F25" s="248">
        <v>6</v>
      </c>
      <c r="G25" s="244">
        <v>697375</v>
      </c>
      <c r="H25" s="247"/>
      <c r="I25" s="246">
        <v>3240025</v>
      </c>
      <c r="J25" s="247" t="s">
        <v>100</v>
      </c>
    </row>
    <row r="26" spans="1:10" s="234" customFormat="1" x14ac:dyDescent="0.25">
      <c r="A26" s="242">
        <v>42719</v>
      </c>
      <c r="B26" s="243">
        <v>160106451</v>
      </c>
      <c r="C26" s="87">
        <v>37</v>
      </c>
      <c r="D26" s="247">
        <v>4208138</v>
      </c>
      <c r="E26" s="243"/>
      <c r="F26" s="248"/>
      <c r="G26" s="244"/>
      <c r="H26" s="247"/>
      <c r="I26" s="246"/>
      <c r="J26" s="247"/>
    </row>
    <row r="27" spans="1:10" s="234" customFormat="1" x14ac:dyDescent="0.25">
      <c r="A27" s="242">
        <v>42730</v>
      </c>
      <c r="B27" s="243">
        <v>160107498</v>
      </c>
      <c r="C27" s="87">
        <v>35</v>
      </c>
      <c r="D27" s="247">
        <v>3545063</v>
      </c>
      <c r="E27" s="243">
        <v>160028672</v>
      </c>
      <c r="F27" s="248">
        <v>7</v>
      </c>
      <c r="G27" s="244">
        <v>645050</v>
      </c>
      <c r="H27" s="247"/>
      <c r="I27" s="246">
        <v>3000000</v>
      </c>
      <c r="J27" s="247" t="s">
        <v>17</v>
      </c>
    </row>
    <row r="28" spans="1:10" s="234" customFormat="1" x14ac:dyDescent="0.25">
      <c r="A28" s="242">
        <v>42730</v>
      </c>
      <c r="B28" s="243">
        <v>160107508</v>
      </c>
      <c r="C28" s="87">
        <v>3</v>
      </c>
      <c r="D28" s="247">
        <v>257688</v>
      </c>
      <c r="E28" s="243"/>
      <c r="F28" s="248"/>
      <c r="G28" s="244"/>
      <c r="H28" s="247"/>
      <c r="I28" s="246"/>
      <c r="J28" s="247"/>
    </row>
    <row r="29" spans="1:10" s="234" customFormat="1" x14ac:dyDescent="0.25">
      <c r="A29" s="242">
        <v>42739</v>
      </c>
      <c r="B29" s="243">
        <v>170209091</v>
      </c>
      <c r="C29" s="87">
        <v>2</v>
      </c>
      <c r="D29" s="247">
        <v>196088</v>
      </c>
      <c r="E29" s="243"/>
      <c r="F29" s="248"/>
      <c r="G29" s="244"/>
      <c r="H29" s="247"/>
      <c r="I29" s="246"/>
      <c r="J29" s="247"/>
    </row>
    <row r="30" spans="1:10" s="234" customFormat="1" x14ac:dyDescent="0.25">
      <c r="A30" s="242">
        <v>42742</v>
      </c>
      <c r="B30" s="243">
        <v>170108384</v>
      </c>
      <c r="C30" s="87">
        <v>34</v>
      </c>
      <c r="D30" s="247">
        <v>3806600</v>
      </c>
      <c r="E30" s="243">
        <v>170028851</v>
      </c>
      <c r="F30" s="248">
        <v>3</v>
      </c>
      <c r="G30" s="244">
        <v>313600</v>
      </c>
      <c r="H30" s="247"/>
      <c r="I30" s="246">
        <v>4250000</v>
      </c>
      <c r="J30" s="247" t="s">
        <v>84</v>
      </c>
    </row>
    <row r="31" spans="1:10" s="234" customFormat="1" x14ac:dyDescent="0.25">
      <c r="A31" s="242">
        <v>42750</v>
      </c>
      <c r="B31" s="243">
        <v>170108952</v>
      </c>
      <c r="C31" s="87">
        <v>34</v>
      </c>
      <c r="D31" s="247">
        <v>3365338</v>
      </c>
      <c r="E31" s="243">
        <v>170028980</v>
      </c>
      <c r="F31" s="248">
        <v>7</v>
      </c>
      <c r="G31" s="244">
        <v>847088</v>
      </c>
      <c r="H31" s="247"/>
      <c r="I31" s="246">
        <v>2957840</v>
      </c>
      <c r="J31" s="247" t="s">
        <v>100</v>
      </c>
    </row>
    <row r="32" spans="1:10" s="234" customFormat="1" x14ac:dyDescent="0.25">
      <c r="A32" s="242">
        <v>42761</v>
      </c>
      <c r="B32" s="243">
        <v>170109910</v>
      </c>
      <c r="C32" s="87">
        <v>23</v>
      </c>
      <c r="D32" s="247">
        <v>2404763</v>
      </c>
      <c r="E32" s="243">
        <v>170029204</v>
      </c>
      <c r="F32" s="248">
        <v>9</v>
      </c>
      <c r="G32" s="244">
        <v>865725</v>
      </c>
      <c r="H32" s="247"/>
      <c r="I32" s="246">
        <v>2400000</v>
      </c>
      <c r="J32" s="247" t="s">
        <v>84</v>
      </c>
    </row>
    <row r="33" spans="1:10" s="234" customFormat="1" x14ac:dyDescent="0.25">
      <c r="A33" s="242">
        <v>42772</v>
      </c>
      <c r="B33" s="243">
        <v>170111323</v>
      </c>
      <c r="C33" s="87">
        <v>37</v>
      </c>
      <c r="D33" s="247">
        <v>3862775</v>
      </c>
      <c r="E33" s="243">
        <v>170029493</v>
      </c>
      <c r="F33" s="248">
        <v>15</v>
      </c>
      <c r="G33" s="244">
        <v>1511038</v>
      </c>
      <c r="H33" s="247"/>
      <c r="I33" s="246">
        <v>993400</v>
      </c>
      <c r="J33" s="247" t="s">
        <v>84</v>
      </c>
    </row>
    <row r="34" spans="1:10" s="234" customFormat="1" x14ac:dyDescent="0.25">
      <c r="A34" s="242">
        <v>42772</v>
      </c>
      <c r="B34" s="243"/>
      <c r="C34" s="87"/>
      <c r="D34" s="247"/>
      <c r="E34" s="243">
        <v>170029497</v>
      </c>
      <c r="F34" s="248">
        <v>1</v>
      </c>
      <c r="G34" s="244">
        <v>101675</v>
      </c>
      <c r="H34" s="247"/>
      <c r="I34" s="246"/>
      <c r="J34" s="247"/>
    </row>
    <row r="35" spans="1:10" s="234" customFormat="1" x14ac:dyDescent="0.25">
      <c r="A35" s="242"/>
      <c r="B35" s="243"/>
      <c r="C35" s="87"/>
      <c r="D35" s="247"/>
      <c r="E35" s="243">
        <v>170029857</v>
      </c>
      <c r="F35" s="248">
        <v>4</v>
      </c>
      <c r="G35" s="244">
        <v>359100</v>
      </c>
      <c r="H35" s="247"/>
      <c r="I35" s="246">
        <v>3402000</v>
      </c>
      <c r="J35" s="247" t="s">
        <v>84</v>
      </c>
    </row>
    <row r="36" spans="1:10" s="234" customFormat="1" x14ac:dyDescent="0.25">
      <c r="A36" s="242">
        <v>42783</v>
      </c>
      <c r="B36" s="243">
        <v>170112803</v>
      </c>
      <c r="C36" s="87">
        <v>31</v>
      </c>
      <c r="D36" s="247">
        <v>3051213</v>
      </c>
      <c r="E36" s="243"/>
      <c r="F36" s="248"/>
      <c r="G36" s="244"/>
      <c r="H36" s="247"/>
      <c r="I36" s="246"/>
      <c r="J36" s="247"/>
    </row>
    <row r="37" spans="1:10" s="234" customFormat="1" x14ac:dyDescent="0.25">
      <c r="A37" s="242">
        <v>42795</v>
      </c>
      <c r="B37" s="243"/>
      <c r="C37" s="87"/>
      <c r="D37" s="247"/>
      <c r="E37" s="243">
        <v>170030319</v>
      </c>
      <c r="F37" s="248">
        <v>7</v>
      </c>
      <c r="G37" s="244">
        <v>686788</v>
      </c>
      <c r="H37" s="247"/>
      <c r="I37" s="246"/>
      <c r="J37" s="247"/>
    </row>
    <row r="38" spans="1:10" s="234" customFormat="1" x14ac:dyDescent="0.25">
      <c r="A38" s="242">
        <v>42825</v>
      </c>
      <c r="B38" s="243"/>
      <c r="C38" s="87"/>
      <c r="D38" s="247"/>
      <c r="E38" s="243">
        <v>170031619</v>
      </c>
      <c r="F38" s="248">
        <v>5</v>
      </c>
      <c r="G38" s="244">
        <v>513636</v>
      </c>
      <c r="H38" s="247"/>
      <c r="I38" s="246"/>
      <c r="J38" s="247"/>
    </row>
    <row r="39" spans="1:10" s="234" customFormat="1" x14ac:dyDescent="0.25">
      <c r="A39" s="242"/>
      <c r="B39" s="243"/>
      <c r="C39" s="87"/>
      <c r="D39" s="247"/>
      <c r="E39" s="243">
        <v>170032339</v>
      </c>
      <c r="F39" s="248">
        <v>2</v>
      </c>
      <c r="G39" s="244">
        <v>247975</v>
      </c>
      <c r="H39" s="247"/>
      <c r="I39" s="246"/>
      <c r="J39" s="247"/>
    </row>
    <row r="40" spans="1:10" s="234" customFormat="1" x14ac:dyDescent="0.25">
      <c r="A40" s="242">
        <v>42858</v>
      </c>
      <c r="B40" s="243">
        <v>170123728</v>
      </c>
      <c r="C40" s="87">
        <v>11</v>
      </c>
      <c r="D40" s="247">
        <v>1250900</v>
      </c>
      <c r="E40" s="243">
        <v>170033055</v>
      </c>
      <c r="F40" s="248">
        <v>5</v>
      </c>
      <c r="G40" s="244">
        <v>494550</v>
      </c>
      <c r="H40" s="247"/>
      <c r="I40" s="246">
        <v>1251000</v>
      </c>
      <c r="J40" s="247" t="s">
        <v>84</v>
      </c>
    </row>
    <row r="41" spans="1:10" s="234" customFormat="1" x14ac:dyDescent="0.25">
      <c r="A41" s="242">
        <v>42876</v>
      </c>
      <c r="B41" s="245"/>
      <c r="C41" s="245"/>
      <c r="D41" s="308"/>
      <c r="E41" s="243">
        <v>170033937</v>
      </c>
      <c r="F41" s="87">
        <v>5</v>
      </c>
      <c r="G41" s="244">
        <v>483700</v>
      </c>
      <c r="H41" s="247"/>
      <c r="I41" s="246"/>
      <c r="J41" s="247"/>
    </row>
    <row r="42" spans="1:10" s="234" customFormat="1" x14ac:dyDescent="0.25">
      <c r="A42" s="242"/>
      <c r="B42" s="245"/>
      <c r="C42" s="245"/>
      <c r="D42" s="308"/>
      <c r="E42" s="243"/>
      <c r="F42" s="87"/>
      <c r="G42" s="244"/>
      <c r="H42" s="247"/>
      <c r="I42" s="246">
        <f>D40*12.5/100</f>
        <v>156362.5</v>
      </c>
      <c r="J42" s="247" t="s">
        <v>185</v>
      </c>
    </row>
    <row r="43" spans="1:10" s="234" customFormat="1" x14ac:dyDescent="0.25">
      <c r="A43" s="210">
        <v>42876</v>
      </c>
      <c r="B43" s="238">
        <v>170126506</v>
      </c>
      <c r="C43" s="12">
        <v>14</v>
      </c>
      <c r="D43" s="117">
        <v>1651800</v>
      </c>
      <c r="E43" s="243"/>
      <c r="F43" s="87"/>
      <c r="G43" s="244"/>
      <c r="H43" s="247"/>
      <c r="I43" s="246">
        <v>1655000</v>
      </c>
      <c r="J43" s="247" t="s">
        <v>84</v>
      </c>
    </row>
    <row r="44" spans="1:10" s="234" customFormat="1" x14ac:dyDescent="0.25">
      <c r="A44" s="210"/>
      <c r="B44" s="238"/>
      <c r="C44" s="238"/>
      <c r="D44" s="117"/>
      <c r="E44" s="243"/>
      <c r="F44" s="87"/>
      <c r="G44" s="244"/>
      <c r="H44" s="247"/>
      <c r="I44" s="246">
        <f>D43*12.5/100</f>
        <v>206475</v>
      </c>
      <c r="J44" s="247" t="s">
        <v>186</v>
      </c>
    </row>
    <row r="45" spans="1:10" s="234" customFormat="1" x14ac:dyDescent="0.25">
      <c r="A45" s="210"/>
      <c r="B45" s="238"/>
      <c r="C45" s="238"/>
      <c r="D45" s="117"/>
      <c r="E45" s="115"/>
      <c r="F45" s="211"/>
      <c r="G45" s="147"/>
      <c r="H45" s="34"/>
      <c r="I45" s="102"/>
      <c r="J45" s="34"/>
    </row>
    <row r="46" spans="1:10" x14ac:dyDescent="0.25">
      <c r="A46" s="210"/>
      <c r="B46" s="115"/>
      <c r="C46" s="211"/>
      <c r="D46" s="117"/>
      <c r="E46" s="115"/>
      <c r="F46" s="120"/>
      <c r="G46" s="212"/>
      <c r="H46" s="117"/>
      <c r="I46" s="213"/>
      <c r="J46" s="117"/>
    </row>
    <row r="47" spans="1:10" x14ac:dyDescent="0.25">
      <c r="A47" s="4"/>
      <c r="B47" s="8" t="s">
        <v>11</v>
      </c>
      <c r="C47" s="27">
        <f>SUM(C8:C46)</f>
        <v>587</v>
      </c>
      <c r="D47" s="9"/>
      <c r="E47" s="8" t="s">
        <v>11</v>
      </c>
      <c r="F47" s="77">
        <f>SUM(F8:F46)</f>
        <v>118</v>
      </c>
      <c r="G47" s="5"/>
      <c r="H47" s="3"/>
      <c r="I47" s="40"/>
      <c r="J47" s="5"/>
    </row>
    <row r="48" spans="1:10" x14ac:dyDescent="0.25">
      <c r="A48" s="4"/>
      <c r="B48" s="8"/>
      <c r="C48" s="27"/>
      <c r="D48" s="9"/>
      <c r="E48" s="8"/>
      <c r="F48" s="77"/>
      <c r="G48" s="32"/>
      <c r="H48" s="33"/>
      <c r="I48" s="40"/>
      <c r="J48" s="5"/>
    </row>
    <row r="49" spans="1:10" x14ac:dyDescent="0.25">
      <c r="A49" s="10"/>
      <c r="B49" s="11"/>
      <c r="C49" s="26"/>
      <c r="D49" s="6"/>
      <c r="E49" s="8"/>
      <c r="F49" s="40"/>
      <c r="G49" s="324" t="s">
        <v>12</v>
      </c>
      <c r="H49" s="324"/>
      <c r="I49" s="39"/>
      <c r="J49" s="13">
        <f>SUM(D8:D46)</f>
        <v>59808419</v>
      </c>
    </row>
    <row r="50" spans="1:10" x14ac:dyDescent="0.25">
      <c r="A50" s="4"/>
      <c r="B50" s="3"/>
      <c r="C50" s="26"/>
      <c r="D50" s="6"/>
      <c r="E50" s="7"/>
      <c r="F50" s="40"/>
      <c r="G50" s="324" t="s">
        <v>13</v>
      </c>
      <c r="H50" s="324"/>
      <c r="I50" s="39"/>
      <c r="J50" s="13">
        <f>SUM(G8:G46)</f>
        <v>12167240</v>
      </c>
    </row>
    <row r="51" spans="1:10" x14ac:dyDescent="0.25">
      <c r="A51" s="14"/>
      <c r="B51" s="7"/>
      <c r="C51" s="26"/>
      <c r="D51" s="6"/>
      <c r="E51" s="7"/>
      <c r="F51" s="40"/>
      <c r="G51" s="324" t="s">
        <v>14</v>
      </c>
      <c r="H51" s="324"/>
      <c r="I51" s="41"/>
      <c r="J51" s="15">
        <f>J49-J50</f>
        <v>47641179</v>
      </c>
    </row>
    <row r="52" spans="1:10" x14ac:dyDescent="0.25">
      <c r="A52" s="4"/>
      <c r="B52" s="16"/>
      <c r="C52" s="26"/>
      <c r="D52" s="17"/>
      <c r="E52" s="7"/>
      <c r="F52" s="40"/>
      <c r="G52" s="324" t="s">
        <v>15</v>
      </c>
      <c r="H52" s="324"/>
      <c r="I52" s="39"/>
      <c r="J52" s="13">
        <f>SUM(H8:H47)</f>
        <v>220000</v>
      </c>
    </row>
    <row r="53" spans="1:10" x14ac:dyDescent="0.25">
      <c r="A53" s="4"/>
      <c r="B53" s="16"/>
      <c r="C53" s="26"/>
      <c r="D53" s="17"/>
      <c r="E53" s="7"/>
      <c r="F53" s="40"/>
      <c r="G53" s="324" t="s">
        <v>16</v>
      </c>
      <c r="H53" s="324"/>
      <c r="I53" s="39"/>
      <c r="J53" s="13">
        <f>J51+J52</f>
        <v>47861179</v>
      </c>
    </row>
    <row r="54" spans="1:10" x14ac:dyDescent="0.25">
      <c r="A54" s="4"/>
      <c r="B54" s="16"/>
      <c r="C54" s="26"/>
      <c r="D54" s="17"/>
      <c r="E54" s="7"/>
      <c r="F54" s="40"/>
      <c r="G54" s="324" t="s">
        <v>5</v>
      </c>
      <c r="H54" s="324"/>
      <c r="I54" s="39"/>
      <c r="J54" s="13">
        <f>SUM(I8:I47)</f>
        <v>47602815.5</v>
      </c>
    </row>
    <row r="55" spans="1:10" x14ac:dyDescent="0.25">
      <c r="A55" s="4"/>
      <c r="B55" s="16"/>
      <c r="C55" s="26"/>
      <c r="D55" s="17"/>
      <c r="E55" s="7"/>
      <c r="F55" s="40"/>
      <c r="G55" s="324" t="s">
        <v>32</v>
      </c>
      <c r="H55" s="324"/>
      <c r="I55" s="40" t="str">
        <f>IF(J55&gt;0,"SALDO",IF(J55&lt;0,"PIUTANG",IF(J55=0,"LUNAS")))</f>
        <v>PIUTANG</v>
      </c>
      <c r="J55" s="13">
        <f>J54-J53</f>
        <v>-258363.5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55:H55"/>
    <mergeCell ref="G49:H49"/>
    <mergeCell ref="G50:H50"/>
    <mergeCell ref="G51:H51"/>
    <mergeCell ref="G52:H52"/>
    <mergeCell ref="G53:H53"/>
    <mergeCell ref="G54:H54"/>
  </mergeCells>
  <pageMargins left="0.3" right="0.19" top="0.75" bottom="0.75" header="0.3" footer="0.3"/>
  <pageSetup paperSize="9" orientation="portrait" horizontalDpi="0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pageSetUpPr fitToPage="1"/>
  </sheetPr>
  <dimension ref="A1:L126"/>
  <sheetViews>
    <sheetView workbookViewId="0">
      <pane ySplit="7" topLeftCell="A104" activePane="bottomLeft" state="frozen"/>
      <selection pane="bottomLeft" activeCell="C3" sqref="C3"/>
    </sheetView>
  </sheetViews>
  <sheetFormatPr defaultRowHeight="15" x14ac:dyDescent="0.25"/>
  <cols>
    <col min="1" max="1" width="9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6.85546875" style="81" customWidth="1"/>
    <col min="7" max="7" width="11.140625" customWidth="1"/>
    <col min="8" max="8" width="10" customWidth="1"/>
    <col min="9" max="9" width="12.28515625" style="37" customWidth="1"/>
    <col min="10" max="10" width="18.42578125" customWidth="1"/>
    <col min="12" max="12" width="11.5703125" bestFit="1" customWidth="1"/>
    <col min="13" max="13" width="10.5703125" bestFit="1" customWidth="1"/>
  </cols>
  <sheetData>
    <row r="1" spans="1:12" x14ac:dyDescent="0.25">
      <c r="A1" s="20" t="s">
        <v>0</v>
      </c>
      <c r="B1" s="20"/>
      <c r="C1" s="28" t="s">
        <v>54</v>
      </c>
      <c r="D1" s="20"/>
      <c r="E1" s="20"/>
      <c r="F1" s="318" t="s">
        <v>22</v>
      </c>
      <c r="G1" s="318"/>
      <c r="H1" s="318"/>
      <c r="I1" s="38" t="s">
        <v>47</v>
      </c>
      <c r="J1" s="20"/>
      <c r="L1" s="239"/>
    </row>
    <row r="2" spans="1:12" x14ac:dyDescent="0.25">
      <c r="A2" s="20" t="s">
        <v>1</v>
      </c>
      <c r="B2" s="20"/>
      <c r="C2" s="28" t="s">
        <v>19</v>
      </c>
      <c r="D2" s="20"/>
      <c r="E2" s="20"/>
      <c r="F2" s="318" t="s">
        <v>21</v>
      </c>
      <c r="G2" s="318"/>
      <c r="H2" s="318"/>
      <c r="I2" s="38">
        <f>J126*-1</f>
        <v>-228398</v>
      </c>
      <c r="J2" s="20"/>
      <c r="L2" s="239">
        <f>D110+D111-G110</f>
        <v>1693213</v>
      </c>
    </row>
    <row r="3" spans="1:12" s="234" customFormat="1" x14ac:dyDescent="0.25">
      <c r="A3" s="218" t="s">
        <v>118</v>
      </c>
      <c r="B3" s="218"/>
      <c r="C3" s="28" t="s">
        <v>177</v>
      </c>
      <c r="D3" s="218"/>
      <c r="E3" s="218"/>
      <c r="F3" s="266"/>
      <c r="G3" s="266"/>
      <c r="H3" s="266"/>
      <c r="I3" s="220"/>
      <c r="J3" s="218"/>
      <c r="L3" s="239"/>
    </row>
    <row r="4" spans="1:12" x14ac:dyDescent="0.25">
      <c r="L4" s="239">
        <f>I111-L2</f>
        <v>6787</v>
      </c>
    </row>
    <row r="5" spans="1:12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2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9" t="s">
        <v>4</v>
      </c>
      <c r="I6" s="343" t="s">
        <v>5</v>
      </c>
      <c r="J6" s="333" t="s">
        <v>6</v>
      </c>
    </row>
    <row r="7" spans="1:12" x14ac:dyDescent="0.25">
      <c r="A7" s="339"/>
      <c r="B7" s="1" t="s">
        <v>7</v>
      </c>
      <c r="C7" s="24" t="s">
        <v>8</v>
      </c>
      <c r="D7" s="2" t="s">
        <v>9</v>
      </c>
      <c r="E7" s="1" t="s">
        <v>10</v>
      </c>
      <c r="F7" s="92" t="s">
        <v>8</v>
      </c>
      <c r="G7" s="2" t="s">
        <v>9</v>
      </c>
      <c r="H7" s="330"/>
      <c r="I7" s="344"/>
      <c r="J7" s="334"/>
    </row>
    <row r="8" spans="1:12" x14ac:dyDescent="0.25">
      <c r="A8" s="43">
        <v>42495</v>
      </c>
      <c r="B8" s="89">
        <v>160081753</v>
      </c>
      <c r="C8" s="89">
        <v>133</v>
      </c>
      <c r="D8" s="90">
        <v>13447438</v>
      </c>
      <c r="E8" s="46"/>
      <c r="F8" s="82"/>
      <c r="G8" s="47"/>
      <c r="H8" s="50"/>
      <c r="I8" s="49">
        <v>10467283</v>
      </c>
      <c r="J8" s="50" t="s">
        <v>17</v>
      </c>
    </row>
    <row r="9" spans="1:12" x14ac:dyDescent="0.25">
      <c r="A9" s="43">
        <v>42498</v>
      </c>
      <c r="B9" s="89"/>
      <c r="C9" s="89"/>
      <c r="D9" s="90"/>
      <c r="E9" s="46">
        <v>160022278</v>
      </c>
      <c r="F9" s="49">
        <v>27</v>
      </c>
      <c r="G9" s="50">
        <v>2477300</v>
      </c>
      <c r="H9" s="50"/>
      <c r="I9" s="49"/>
      <c r="J9" s="50"/>
    </row>
    <row r="10" spans="1:12" x14ac:dyDescent="0.25">
      <c r="A10" s="43"/>
      <c r="B10" s="89"/>
      <c r="C10" s="89"/>
      <c r="D10" s="90"/>
      <c r="E10" s="46">
        <v>160022317</v>
      </c>
      <c r="F10" s="49">
        <v>4</v>
      </c>
      <c r="G10" s="50">
        <v>502863</v>
      </c>
      <c r="H10" s="50"/>
      <c r="I10" s="49"/>
      <c r="J10" s="50"/>
    </row>
    <row r="11" spans="1:12" x14ac:dyDescent="0.25">
      <c r="A11" s="43">
        <v>42502</v>
      </c>
      <c r="B11" s="46">
        <v>160082738</v>
      </c>
      <c r="C11" s="87">
        <v>155</v>
      </c>
      <c r="D11" s="50">
        <v>15705200</v>
      </c>
      <c r="E11" s="46">
        <v>160022516</v>
      </c>
      <c r="F11" s="82">
        <v>21</v>
      </c>
      <c r="G11" s="47">
        <v>2458575</v>
      </c>
      <c r="H11" s="50">
        <v>100000</v>
      </c>
      <c r="I11" s="49">
        <v>13246625</v>
      </c>
      <c r="J11" s="50" t="s">
        <v>17</v>
      </c>
    </row>
    <row r="12" spans="1:12" x14ac:dyDescent="0.25">
      <c r="A12" s="43">
        <v>42509</v>
      </c>
      <c r="B12" s="46">
        <v>160083696</v>
      </c>
      <c r="C12" s="88">
        <v>114</v>
      </c>
      <c r="D12" s="50">
        <v>11682913</v>
      </c>
      <c r="E12" s="46">
        <v>160022867</v>
      </c>
      <c r="F12" s="84">
        <v>35</v>
      </c>
      <c r="G12" s="47">
        <v>3546200</v>
      </c>
      <c r="H12" s="50">
        <v>130000</v>
      </c>
      <c r="I12" s="49"/>
      <c r="J12" s="50"/>
    </row>
    <row r="13" spans="1:12" x14ac:dyDescent="0.25">
      <c r="A13" s="43">
        <v>42513</v>
      </c>
      <c r="B13" s="46"/>
      <c r="C13" s="88"/>
      <c r="D13" s="50"/>
      <c r="E13" s="46">
        <v>160023016</v>
      </c>
      <c r="F13" s="84">
        <v>25</v>
      </c>
      <c r="G13" s="50">
        <v>2961088</v>
      </c>
      <c r="H13" s="50">
        <v>110000</v>
      </c>
      <c r="I13" s="49">
        <v>5515625</v>
      </c>
      <c r="J13" s="50" t="s">
        <v>17</v>
      </c>
    </row>
    <row r="14" spans="1:12" x14ac:dyDescent="0.25">
      <c r="A14" s="43">
        <v>42516</v>
      </c>
      <c r="B14" s="46">
        <v>160084654</v>
      </c>
      <c r="C14" s="88">
        <v>135</v>
      </c>
      <c r="D14" s="50">
        <v>13965350</v>
      </c>
      <c r="E14" s="46">
        <v>160023271</v>
      </c>
      <c r="F14" s="84">
        <v>31</v>
      </c>
      <c r="G14" s="50">
        <v>3356850</v>
      </c>
      <c r="H14" s="50"/>
      <c r="I14" s="49"/>
      <c r="J14" s="50"/>
    </row>
    <row r="15" spans="1:12" x14ac:dyDescent="0.25">
      <c r="A15" s="43">
        <v>42521</v>
      </c>
      <c r="B15" s="46">
        <v>160085237</v>
      </c>
      <c r="C15" s="88">
        <v>3</v>
      </c>
      <c r="D15" s="50">
        <v>242900</v>
      </c>
      <c r="E15" s="46"/>
      <c r="F15" s="84"/>
      <c r="G15" s="50"/>
      <c r="H15" s="50"/>
      <c r="I15" s="49">
        <v>10851400</v>
      </c>
      <c r="J15" s="50" t="s">
        <v>17</v>
      </c>
    </row>
    <row r="16" spans="1:12" x14ac:dyDescent="0.25">
      <c r="A16" s="43">
        <v>42523</v>
      </c>
      <c r="B16" s="46">
        <v>160085602</v>
      </c>
      <c r="C16" s="129">
        <v>115</v>
      </c>
      <c r="D16" s="50">
        <v>11922750</v>
      </c>
      <c r="E16" s="48"/>
      <c r="F16" s="82"/>
      <c r="G16" s="50"/>
      <c r="H16" s="48"/>
      <c r="I16" s="49"/>
      <c r="J16" s="50"/>
    </row>
    <row r="17" spans="1:12" x14ac:dyDescent="0.25">
      <c r="A17" s="43">
        <v>42530</v>
      </c>
      <c r="B17" s="46">
        <v>160086725</v>
      </c>
      <c r="C17" s="129">
        <v>147</v>
      </c>
      <c r="D17" s="50">
        <v>14683550</v>
      </c>
      <c r="E17" s="48">
        <v>160023561</v>
      </c>
      <c r="F17" s="82">
        <v>30</v>
      </c>
      <c r="G17" s="50">
        <v>3245200</v>
      </c>
      <c r="H17" s="48"/>
      <c r="I17" s="49">
        <v>8920450</v>
      </c>
      <c r="J17" s="50" t="s">
        <v>17</v>
      </c>
      <c r="L17" s="18"/>
    </row>
    <row r="18" spans="1:12" x14ac:dyDescent="0.25">
      <c r="A18" s="43">
        <v>42537</v>
      </c>
      <c r="B18" s="46">
        <v>160087963</v>
      </c>
      <c r="C18" s="129">
        <v>76</v>
      </c>
      <c r="D18" s="50">
        <v>8293863</v>
      </c>
      <c r="E18" s="48">
        <v>160023880</v>
      </c>
      <c r="F18" s="82">
        <v>4</v>
      </c>
      <c r="G18" s="50">
        <v>470575</v>
      </c>
      <c r="H18" s="48"/>
      <c r="I18" s="49"/>
      <c r="J18" s="50"/>
      <c r="L18" s="18"/>
    </row>
    <row r="19" spans="1:12" x14ac:dyDescent="0.25">
      <c r="A19" s="43">
        <v>42537</v>
      </c>
      <c r="B19" s="46">
        <v>160087993</v>
      </c>
      <c r="C19" s="129">
        <v>74</v>
      </c>
      <c r="D19" s="50">
        <v>7098088</v>
      </c>
      <c r="E19" s="48">
        <v>160023896</v>
      </c>
      <c r="F19" s="82">
        <v>25</v>
      </c>
      <c r="G19" s="50">
        <v>2408350</v>
      </c>
      <c r="H19" s="48"/>
      <c r="I19" s="49">
        <v>11561725</v>
      </c>
      <c r="J19" s="50" t="s">
        <v>17</v>
      </c>
      <c r="L19" s="18"/>
    </row>
    <row r="20" spans="1:12" x14ac:dyDescent="0.25">
      <c r="A20" s="43">
        <v>42544</v>
      </c>
      <c r="B20" s="46">
        <v>160089391</v>
      </c>
      <c r="C20" s="129">
        <v>146</v>
      </c>
      <c r="D20" s="50">
        <v>14746463</v>
      </c>
      <c r="E20" s="48">
        <v>160024303</v>
      </c>
      <c r="F20" s="82">
        <v>42</v>
      </c>
      <c r="G20" s="50">
        <v>4314013</v>
      </c>
      <c r="H20" s="48"/>
      <c r="I20" s="49">
        <v>11077938</v>
      </c>
      <c r="J20" s="50" t="s">
        <v>17</v>
      </c>
      <c r="L20" s="18"/>
    </row>
    <row r="21" spans="1:12" x14ac:dyDescent="0.25">
      <c r="A21" s="43">
        <v>42549</v>
      </c>
      <c r="B21" s="46"/>
      <c r="C21" s="129"/>
      <c r="D21" s="50"/>
      <c r="E21" s="48">
        <v>160024607</v>
      </c>
      <c r="F21" s="82">
        <v>69</v>
      </c>
      <c r="G21" s="50">
        <v>7239400</v>
      </c>
      <c r="H21" s="48"/>
      <c r="I21" s="49">
        <v>7507063</v>
      </c>
      <c r="J21" s="50" t="s">
        <v>17</v>
      </c>
      <c r="L21" s="18"/>
    </row>
    <row r="22" spans="1:12" x14ac:dyDescent="0.25">
      <c r="A22" s="43">
        <v>42580</v>
      </c>
      <c r="B22" s="46">
        <v>160092281</v>
      </c>
      <c r="C22" s="129">
        <v>24</v>
      </c>
      <c r="D22" s="50">
        <v>2257588</v>
      </c>
      <c r="E22" s="48"/>
      <c r="F22" s="82"/>
      <c r="G22" s="50"/>
      <c r="H22" s="48"/>
      <c r="I22" s="49">
        <v>1887200</v>
      </c>
      <c r="J22" s="50" t="s">
        <v>17</v>
      </c>
      <c r="L22" s="18"/>
    </row>
    <row r="23" spans="1:12" x14ac:dyDescent="0.25">
      <c r="A23" s="43">
        <v>42586</v>
      </c>
      <c r="B23" s="46">
        <v>160092825</v>
      </c>
      <c r="C23" s="129">
        <v>39</v>
      </c>
      <c r="D23" s="50">
        <v>3936888</v>
      </c>
      <c r="E23" s="48">
        <v>160025243</v>
      </c>
      <c r="F23" s="82">
        <v>3</v>
      </c>
      <c r="G23" s="50">
        <v>370388</v>
      </c>
      <c r="H23" s="48"/>
      <c r="I23" s="49">
        <v>2968613</v>
      </c>
      <c r="J23" s="50" t="s">
        <v>17</v>
      </c>
      <c r="L23" s="18"/>
    </row>
    <row r="24" spans="1:12" x14ac:dyDescent="0.25">
      <c r="A24" s="43">
        <v>42593</v>
      </c>
      <c r="B24" s="46">
        <v>160093567</v>
      </c>
      <c r="C24" s="129">
        <v>65</v>
      </c>
      <c r="D24" s="50">
        <v>6893600</v>
      </c>
      <c r="E24" s="48">
        <v>160025417</v>
      </c>
      <c r="F24" s="82">
        <v>11</v>
      </c>
      <c r="G24" s="50">
        <v>968275</v>
      </c>
      <c r="H24" s="48"/>
      <c r="I24" s="49"/>
      <c r="J24" s="50"/>
      <c r="L24" s="18"/>
    </row>
    <row r="25" spans="1:12" x14ac:dyDescent="0.25">
      <c r="A25" s="43">
        <v>42600</v>
      </c>
      <c r="B25" s="46">
        <v>160094184</v>
      </c>
      <c r="C25" s="129">
        <v>69</v>
      </c>
      <c r="D25" s="50">
        <v>7289100</v>
      </c>
      <c r="E25" s="48">
        <v>160025563</v>
      </c>
      <c r="F25" s="82">
        <v>11</v>
      </c>
      <c r="G25" s="50">
        <v>1299725</v>
      </c>
      <c r="H25" s="48"/>
      <c r="I25" s="49">
        <v>5593875</v>
      </c>
      <c r="J25" s="50" t="s">
        <v>17</v>
      </c>
      <c r="L25" s="18"/>
    </row>
    <row r="26" spans="1:12" x14ac:dyDescent="0.25">
      <c r="A26" s="43">
        <v>42607</v>
      </c>
      <c r="B26" s="46">
        <v>160094867</v>
      </c>
      <c r="C26" s="129">
        <v>75</v>
      </c>
      <c r="D26" s="50">
        <v>7923738</v>
      </c>
      <c r="E26" s="48">
        <v>160025734</v>
      </c>
      <c r="F26" s="82">
        <v>10</v>
      </c>
      <c r="G26" s="50">
        <v>1286075</v>
      </c>
      <c r="H26" s="48"/>
      <c r="I26" s="49">
        <v>6003025</v>
      </c>
      <c r="J26" s="50" t="s">
        <v>17</v>
      </c>
      <c r="L26" s="18"/>
    </row>
    <row r="27" spans="1:12" x14ac:dyDescent="0.25">
      <c r="A27" s="43">
        <v>42607</v>
      </c>
      <c r="B27" s="46">
        <v>160094882</v>
      </c>
      <c r="C27" s="129">
        <v>1</v>
      </c>
      <c r="D27" s="50">
        <v>70000</v>
      </c>
      <c r="E27" s="48"/>
      <c r="F27" s="82"/>
      <c r="G27" s="50"/>
      <c r="H27" s="48"/>
      <c r="I27" s="49">
        <v>6249338</v>
      </c>
      <c r="J27" s="50" t="s">
        <v>17</v>
      </c>
      <c r="L27" s="18"/>
    </row>
    <row r="28" spans="1:12" x14ac:dyDescent="0.25">
      <c r="A28" s="43">
        <v>42614</v>
      </c>
      <c r="B28" s="46">
        <v>160095545</v>
      </c>
      <c r="C28" s="129">
        <v>101</v>
      </c>
      <c r="D28" s="50">
        <v>9409313</v>
      </c>
      <c r="E28" s="48">
        <v>160025898</v>
      </c>
      <c r="F28" s="82">
        <v>15</v>
      </c>
      <c r="G28" s="50">
        <v>1744400</v>
      </c>
      <c r="H28" s="48"/>
      <c r="I28" s="49"/>
      <c r="J28" s="50"/>
      <c r="L28" s="18"/>
    </row>
    <row r="29" spans="1:12" x14ac:dyDescent="0.25">
      <c r="A29" s="43">
        <v>42621</v>
      </c>
      <c r="B29" s="46">
        <v>160096356</v>
      </c>
      <c r="C29" s="129">
        <v>193</v>
      </c>
      <c r="D29" s="50">
        <v>18406413</v>
      </c>
      <c r="E29" s="48">
        <v>160026088</v>
      </c>
      <c r="F29" s="82">
        <v>14</v>
      </c>
      <c r="G29" s="50">
        <v>1508238</v>
      </c>
      <c r="H29" s="48"/>
      <c r="I29" s="49">
        <v>7901075</v>
      </c>
      <c r="J29" s="50" t="s">
        <v>17</v>
      </c>
      <c r="L29" s="18"/>
    </row>
    <row r="30" spans="1:12" x14ac:dyDescent="0.25">
      <c r="A30" s="43">
        <v>42628</v>
      </c>
      <c r="B30" s="46">
        <v>160096989</v>
      </c>
      <c r="C30" s="129">
        <v>70</v>
      </c>
      <c r="D30" s="50">
        <v>6659450</v>
      </c>
      <c r="E30" s="48">
        <v>160026280</v>
      </c>
      <c r="F30" s="82">
        <v>22</v>
      </c>
      <c r="G30" s="50">
        <v>2164488</v>
      </c>
      <c r="H30" s="48"/>
      <c r="I30" s="49">
        <v>16241925</v>
      </c>
      <c r="J30" s="50" t="s">
        <v>17</v>
      </c>
      <c r="L30" s="18"/>
    </row>
    <row r="31" spans="1:12" x14ac:dyDescent="0.25">
      <c r="A31" s="43">
        <v>42635</v>
      </c>
      <c r="B31" s="46">
        <v>160097665</v>
      </c>
      <c r="C31" s="129">
        <v>80</v>
      </c>
      <c r="D31" s="50">
        <v>8061900</v>
      </c>
      <c r="E31" s="48">
        <v>160026443</v>
      </c>
      <c r="F31" s="82">
        <v>24</v>
      </c>
      <c r="G31" s="50">
        <v>2415350</v>
      </c>
      <c r="H31" s="48"/>
      <c r="I31" s="49">
        <v>4244100</v>
      </c>
      <c r="J31" s="50" t="s">
        <v>17</v>
      </c>
      <c r="L31" s="18"/>
    </row>
    <row r="32" spans="1:12" x14ac:dyDescent="0.25">
      <c r="A32" s="43">
        <v>42635</v>
      </c>
      <c r="B32" s="46">
        <v>160097690</v>
      </c>
      <c r="C32" s="129">
        <v>1</v>
      </c>
      <c r="D32" s="50">
        <v>98963</v>
      </c>
      <c r="E32" s="48"/>
      <c r="F32" s="82"/>
      <c r="G32" s="50"/>
      <c r="H32" s="48"/>
      <c r="I32" s="49">
        <v>7447825</v>
      </c>
      <c r="J32" s="50" t="s">
        <v>17</v>
      </c>
      <c r="L32" s="18"/>
    </row>
    <row r="33" spans="1:12" x14ac:dyDescent="0.25">
      <c r="A33" s="43">
        <v>42642</v>
      </c>
      <c r="B33" s="46">
        <v>160098356</v>
      </c>
      <c r="C33" s="129">
        <v>78</v>
      </c>
      <c r="D33" s="50">
        <v>7756000</v>
      </c>
      <c r="E33" s="48">
        <v>160026623</v>
      </c>
      <c r="F33" s="82">
        <v>7</v>
      </c>
      <c r="G33" s="50">
        <v>713038</v>
      </c>
      <c r="H33" s="48"/>
      <c r="I33" s="49">
        <v>6781250</v>
      </c>
      <c r="J33" s="50" t="s">
        <v>17</v>
      </c>
      <c r="L33" s="18"/>
    </row>
    <row r="34" spans="1:12" x14ac:dyDescent="0.25">
      <c r="A34" s="43">
        <v>42649</v>
      </c>
      <c r="B34" s="46">
        <v>160099205</v>
      </c>
      <c r="C34" s="129">
        <v>45</v>
      </c>
      <c r="D34" s="50">
        <v>4659288</v>
      </c>
      <c r="E34" s="48">
        <v>160026788</v>
      </c>
      <c r="F34" s="82">
        <v>9</v>
      </c>
      <c r="G34" s="50">
        <v>974750</v>
      </c>
      <c r="H34" s="48"/>
      <c r="I34" s="49">
        <v>2817413</v>
      </c>
      <c r="J34" s="50" t="s">
        <v>17</v>
      </c>
      <c r="L34" s="18"/>
    </row>
    <row r="35" spans="1:12" x14ac:dyDescent="0.25">
      <c r="A35" s="242">
        <v>42656</v>
      </c>
      <c r="B35" s="243">
        <v>160099997</v>
      </c>
      <c r="C35" s="129">
        <v>41</v>
      </c>
      <c r="D35" s="247">
        <v>4208575</v>
      </c>
      <c r="E35" s="245"/>
      <c r="F35" s="248"/>
      <c r="G35" s="247"/>
      <c r="H35" s="245"/>
      <c r="I35" s="246"/>
      <c r="J35" s="247"/>
      <c r="L35" s="18"/>
    </row>
    <row r="36" spans="1:12" x14ac:dyDescent="0.25">
      <c r="A36" s="242">
        <v>42659</v>
      </c>
      <c r="B36" s="243"/>
      <c r="C36" s="129"/>
      <c r="D36" s="247"/>
      <c r="E36" s="245">
        <v>160027019</v>
      </c>
      <c r="F36" s="248">
        <v>18</v>
      </c>
      <c r="G36" s="247">
        <v>1841875</v>
      </c>
      <c r="H36" s="245"/>
      <c r="I36" s="246">
        <v>2685550</v>
      </c>
      <c r="J36" s="247" t="s">
        <v>17</v>
      </c>
      <c r="L36" s="18"/>
    </row>
    <row r="37" spans="1:12" x14ac:dyDescent="0.25">
      <c r="A37" s="242">
        <v>42663</v>
      </c>
      <c r="B37" s="243">
        <v>160100727</v>
      </c>
      <c r="C37" s="129">
        <v>40</v>
      </c>
      <c r="D37" s="247">
        <v>3963050</v>
      </c>
      <c r="E37" s="245">
        <v>160027179</v>
      </c>
      <c r="F37" s="248">
        <v>14</v>
      </c>
      <c r="G37" s="247">
        <v>1523025</v>
      </c>
      <c r="H37" s="245"/>
      <c r="I37" s="246"/>
      <c r="J37" s="247"/>
      <c r="L37" s="18"/>
    </row>
    <row r="38" spans="1:12" s="234" customFormat="1" x14ac:dyDescent="0.25">
      <c r="A38" s="242">
        <v>42670</v>
      </c>
      <c r="B38" s="243">
        <v>160101391</v>
      </c>
      <c r="C38" s="129">
        <v>38</v>
      </c>
      <c r="D38" s="247">
        <v>3855950</v>
      </c>
      <c r="E38" s="245">
        <v>160027355</v>
      </c>
      <c r="F38" s="248">
        <v>10</v>
      </c>
      <c r="G38" s="247">
        <v>1009400</v>
      </c>
      <c r="H38" s="245"/>
      <c r="I38" s="246"/>
      <c r="J38" s="247"/>
      <c r="L38" s="239"/>
    </row>
    <row r="39" spans="1:12" x14ac:dyDescent="0.25">
      <c r="A39" s="242">
        <v>42675</v>
      </c>
      <c r="B39" s="243"/>
      <c r="C39" s="129"/>
      <c r="D39" s="247"/>
      <c r="E39" s="245"/>
      <c r="F39" s="248"/>
      <c r="G39" s="247"/>
      <c r="H39" s="245"/>
      <c r="I39" s="246">
        <v>2953650</v>
      </c>
      <c r="J39" s="247" t="s">
        <v>17</v>
      </c>
      <c r="L39" s="18"/>
    </row>
    <row r="40" spans="1:12" s="234" customFormat="1" x14ac:dyDescent="0.25">
      <c r="A40" s="242">
        <v>42677</v>
      </c>
      <c r="B40" s="243">
        <v>160102112</v>
      </c>
      <c r="C40" s="129">
        <v>69</v>
      </c>
      <c r="D40" s="247">
        <v>6676600</v>
      </c>
      <c r="E40" s="245"/>
      <c r="F40" s="248"/>
      <c r="G40" s="247"/>
      <c r="H40" s="245"/>
      <c r="I40" s="246"/>
      <c r="J40" s="247"/>
      <c r="L40" s="239"/>
    </row>
    <row r="41" spans="1:12" s="234" customFormat="1" x14ac:dyDescent="0.25">
      <c r="A41" s="242">
        <v>42681</v>
      </c>
      <c r="B41" s="243"/>
      <c r="C41" s="129"/>
      <c r="D41" s="247"/>
      <c r="E41" s="245">
        <v>160027510</v>
      </c>
      <c r="F41" s="248">
        <v>21</v>
      </c>
      <c r="G41" s="247">
        <v>2045838</v>
      </c>
      <c r="H41" s="245"/>
      <c r="I41" s="246">
        <v>1810112</v>
      </c>
      <c r="J41" s="247" t="s">
        <v>17</v>
      </c>
      <c r="L41" s="239"/>
    </row>
    <row r="42" spans="1:12" s="234" customFormat="1" x14ac:dyDescent="0.25">
      <c r="A42" s="242">
        <v>42684</v>
      </c>
      <c r="B42" s="243">
        <v>160102873</v>
      </c>
      <c r="C42" s="129">
        <v>49</v>
      </c>
      <c r="D42" s="247">
        <v>4938938</v>
      </c>
      <c r="E42" s="245"/>
      <c r="F42" s="248"/>
      <c r="G42" s="247"/>
      <c r="H42" s="245"/>
      <c r="I42" s="246"/>
      <c r="J42" s="247"/>
      <c r="L42" s="239"/>
    </row>
    <row r="43" spans="1:12" s="234" customFormat="1" x14ac:dyDescent="0.25">
      <c r="A43" s="242">
        <v>42687</v>
      </c>
      <c r="B43" s="243"/>
      <c r="C43" s="129"/>
      <c r="D43" s="247"/>
      <c r="E43" s="245">
        <v>160027688</v>
      </c>
      <c r="F43" s="248">
        <v>10</v>
      </c>
      <c r="G43" s="247">
        <v>1015000</v>
      </c>
      <c r="H43" s="245"/>
      <c r="I43" s="246">
        <v>5661600</v>
      </c>
      <c r="J43" s="247" t="s">
        <v>17</v>
      </c>
      <c r="L43" s="239"/>
    </row>
    <row r="44" spans="1:12" s="234" customFormat="1" x14ac:dyDescent="0.25">
      <c r="A44" s="242">
        <v>42691</v>
      </c>
      <c r="B44" s="243">
        <v>160103612</v>
      </c>
      <c r="C44" s="129">
        <v>79</v>
      </c>
      <c r="D44" s="247">
        <v>7791088</v>
      </c>
      <c r="E44" s="245"/>
      <c r="F44" s="248"/>
      <c r="G44" s="247"/>
      <c r="H44" s="245"/>
      <c r="I44" s="246"/>
      <c r="J44" s="247"/>
      <c r="L44" s="239"/>
    </row>
    <row r="45" spans="1:12" s="234" customFormat="1" x14ac:dyDescent="0.25">
      <c r="A45" s="242">
        <v>42694</v>
      </c>
      <c r="B45" s="243"/>
      <c r="C45" s="129"/>
      <c r="D45" s="247"/>
      <c r="E45" s="245">
        <v>160027862</v>
      </c>
      <c r="F45" s="248">
        <v>25</v>
      </c>
      <c r="G45" s="247">
        <v>2498300</v>
      </c>
      <c r="H45" s="245"/>
      <c r="I45" s="246">
        <v>2440638</v>
      </c>
      <c r="J45" s="247" t="s">
        <v>17</v>
      </c>
      <c r="L45" s="239"/>
    </row>
    <row r="46" spans="1:12" s="234" customFormat="1" x14ac:dyDescent="0.25">
      <c r="A46" s="242">
        <v>42698</v>
      </c>
      <c r="B46" s="243">
        <v>160104320</v>
      </c>
      <c r="C46" s="129">
        <v>54</v>
      </c>
      <c r="D46" s="247">
        <v>5616450</v>
      </c>
      <c r="E46" s="245"/>
      <c r="F46" s="248"/>
      <c r="G46" s="247"/>
      <c r="H46" s="245"/>
      <c r="I46" s="246"/>
      <c r="J46" s="247"/>
      <c r="L46" s="239"/>
    </row>
    <row r="47" spans="1:12" s="234" customFormat="1" x14ac:dyDescent="0.25">
      <c r="A47" s="242">
        <v>42701</v>
      </c>
      <c r="B47" s="243"/>
      <c r="C47" s="129"/>
      <c r="D47" s="247"/>
      <c r="E47" s="245">
        <v>160028061</v>
      </c>
      <c r="F47" s="248">
        <v>11</v>
      </c>
      <c r="G47" s="247">
        <v>1173813</v>
      </c>
      <c r="H47" s="245"/>
      <c r="I47" s="246">
        <v>6617275</v>
      </c>
      <c r="J47" s="247" t="s">
        <v>17</v>
      </c>
      <c r="L47" s="239"/>
    </row>
    <row r="48" spans="1:12" s="234" customFormat="1" x14ac:dyDescent="0.25">
      <c r="A48" s="242">
        <v>42705</v>
      </c>
      <c r="B48" s="243">
        <v>160105023</v>
      </c>
      <c r="C48" s="129">
        <v>62</v>
      </c>
      <c r="D48" s="247">
        <v>6067163</v>
      </c>
      <c r="E48" s="245"/>
      <c r="F48" s="248"/>
      <c r="G48" s="247"/>
      <c r="H48" s="245"/>
      <c r="I48" s="246"/>
      <c r="J48" s="247"/>
      <c r="L48" s="239"/>
    </row>
    <row r="49" spans="1:12" s="234" customFormat="1" x14ac:dyDescent="0.25">
      <c r="A49" s="242">
        <v>42709</v>
      </c>
      <c r="B49" s="243"/>
      <c r="C49" s="129"/>
      <c r="D49" s="247"/>
      <c r="E49" s="245">
        <v>160028222</v>
      </c>
      <c r="F49" s="248">
        <v>13</v>
      </c>
      <c r="G49" s="247">
        <v>1303750</v>
      </c>
      <c r="H49" s="245"/>
      <c r="I49" s="246">
        <v>4312700</v>
      </c>
      <c r="J49" s="247" t="s">
        <v>17</v>
      </c>
      <c r="L49" s="239"/>
    </row>
    <row r="50" spans="1:12" s="234" customFormat="1" x14ac:dyDescent="0.25">
      <c r="A50" s="242">
        <v>42712</v>
      </c>
      <c r="B50" s="243">
        <v>160105761</v>
      </c>
      <c r="C50" s="129">
        <v>75</v>
      </c>
      <c r="D50" s="247">
        <v>8046238</v>
      </c>
      <c r="E50" s="245"/>
      <c r="F50" s="248"/>
      <c r="G50" s="247"/>
      <c r="H50" s="245"/>
      <c r="I50" s="246"/>
      <c r="J50" s="247"/>
      <c r="L50" s="239"/>
    </row>
    <row r="51" spans="1:12" s="234" customFormat="1" x14ac:dyDescent="0.25">
      <c r="A51" s="242">
        <v>42716</v>
      </c>
      <c r="B51" s="243"/>
      <c r="C51" s="129"/>
      <c r="D51" s="247"/>
      <c r="E51" s="245">
        <v>160028388</v>
      </c>
      <c r="F51" s="248">
        <v>20</v>
      </c>
      <c r="G51" s="247">
        <v>2149350</v>
      </c>
      <c r="H51" s="245"/>
      <c r="I51" s="246">
        <v>3917813</v>
      </c>
      <c r="J51" s="247" t="s">
        <v>17</v>
      </c>
      <c r="L51" s="239"/>
    </row>
    <row r="52" spans="1:12" s="234" customFormat="1" x14ac:dyDescent="0.25">
      <c r="A52" s="242">
        <v>42719</v>
      </c>
      <c r="B52" s="243">
        <v>160106520</v>
      </c>
      <c r="C52" s="129">
        <v>56</v>
      </c>
      <c r="D52" s="247">
        <v>5616888</v>
      </c>
      <c r="E52" s="245"/>
      <c r="F52" s="248"/>
      <c r="G52" s="247"/>
      <c r="H52" s="245"/>
      <c r="I52" s="246"/>
      <c r="J52" s="247"/>
      <c r="L52" s="239"/>
    </row>
    <row r="53" spans="1:12" s="234" customFormat="1" x14ac:dyDescent="0.25">
      <c r="A53" s="242">
        <v>42722</v>
      </c>
      <c r="B53" s="243"/>
      <c r="C53" s="129"/>
      <c r="D53" s="247"/>
      <c r="E53" s="245">
        <v>160028503</v>
      </c>
      <c r="F53" s="248">
        <v>23</v>
      </c>
      <c r="G53" s="247">
        <v>2598050</v>
      </c>
      <c r="H53" s="245"/>
      <c r="I53" s="246"/>
      <c r="J53" s="247"/>
      <c r="L53" s="239"/>
    </row>
    <row r="54" spans="1:12" s="234" customFormat="1" x14ac:dyDescent="0.25">
      <c r="A54" s="242">
        <v>42726</v>
      </c>
      <c r="B54" s="243">
        <v>160107168</v>
      </c>
      <c r="C54" s="129">
        <v>56</v>
      </c>
      <c r="D54" s="247">
        <v>5772375</v>
      </c>
      <c r="E54" s="245"/>
      <c r="F54" s="248"/>
      <c r="G54" s="247"/>
      <c r="H54" s="245"/>
      <c r="I54" s="246">
        <v>5448188</v>
      </c>
      <c r="J54" s="247" t="s">
        <v>17</v>
      </c>
      <c r="L54" s="239"/>
    </row>
    <row r="55" spans="1:12" s="234" customFormat="1" x14ac:dyDescent="0.25">
      <c r="A55" s="242">
        <v>42730</v>
      </c>
      <c r="B55" s="243"/>
      <c r="C55" s="129"/>
      <c r="D55" s="247"/>
      <c r="E55" s="245">
        <v>160028649</v>
      </c>
      <c r="F55" s="248">
        <v>17</v>
      </c>
      <c r="G55" s="247">
        <v>1911613</v>
      </c>
      <c r="H55" s="245"/>
      <c r="I55" s="246"/>
      <c r="J55" s="247"/>
      <c r="L55" s="239"/>
    </row>
    <row r="56" spans="1:12" s="234" customFormat="1" x14ac:dyDescent="0.25">
      <c r="A56" s="242">
        <v>42733</v>
      </c>
      <c r="B56" s="243">
        <v>160107715</v>
      </c>
      <c r="C56" s="129">
        <v>37</v>
      </c>
      <c r="D56" s="247">
        <v>3605525</v>
      </c>
      <c r="E56" s="245"/>
      <c r="F56" s="248"/>
      <c r="G56" s="247"/>
      <c r="H56" s="245"/>
      <c r="I56" s="246">
        <v>3705275</v>
      </c>
      <c r="J56" s="247" t="s">
        <v>17</v>
      </c>
      <c r="L56" s="239"/>
    </row>
    <row r="57" spans="1:12" s="234" customFormat="1" x14ac:dyDescent="0.25">
      <c r="A57" s="242">
        <v>42737</v>
      </c>
      <c r="B57" s="243"/>
      <c r="C57" s="129"/>
      <c r="D57" s="247"/>
      <c r="E57" s="245">
        <v>170028760</v>
      </c>
      <c r="F57" s="248">
        <v>9</v>
      </c>
      <c r="G57" s="247">
        <v>1043263</v>
      </c>
      <c r="H57" s="245"/>
      <c r="I57" s="246"/>
      <c r="J57" s="247"/>
      <c r="L57" s="239"/>
    </row>
    <row r="58" spans="1:12" s="234" customFormat="1" x14ac:dyDescent="0.25">
      <c r="A58" s="242">
        <v>42740</v>
      </c>
      <c r="B58" s="243">
        <v>170108198</v>
      </c>
      <c r="C58" s="129">
        <v>45</v>
      </c>
      <c r="D58" s="247">
        <v>4531888</v>
      </c>
      <c r="E58" s="245"/>
      <c r="F58" s="248"/>
      <c r="G58" s="247"/>
      <c r="H58" s="245"/>
      <c r="I58" s="246">
        <v>4729112</v>
      </c>
      <c r="J58" s="247" t="s">
        <v>17</v>
      </c>
      <c r="L58" s="239"/>
    </row>
    <row r="59" spans="1:12" s="234" customFormat="1" x14ac:dyDescent="0.25">
      <c r="A59" s="242">
        <v>42746</v>
      </c>
      <c r="B59" s="243"/>
      <c r="C59" s="129"/>
      <c r="D59" s="247"/>
      <c r="E59" s="245">
        <v>170028924</v>
      </c>
      <c r="F59" s="248">
        <v>27</v>
      </c>
      <c r="G59" s="247">
        <v>3073263</v>
      </c>
      <c r="H59" s="245"/>
      <c r="I59" s="246"/>
      <c r="J59" s="247"/>
      <c r="L59" s="239"/>
    </row>
    <row r="60" spans="1:12" s="234" customFormat="1" x14ac:dyDescent="0.25">
      <c r="A60" s="242">
        <v>42747</v>
      </c>
      <c r="B60" s="243">
        <v>170108730</v>
      </c>
      <c r="C60" s="129">
        <v>50</v>
      </c>
      <c r="D60" s="247">
        <v>4986450</v>
      </c>
      <c r="E60" s="245">
        <v>170028934</v>
      </c>
      <c r="F60" s="248">
        <v>1</v>
      </c>
      <c r="G60" s="247">
        <v>116025</v>
      </c>
      <c r="H60" s="245"/>
      <c r="I60" s="246">
        <v>5064150</v>
      </c>
      <c r="J60" s="247" t="s">
        <v>17</v>
      </c>
      <c r="L60" s="239"/>
    </row>
    <row r="61" spans="1:12" s="234" customFormat="1" x14ac:dyDescent="0.25">
      <c r="A61" s="242">
        <v>42753</v>
      </c>
      <c r="B61" s="243"/>
      <c r="C61" s="129"/>
      <c r="D61" s="247"/>
      <c r="E61" s="245">
        <v>170029027</v>
      </c>
      <c r="F61" s="248">
        <v>23</v>
      </c>
      <c r="G61" s="247">
        <v>2229588</v>
      </c>
      <c r="H61" s="245"/>
      <c r="I61" s="246"/>
      <c r="J61" s="247"/>
      <c r="L61" s="239"/>
    </row>
    <row r="62" spans="1:12" s="234" customFormat="1" x14ac:dyDescent="0.25">
      <c r="A62" s="242">
        <v>42753</v>
      </c>
      <c r="B62" s="243"/>
      <c r="C62" s="129"/>
      <c r="D62" s="247"/>
      <c r="E62" s="245">
        <v>170029041</v>
      </c>
      <c r="F62" s="248">
        <v>1</v>
      </c>
      <c r="G62" s="247">
        <v>125738</v>
      </c>
      <c r="H62" s="245"/>
      <c r="I62" s="246"/>
      <c r="J62" s="247"/>
      <c r="L62" s="239"/>
    </row>
    <row r="63" spans="1:12" s="234" customFormat="1" x14ac:dyDescent="0.25">
      <c r="A63" s="242">
        <v>42754</v>
      </c>
      <c r="B63" s="243">
        <v>170109311</v>
      </c>
      <c r="C63" s="129">
        <v>32</v>
      </c>
      <c r="D63" s="247">
        <v>3089713</v>
      </c>
      <c r="E63" s="245"/>
      <c r="F63" s="248"/>
      <c r="G63" s="247"/>
      <c r="H63" s="245"/>
      <c r="I63" s="246">
        <v>2515099</v>
      </c>
      <c r="J63" s="247" t="s">
        <v>17</v>
      </c>
      <c r="L63" s="239"/>
    </row>
    <row r="64" spans="1:12" s="234" customFormat="1" x14ac:dyDescent="0.25">
      <c r="A64" s="242">
        <v>42761</v>
      </c>
      <c r="B64" s="243">
        <v>170109926</v>
      </c>
      <c r="C64" s="129">
        <v>55</v>
      </c>
      <c r="D64" s="247">
        <v>5290688</v>
      </c>
      <c r="E64" s="245"/>
      <c r="F64" s="248"/>
      <c r="G64" s="247"/>
      <c r="H64" s="245"/>
      <c r="I64" s="246"/>
      <c r="J64" s="247"/>
      <c r="L64" s="239"/>
    </row>
    <row r="65" spans="1:12" s="234" customFormat="1" x14ac:dyDescent="0.25">
      <c r="A65" s="242">
        <v>42762</v>
      </c>
      <c r="B65" s="243">
        <v>170110161</v>
      </c>
      <c r="C65" s="129"/>
      <c r="D65" s="247">
        <v>939225</v>
      </c>
      <c r="E65" s="245"/>
      <c r="F65" s="248"/>
      <c r="G65" s="247"/>
      <c r="H65" s="245"/>
      <c r="I65" s="246"/>
      <c r="J65" s="247"/>
      <c r="L65" s="239"/>
    </row>
    <row r="66" spans="1:12" s="234" customFormat="1" x14ac:dyDescent="0.25">
      <c r="A66" s="242">
        <v>42763</v>
      </c>
      <c r="B66" s="243">
        <v>170110171</v>
      </c>
      <c r="C66" s="129">
        <v>12</v>
      </c>
      <c r="D66" s="247">
        <v>1289313</v>
      </c>
      <c r="E66" s="245"/>
      <c r="F66" s="248"/>
      <c r="G66" s="247"/>
      <c r="H66" s="245"/>
      <c r="I66" s="246"/>
      <c r="J66" s="247"/>
      <c r="L66" s="239"/>
    </row>
    <row r="67" spans="1:12" s="234" customFormat="1" x14ac:dyDescent="0.25">
      <c r="A67" s="242"/>
      <c r="B67" s="243"/>
      <c r="C67" s="129"/>
      <c r="D67" s="247"/>
      <c r="E67" s="245">
        <v>170029286</v>
      </c>
      <c r="F67" s="248"/>
      <c r="G67" s="247">
        <v>523338</v>
      </c>
      <c r="H67" s="245"/>
      <c r="I67" s="246">
        <v>2566375</v>
      </c>
      <c r="J67" s="247" t="s">
        <v>17</v>
      </c>
      <c r="L67" s="239"/>
    </row>
    <row r="68" spans="1:12" s="234" customFormat="1" x14ac:dyDescent="0.25">
      <c r="A68" s="242">
        <v>42769</v>
      </c>
      <c r="B68" s="243">
        <v>170110787</v>
      </c>
      <c r="C68" s="129">
        <v>81</v>
      </c>
      <c r="D68" s="247">
        <v>8237775</v>
      </c>
      <c r="E68" s="245"/>
      <c r="F68" s="248"/>
      <c r="G68" s="247"/>
      <c r="H68" s="245"/>
      <c r="I68" s="246"/>
      <c r="J68" s="247"/>
      <c r="L68" s="239"/>
    </row>
    <row r="69" spans="1:12" s="234" customFormat="1" x14ac:dyDescent="0.25">
      <c r="A69" s="242">
        <v>42772</v>
      </c>
      <c r="B69" s="243"/>
      <c r="C69" s="129"/>
      <c r="D69" s="247"/>
      <c r="E69" s="245">
        <v>170029488</v>
      </c>
      <c r="F69" s="248">
        <v>31</v>
      </c>
      <c r="G69" s="247">
        <v>3231200</v>
      </c>
      <c r="H69" s="245"/>
      <c r="I69" s="246"/>
      <c r="J69" s="247"/>
      <c r="L69" s="239"/>
    </row>
    <row r="70" spans="1:12" s="234" customFormat="1" x14ac:dyDescent="0.25">
      <c r="A70" s="242">
        <v>42774</v>
      </c>
      <c r="B70" s="243">
        <v>170111756</v>
      </c>
      <c r="C70" s="129">
        <v>76</v>
      </c>
      <c r="D70" s="247">
        <v>8146950</v>
      </c>
      <c r="E70" s="245"/>
      <c r="F70" s="248"/>
      <c r="G70" s="247"/>
      <c r="H70" s="245"/>
      <c r="I70" s="246">
        <v>4288026</v>
      </c>
      <c r="J70" s="247" t="s">
        <v>17</v>
      </c>
      <c r="L70" s="239"/>
    </row>
    <row r="71" spans="1:12" s="234" customFormat="1" x14ac:dyDescent="0.25">
      <c r="A71" s="242">
        <v>42777</v>
      </c>
      <c r="B71" s="243"/>
      <c r="C71" s="129"/>
      <c r="D71" s="247"/>
      <c r="E71" s="245">
        <v>170029638</v>
      </c>
      <c r="F71" s="248">
        <v>16</v>
      </c>
      <c r="G71" s="247">
        <v>1843713</v>
      </c>
      <c r="H71" s="245"/>
      <c r="I71" s="246">
        <v>6394062</v>
      </c>
      <c r="J71" s="247" t="s">
        <v>17</v>
      </c>
      <c r="L71" s="239"/>
    </row>
    <row r="72" spans="1:12" s="234" customFormat="1" x14ac:dyDescent="0.25">
      <c r="A72" s="242">
        <v>42782</v>
      </c>
      <c r="B72" s="243">
        <v>170112643</v>
      </c>
      <c r="C72" s="129">
        <v>80</v>
      </c>
      <c r="D72" s="247">
        <v>7872025</v>
      </c>
      <c r="E72" s="245"/>
      <c r="F72" s="248"/>
      <c r="G72" s="247"/>
      <c r="H72" s="245"/>
      <c r="I72" s="246">
        <v>4989950</v>
      </c>
      <c r="J72" s="247" t="s">
        <v>17</v>
      </c>
      <c r="L72" s="239"/>
    </row>
    <row r="73" spans="1:12" s="234" customFormat="1" x14ac:dyDescent="0.25">
      <c r="A73" s="242">
        <v>42786</v>
      </c>
      <c r="B73" s="243"/>
      <c r="C73" s="129"/>
      <c r="D73" s="247"/>
      <c r="E73" s="245">
        <v>170029939</v>
      </c>
      <c r="F73" s="248">
        <v>30</v>
      </c>
      <c r="G73" s="247">
        <v>3157000</v>
      </c>
      <c r="H73" s="245"/>
      <c r="I73" s="246"/>
      <c r="J73" s="247"/>
      <c r="L73" s="239"/>
    </row>
    <row r="74" spans="1:12" s="234" customFormat="1" x14ac:dyDescent="0.25">
      <c r="A74" s="242">
        <v>42789</v>
      </c>
      <c r="B74" s="243">
        <v>170113582</v>
      </c>
      <c r="C74" s="129">
        <v>142</v>
      </c>
      <c r="D74" s="247">
        <v>14630963</v>
      </c>
      <c r="E74" s="245"/>
      <c r="F74" s="248"/>
      <c r="G74" s="247"/>
      <c r="H74" s="245"/>
      <c r="I74" s="246">
        <v>6144950</v>
      </c>
      <c r="J74" s="247" t="s">
        <v>17</v>
      </c>
      <c r="L74" s="239"/>
    </row>
    <row r="75" spans="1:12" s="234" customFormat="1" x14ac:dyDescent="0.25">
      <c r="A75" s="242">
        <v>42793</v>
      </c>
      <c r="B75" s="243"/>
      <c r="C75" s="129"/>
      <c r="D75" s="247"/>
      <c r="E75" s="245">
        <v>170030223</v>
      </c>
      <c r="F75" s="248">
        <v>16</v>
      </c>
      <c r="G75" s="247">
        <v>1727075</v>
      </c>
      <c r="H75" s="245"/>
      <c r="I75" s="246"/>
      <c r="J75" s="247"/>
      <c r="L75" s="239"/>
    </row>
    <row r="76" spans="1:12" s="234" customFormat="1" x14ac:dyDescent="0.25">
      <c r="A76" s="299">
        <v>42796</v>
      </c>
      <c r="B76" s="300">
        <v>170114592</v>
      </c>
      <c r="C76" s="301">
        <v>115</v>
      </c>
      <c r="D76" s="108">
        <v>12124438</v>
      </c>
      <c r="E76" s="245"/>
      <c r="F76" s="248"/>
      <c r="G76" s="247"/>
      <c r="H76" s="245"/>
      <c r="I76" s="246"/>
      <c r="J76" s="247"/>
      <c r="L76" s="239"/>
    </row>
    <row r="77" spans="1:12" s="234" customFormat="1" x14ac:dyDescent="0.25">
      <c r="A77" s="299"/>
      <c r="B77" s="300"/>
      <c r="C77" s="301"/>
      <c r="D77" s="108"/>
      <c r="E77" s="245">
        <v>170030466</v>
      </c>
      <c r="F77" s="248">
        <v>26</v>
      </c>
      <c r="G77" s="247">
        <v>2303963</v>
      </c>
      <c r="H77" s="245"/>
      <c r="I77" s="246">
        <v>12327000</v>
      </c>
      <c r="J77" s="247" t="s">
        <v>17</v>
      </c>
      <c r="L77" s="239"/>
    </row>
    <row r="78" spans="1:12" s="234" customFormat="1" x14ac:dyDescent="0.25">
      <c r="A78" s="242">
        <v>42803</v>
      </c>
      <c r="B78" s="243">
        <v>170115653</v>
      </c>
      <c r="C78" s="129">
        <v>144</v>
      </c>
      <c r="D78" s="247">
        <v>14466288</v>
      </c>
      <c r="E78" s="245">
        <v>170030831</v>
      </c>
      <c r="F78" s="248">
        <v>26</v>
      </c>
      <c r="G78" s="247">
        <v>2651250</v>
      </c>
      <c r="H78" s="245"/>
      <c r="I78" s="246"/>
      <c r="J78" s="247"/>
      <c r="L78" s="239"/>
    </row>
    <row r="79" spans="1:12" s="234" customFormat="1" x14ac:dyDescent="0.25">
      <c r="A79" s="242">
        <v>42810</v>
      </c>
      <c r="B79" s="243">
        <v>170116735</v>
      </c>
      <c r="C79" s="129">
        <v>161</v>
      </c>
      <c r="D79" s="247">
        <v>15981350</v>
      </c>
      <c r="E79" s="245"/>
      <c r="F79" s="248"/>
      <c r="G79" s="247"/>
      <c r="H79" s="245"/>
      <c r="I79" s="246"/>
      <c r="J79" s="247"/>
      <c r="L79" s="239"/>
    </row>
    <row r="80" spans="1:12" s="234" customFormat="1" x14ac:dyDescent="0.25">
      <c r="A80" s="242">
        <v>42811</v>
      </c>
      <c r="B80" s="243"/>
      <c r="C80" s="129"/>
      <c r="D80" s="247"/>
      <c r="E80" s="245"/>
      <c r="F80" s="248"/>
      <c r="G80" s="247"/>
      <c r="H80" s="245"/>
      <c r="I80" s="246">
        <v>9473188</v>
      </c>
      <c r="J80" s="247" t="s">
        <v>17</v>
      </c>
      <c r="L80" s="239"/>
    </row>
    <row r="81" spans="1:12" s="234" customFormat="1" x14ac:dyDescent="0.25">
      <c r="A81" s="242">
        <v>42814</v>
      </c>
      <c r="B81" s="243"/>
      <c r="C81" s="129"/>
      <c r="D81" s="247"/>
      <c r="E81" s="245">
        <v>170031140</v>
      </c>
      <c r="F81" s="248">
        <v>33</v>
      </c>
      <c r="G81" s="247">
        <v>3461325</v>
      </c>
      <c r="H81" s="245"/>
      <c r="I81" s="246">
        <v>11004963</v>
      </c>
      <c r="J81" s="247" t="s">
        <v>17</v>
      </c>
      <c r="L81" s="239"/>
    </row>
    <row r="82" spans="1:12" s="234" customFormat="1" x14ac:dyDescent="0.25">
      <c r="A82" s="242">
        <v>42817</v>
      </c>
      <c r="B82" s="243">
        <v>170117761</v>
      </c>
      <c r="C82" s="129">
        <v>130</v>
      </c>
      <c r="D82" s="247">
        <v>13776700</v>
      </c>
      <c r="E82" s="245"/>
      <c r="F82" s="248"/>
      <c r="G82" s="247"/>
      <c r="H82" s="245"/>
      <c r="I82" s="246"/>
      <c r="J82" s="247"/>
      <c r="L82" s="239"/>
    </row>
    <row r="83" spans="1:12" s="234" customFormat="1" x14ac:dyDescent="0.25">
      <c r="A83" s="242">
        <v>42819</v>
      </c>
      <c r="B83" s="243"/>
      <c r="C83" s="129"/>
      <c r="D83" s="247"/>
      <c r="E83" s="245">
        <v>170031351</v>
      </c>
      <c r="F83" s="248">
        <v>47</v>
      </c>
      <c r="G83" s="247">
        <v>5044813</v>
      </c>
      <c r="H83" s="245"/>
      <c r="I83" s="246">
        <v>10936537</v>
      </c>
      <c r="J83" s="247" t="s">
        <v>17</v>
      </c>
      <c r="L83" s="239"/>
    </row>
    <row r="84" spans="1:12" s="234" customFormat="1" x14ac:dyDescent="0.25">
      <c r="A84" s="242">
        <v>42824</v>
      </c>
      <c r="B84" s="243">
        <v>170118739</v>
      </c>
      <c r="C84" s="129">
        <v>155</v>
      </c>
      <c r="D84" s="247">
        <v>16225563</v>
      </c>
      <c r="E84" s="245">
        <v>170031635</v>
      </c>
      <c r="F84" s="248">
        <v>44</v>
      </c>
      <c r="G84" s="247">
        <v>4321075</v>
      </c>
      <c r="H84" s="245"/>
      <c r="I84" s="246">
        <v>9455625</v>
      </c>
      <c r="J84" s="247" t="s">
        <v>17</v>
      </c>
      <c r="L84" s="239"/>
    </row>
    <row r="85" spans="1:12" s="234" customFormat="1" x14ac:dyDescent="0.25">
      <c r="A85" s="242">
        <v>42831</v>
      </c>
      <c r="B85" s="243">
        <v>170119909</v>
      </c>
      <c r="C85" s="129">
        <v>172</v>
      </c>
      <c r="D85" s="247">
        <v>17784375</v>
      </c>
      <c r="E85" s="245"/>
      <c r="F85" s="248"/>
      <c r="G85" s="247"/>
      <c r="H85" s="245"/>
      <c r="I85" s="246"/>
      <c r="J85" s="247"/>
      <c r="L85" s="239"/>
    </row>
    <row r="86" spans="1:12" s="234" customFormat="1" x14ac:dyDescent="0.25">
      <c r="A86" s="242"/>
      <c r="B86" s="243"/>
      <c r="C86" s="129"/>
      <c r="D86" s="247"/>
      <c r="E86" s="245">
        <v>170032029</v>
      </c>
      <c r="F86" s="248">
        <v>57</v>
      </c>
      <c r="G86" s="247">
        <v>5564650</v>
      </c>
      <c r="H86" s="245"/>
      <c r="I86" s="246">
        <v>10660913</v>
      </c>
      <c r="J86" s="247" t="s">
        <v>17</v>
      </c>
      <c r="L86" s="239"/>
    </row>
    <row r="87" spans="1:12" s="234" customFormat="1" x14ac:dyDescent="0.25">
      <c r="A87" s="242">
        <v>42838</v>
      </c>
      <c r="B87" s="243">
        <v>170120967</v>
      </c>
      <c r="C87" s="129">
        <v>153</v>
      </c>
      <c r="D87" s="247">
        <v>15879238</v>
      </c>
      <c r="E87" s="245">
        <v>170032150</v>
      </c>
      <c r="F87" s="248">
        <v>55</v>
      </c>
      <c r="G87" s="247">
        <v>5834500</v>
      </c>
      <c r="H87" s="245"/>
      <c r="I87" s="246">
        <v>11949875</v>
      </c>
      <c r="J87" s="247" t="s">
        <v>17</v>
      </c>
      <c r="L87" s="239"/>
    </row>
    <row r="88" spans="1:12" s="234" customFormat="1" x14ac:dyDescent="0.25">
      <c r="A88" s="242">
        <v>42845</v>
      </c>
      <c r="B88" s="243">
        <v>170121936</v>
      </c>
      <c r="C88" s="129">
        <v>99</v>
      </c>
      <c r="D88" s="247">
        <v>10321150</v>
      </c>
      <c r="E88" s="245">
        <v>170032476</v>
      </c>
      <c r="F88" s="248">
        <v>33</v>
      </c>
      <c r="G88" s="247">
        <v>3614625</v>
      </c>
      <c r="H88" s="245"/>
      <c r="I88" s="246">
        <v>12264613</v>
      </c>
      <c r="J88" s="247" t="s">
        <v>17</v>
      </c>
      <c r="L88" s="239"/>
    </row>
    <row r="89" spans="1:12" s="234" customFormat="1" x14ac:dyDescent="0.25">
      <c r="A89" s="242">
        <v>42852</v>
      </c>
      <c r="B89" s="243">
        <v>170122915</v>
      </c>
      <c r="C89" s="129">
        <v>159</v>
      </c>
      <c r="D89" s="247">
        <v>16985588</v>
      </c>
      <c r="E89" s="245">
        <v>170032754</v>
      </c>
      <c r="F89" s="248">
        <v>48</v>
      </c>
      <c r="G89" s="247">
        <v>5142550</v>
      </c>
      <c r="H89" s="245"/>
      <c r="I89" s="246">
        <v>5178600</v>
      </c>
      <c r="J89" s="247" t="s">
        <v>17</v>
      </c>
      <c r="L89" s="239"/>
    </row>
    <row r="90" spans="1:12" s="234" customFormat="1" x14ac:dyDescent="0.25">
      <c r="A90" s="242">
        <v>42859</v>
      </c>
      <c r="B90" s="243">
        <v>170123877</v>
      </c>
      <c r="C90" s="129">
        <v>98</v>
      </c>
      <c r="D90" s="247">
        <v>10612788</v>
      </c>
      <c r="E90" s="245">
        <v>170033077</v>
      </c>
      <c r="F90" s="248">
        <v>28</v>
      </c>
      <c r="G90" s="247">
        <v>2836225</v>
      </c>
      <c r="H90" s="245"/>
      <c r="I90" s="246">
        <v>14149363</v>
      </c>
      <c r="J90" s="247" t="s">
        <v>17</v>
      </c>
      <c r="L90" s="239"/>
    </row>
    <row r="91" spans="1:12" s="234" customFormat="1" x14ac:dyDescent="0.25">
      <c r="A91" s="242">
        <v>42866</v>
      </c>
      <c r="B91" s="243">
        <v>170124984</v>
      </c>
      <c r="C91" s="129">
        <v>146</v>
      </c>
      <c r="D91" s="247">
        <v>15188338</v>
      </c>
      <c r="E91" s="245">
        <v>170033415</v>
      </c>
      <c r="F91" s="248">
        <v>74</v>
      </c>
      <c r="G91" s="247">
        <v>7803775</v>
      </c>
      <c r="H91" s="245"/>
      <c r="I91" s="246">
        <v>2809013</v>
      </c>
      <c r="J91" s="247" t="s">
        <v>17</v>
      </c>
      <c r="L91" s="239"/>
    </row>
    <row r="92" spans="1:12" s="234" customFormat="1" x14ac:dyDescent="0.25">
      <c r="A92" s="242">
        <v>42873</v>
      </c>
      <c r="B92" s="243">
        <v>170126090</v>
      </c>
      <c r="C92" s="129">
        <v>97</v>
      </c>
      <c r="D92" s="247">
        <v>10312488</v>
      </c>
      <c r="E92" s="245">
        <v>170033799</v>
      </c>
      <c r="F92" s="248">
        <v>32</v>
      </c>
      <c r="G92" s="247">
        <v>3282650</v>
      </c>
      <c r="H92" s="245"/>
      <c r="I92" s="246">
        <v>11905688</v>
      </c>
      <c r="J92" s="247" t="s">
        <v>17</v>
      </c>
      <c r="L92" s="239"/>
    </row>
    <row r="93" spans="1:12" s="234" customFormat="1" x14ac:dyDescent="0.25">
      <c r="A93" s="242">
        <v>42880</v>
      </c>
      <c r="B93" s="243">
        <v>170127114</v>
      </c>
      <c r="C93" s="129">
        <v>114</v>
      </c>
      <c r="D93" s="247">
        <v>11680638</v>
      </c>
      <c r="E93" s="245">
        <v>170034125</v>
      </c>
      <c r="F93" s="248">
        <v>23</v>
      </c>
      <c r="G93" s="247">
        <v>2449388</v>
      </c>
      <c r="H93" s="245"/>
      <c r="I93" s="246">
        <v>7863100</v>
      </c>
      <c r="J93" s="247" t="s">
        <v>17</v>
      </c>
      <c r="L93" s="239"/>
    </row>
    <row r="94" spans="1:12" s="234" customFormat="1" x14ac:dyDescent="0.25">
      <c r="A94" s="242">
        <v>42887</v>
      </c>
      <c r="B94" s="243">
        <v>170128111</v>
      </c>
      <c r="C94" s="129">
        <v>102</v>
      </c>
      <c r="D94" s="247">
        <v>10181238</v>
      </c>
      <c r="E94" s="245">
        <v>170034426</v>
      </c>
      <c r="F94" s="248">
        <v>33</v>
      </c>
      <c r="G94" s="247">
        <v>3419938</v>
      </c>
      <c r="H94" s="245"/>
      <c r="I94" s="246">
        <v>8260692</v>
      </c>
      <c r="J94" s="247" t="s">
        <v>17</v>
      </c>
      <c r="L94" s="239"/>
    </row>
    <row r="95" spans="1:12" s="234" customFormat="1" x14ac:dyDescent="0.25">
      <c r="A95" s="242">
        <v>42894</v>
      </c>
      <c r="B95" s="243">
        <v>170129509</v>
      </c>
      <c r="C95" s="129">
        <v>135</v>
      </c>
      <c r="D95" s="247">
        <v>14801238</v>
      </c>
      <c r="E95" s="245">
        <v>170034759</v>
      </c>
      <c r="F95" s="248">
        <v>33</v>
      </c>
      <c r="G95" s="247">
        <v>3612875</v>
      </c>
      <c r="H95" s="245"/>
      <c r="I95" s="246">
        <v>6568363</v>
      </c>
      <c r="J95" s="247" t="s">
        <v>17</v>
      </c>
      <c r="L95" s="239"/>
    </row>
    <row r="96" spans="1:12" s="234" customFormat="1" x14ac:dyDescent="0.25">
      <c r="A96" s="242">
        <v>42901</v>
      </c>
      <c r="B96" s="243">
        <v>170131170</v>
      </c>
      <c r="C96" s="129">
        <v>134</v>
      </c>
      <c r="D96" s="247">
        <v>13523388</v>
      </c>
      <c r="E96" s="245">
        <v>170035226</v>
      </c>
      <c r="F96" s="248">
        <v>31</v>
      </c>
      <c r="G96" s="247">
        <v>3687950</v>
      </c>
      <c r="H96" s="245"/>
      <c r="I96" s="246"/>
      <c r="J96" s="247"/>
      <c r="L96" s="239"/>
    </row>
    <row r="97" spans="1:12" s="234" customFormat="1" x14ac:dyDescent="0.25">
      <c r="A97" s="242">
        <v>42901</v>
      </c>
      <c r="B97" s="243">
        <v>170131248</v>
      </c>
      <c r="C97" s="129">
        <v>1</v>
      </c>
      <c r="D97" s="247">
        <v>93013</v>
      </c>
      <c r="E97" s="245"/>
      <c r="F97" s="248"/>
      <c r="G97" s="247"/>
      <c r="H97" s="245"/>
      <c r="I97" s="246"/>
      <c r="J97" s="247"/>
      <c r="L97" s="239"/>
    </row>
    <row r="98" spans="1:12" s="234" customFormat="1" x14ac:dyDescent="0.25">
      <c r="A98" s="242">
        <v>42905</v>
      </c>
      <c r="B98" s="243"/>
      <c r="C98" s="129"/>
      <c r="D98" s="247"/>
      <c r="E98" s="245">
        <v>170035584</v>
      </c>
      <c r="F98" s="248">
        <v>80</v>
      </c>
      <c r="G98" s="247">
        <v>8185538</v>
      </c>
      <c r="H98" s="245"/>
      <c r="I98" s="246">
        <v>16544151</v>
      </c>
      <c r="J98" s="247" t="s">
        <v>17</v>
      </c>
      <c r="L98" s="239"/>
    </row>
    <row r="99" spans="1:12" s="234" customFormat="1" x14ac:dyDescent="0.25">
      <c r="A99" s="242">
        <v>42936</v>
      </c>
      <c r="B99" s="243">
        <v>170134310</v>
      </c>
      <c r="C99" s="129">
        <v>14</v>
      </c>
      <c r="D99" s="247">
        <v>1376988</v>
      </c>
      <c r="E99" s="245">
        <v>170036183</v>
      </c>
      <c r="F99" s="248">
        <v>1</v>
      </c>
      <c r="G99" s="247">
        <v>118563</v>
      </c>
      <c r="H99" s="245"/>
      <c r="I99" s="246"/>
      <c r="J99" s="247"/>
      <c r="L99" s="239"/>
    </row>
    <row r="100" spans="1:12" s="234" customFormat="1" x14ac:dyDescent="0.25">
      <c r="A100" s="242">
        <v>42944</v>
      </c>
      <c r="B100" s="243">
        <v>170135170</v>
      </c>
      <c r="C100" s="129">
        <v>18</v>
      </c>
      <c r="D100" s="247">
        <v>1904438</v>
      </c>
      <c r="E100" s="245">
        <v>170036352</v>
      </c>
      <c r="F100" s="248">
        <v>9</v>
      </c>
      <c r="G100" s="247">
        <v>860300</v>
      </c>
      <c r="H100" s="245"/>
      <c r="I100" s="246">
        <v>2302563</v>
      </c>
      <c r="J100" s="247" t="s">
        <v>17</v>
      </c>
      <c r="L100" s="239"/>
    </row>
    <row r="101" spans="1:12" s="234" customFormat="1" x14ac:dyDescent="0.25">
      <c r="A101" s="242">
        <v>42950</v>
      </c>
      <c r="B101" s="243">
        <v>170135860</v>
      </c>
      <c r="C101" s="129">
        <v>17</v>
      </c>
      <c r="D101" s="247">
        <v>1503775</v>
      </c>
      <c r="E101" s="245">
        <v>170036510</v>
      </c>
      <c r="F101" s="248">
        <v>7</v>
      </c>
      <c r="G101" s="247">
        <v>729050</v>
      </c>
      <c r="H101" s="245"/>
      <c r="I101" s="246"/>
      <c r="J101" s="247"/>
      <c r="L101" s="239"/>
    </row>
    <row r="102" spans="1:12" s="234" customFormat="1" x14ac:dyDescent="0.25">
      <c r="A102" s="242">
        <v>42958</v>
      </c>
      <c r="B102" s="243">
        <v>170136769</v>
      </c>
      <c r="C102" s="129">
        <v>16</v>
      </c>
      <c r="D102" s="247">
        <v>1818163</v>
      </c>
      <c r="E102" s="245">
        <v>170036687</v>
      </c>
      <c r="F102" s="248">
        <v>5</v>
      </c>
      <c r="G102" s="247">
        <v>538213</v>
      </c>
      <c r="H102" s="245"/>
      <c r="I102" s="246"/>
      <c r="J102" s="247"/>
      <c r="L102" s="239"/>
    </row>
    <row r="103" spans="1:12" s="234" customFormat="1" x14ac:dyDescent="0.25">
      <c r="A103" s="242"/>
      <c r="B103" s="243"/>
      <c r="C103" s="129"/>
      <c r="D103" s="247"/>
      <c r="E103" s="245"/>
      <c r="F103" s="248"/>
      <c r="G103" s="247"/>
      <c r="H103" s="245"/>
      <c r="I103" s="246">
        <v>2085000</v>
      </c>
      <c r="J103" s="247" t="s">
        <v>17</v>
      </c>
      <c r="L103" s="239"/>
    </row>
    <row r="104" spans="1:12" s="234" customFormat="1" x14ac:dyDescent="0.25">
      <c r="A104" s="242">
        <v>42965</v>
      </c>
      <c r="B104" s="243">
        <v>170137444</v>
      </c>
      <c r="C104" s="129">
        <v>13</v>
      </c>
      <c r="D104" s="247">
        <v>1374100</v>
      </c>
      <c r="E104" s="245">
        <v>170036874</v>
      </c>
      <c r="F104" s="248">
        <v>8</v>
      </c>
      <c r="G104" s="247">
        <v>842800</v>
      </c>
      <c r="H104" s="245"/>
      <c r="I104" s="246"/>
      <c r="J104" s="247"/>
      <c r="L104" s="239"/>
    </row>
    <row r="105" spans="1:12" s="234" customFormat="1" x14ac:dyDescent="0.25">
      <c r="A105" s="242">
        <v>42971</v>
      </c>
      <c r="B105" s="243">
        <v>170138062</v>
      </c>
      <c r="C105" s="129">
        <v>24</v>
      </c>
      <c r="D105" s="247">
        <v>2355763</v>
      </c>
      <c r="E105" s="245">
        <v>170036994</v>
      </c>
      <c r="F105" s="248">
        <v>4</v>
      </c>
      <c r="G105" s="247">
        <v>369250</v>
      </c>
      <c r="H105" s="245"/>
      <c r="I105" s="246">
        <v>2500000</v>
      </c>
      <c r="J105" s="247" t="s">
        <v>17</v>
      </c>
      <c r="L105" s="239"/>
    </row>
    <row r="106" spans="1:12" s="234" customFormat="1" x14ac:dyDescent="0.25">
      <c r="A106" s="242">
        <v>42978</v>
      </c>
      <c r="B106" s="243">
        <v>170138824</v>
      </c>
      <c r="C106" s="129">
        <v>27</v>
      </c>
      <c r="D106" s="247">
        <v>2546338</v>
      </c>
      <c r="E106" s="245">
        <v>170037166</v>
      </c>
      <c r="F106" s="248">
        <v>8</v>
      </c>
      <c r="G106" s="247">
        <v>940013</v>
      </c>
      <c r="H106" s="245"/>
      <c r="I106" s="246"/>
      <c r="J106" s="247"/>
      <c r="L106" s="239"/>
    </row>
    <row r="107" spans="1:12" s="234" customFormat="1" x14ac:dyDescent="0.25">
      <c r="A107" s="242"/>
      <c r="B107" s="243"/>
      <c r="C107" s="129"/>
      <c r="D107" s="247"/>
      <c r="E107" s="245">
        <v>170037356</v>
      </c>
      <c r="F107" s="248">
        <v>3</v>
      </c>
      <c r="G107" s="247">
        <v>286475</v>
      </c>
      <c r="H107" s="245"/>
      <c r="I107" s="246"/>
      <c r="J107" s="247"/>
      <c r="L107" s="239"/>
    </row>
    <row r="108" spans="1:12" s="234" customFormat="1" x14ac:dyDescent="0.25">
      <c r="A108" s="242">
        <v>42992</v>
      </c>
      <c r="B108" s="243">
        <v>170140357</v>
      </c>
      <c r="C108" s="129">
        <v>4</v>
      </c>
      <c r="D108" s="247">
        <v>353938</v>
      </c>
      <c r="E108" s="245">
        <v>170037498</v>
      </c>
      <c r="F108" s="248">
        <v>3</v>
      </c>
      <c r="G108" s="247">
        <v>265475</v>
      </c>
      <c r="H108" s="245"/>
      <c r="I108" s="246">
        <v>1000000</v>
      </c>
      <c r="J108" s="247" t="s">
        <v>17</v>
      </c>
      <c r="L108" s="239"/>
    </row>
    <row r="109" spans="1:12" s="234" customFormat="1" x14ac:dyDescent="0.25">
      <c r="A109" s="242">
        <v>43006</v>
      </c>
      <c r="B109" s="243">
        <v>170141680</v>
      </c>
      <c r="C109" s="129">
        <v>9</v>
      </c>
      <c r="D109" s="247">
        <v>980438</v>
      </c>
      <c r="E109" s="245"/>
      <c r="F109" s="248"/>
      <c r="G109" s="247"/>
      <c r="H109" s="245"/>
      <c r="I109" s="246">
        <v>1377000</v>
      </c>
      <c r="J109" s="247" t="s">
        <v>17</v>
      </c>
      <c r="L109" s="239"/>
    </row>
    <row r="110" spans="1:12" s="234" customFormat="1" x14ac:dyDescent="0.25">
      <c r="A110" s="242">
        <v>43018</v>
      </c>
      <c r="B110" s="243">
        <v>170142969</v>
      </c>
      <c r="C110" s="129">
        <v>12</v>
      </c>
      <c r="D110" s="247">
        <v>1126738</v>
      </c>
      <c r="E110" s="245">
        <v>170038163</v>
      </c>
      <c r="F110" s="248">
        <v>2</v>
      </c>
      <c r="G110" s="247">
        <v>319550</v>
      </c>
      <c r="H110" s="245"/>
      <c r="I110" s="246"/>
      <c r="J110" s="247"/>
      <c r="L110" s="239"/>
    </row>
    <row r="111" spans="1:12" s="234" customFormat="1" x14ac:dyDescent="0.25">
      <c r="A111" s="242">
        <v>43026</v>
      </c>
      <c r="B111" s="243">
        <v>170143795</v>
      </c>
      <c r="C111" s="129">
        <v>9</v>
      </c>
      <c r="D111" s="247">
        <v>886025</v>
      </c>
      <c r="E111" s="245"/>
      <c r="F111" s="248"/>
      <c r="G111" s="247"/>
      <c r="H111" s="245"/>
      <c r="I111" s="246">
        <v>1700000</v>
      </c>
      <c r="J111" s="247" t="s">
        <v>17</v>
      </c>
      <c r="L111" s="239"/>
    </row>
    <row r="112" spans="1:12" s="234" customFormat="1" x14ac:dyDescent="0.25">
      <c r="A112" s="242">
        <v>43039</v>
      </c>
      <c r="B112" s="243">
        <v>170145088</v>
      </c>
      <c r="C112" s="129">
        <v>1</v>
      </c>
      <c r="D112" s="247">
        <v>88988</v>
      </c>
      <c r="E112" s="245">
        <v>170038787</v>
      </c>
      <c r="F112" s="248">
        <v>7</v>
      </c>
      <c r="G112" s="247">
        <v>590188</v>
      </c>
      <c r="H112" s="245"/>
      <c r="I112" s="246"/>
      <c r="J112" s="247"/>
      <c r="L112" s="239">
        <f>D112-L4-G112</f>
        <v>-507987</v>
      </c>
    </row>
    <row r="113" spans="1:12" s="234" customFormat="1" x14ac:dyDescent="0.25">
      <c r="A113" s="242">
        <v>43065</v>
      </c>
      <c r="B113" s="243">
        <v>170147600</v>
      </c>
      <c r="C113" s="129">
        <v>4</v>
      </c>
      <c r="D113" s="247">
        <v>293825</v>
      </c>
      <c r="E113" s="245">
        <v>170039110</v>
      </c>
      <c r="F113" s="248">
        <v>2</v>
      </c>
      <c r="G113" s="247">
        <v>197488</v>
      </c>
      <c r="H113" s="245"/>
      <c r="I113" s="246"/>
      <c r="J113" s="247"/>
      <c r="L113" s="239"/>
    </row>
    <row r="114" spans="1:12" s="234" customFormat="1" x14ac:dyDescent="0.25">
      <c r="A114" s="242">
        <v>43439</v>
      </c>
      <c r="B114" s="243">
        <v>170148436</v>
      </c>
      <c r="C114" s="129">
        <v>4</v>
      </c>
      <c r="D114" s="247">
        <v>324013</v>
      </c>
      <c r="E114" s="245"/>
      <c r="F114" s="248"/>
      <c r="G114" s="247"/>
      <c r="H114" s="245"/>
      <c r="I114" s="246"/>
      <c r="J114" s="247"/>
      <c r="L114" s="239"/>
    </row>
    <row r="115" spans="1:12" s="234" customFormat="1" x14ac:dyDescent="0.25">
      <c r="A115" s="242">
        <v>43094</v>
      </c>
      <c r="B115" s="243">
        <v>170150206</v>
      </c>
      <c r="C115" s="129">
        <v>1</v>
      </c>
      <c r="D115" s="247">
        <v>72975</v>
      </c>
      <c r="E115" s="245">
        <v>170039625</v>
      </c>
      <c r="F115" s="248">
        <v>3</v>
      </c>
      <c r="G115" s="247">
        <v>212975</v>
      </c>
      <c r="H115" s="245"/>
      <c r="I115" s="246"/>
      <c r="J115" s="247"/>
      <c r="L115" s="239"/>
    </row>
    <row r="116" spans="1:12" s="234" customFormat="1" x14ac:dyDescent="0.25">
      <c r="A116" s="98"/>
      <c r="B116" s="99"/>
      <c r="C116" s="254"/>
      <c r="D116" s="34"/>
      <c r="E116" s="101"/>
      <c r="F116" s="100"/>
      <c r="G116" s="34"/>
      <c r="H116" s="101"/>
      <c r="I116" s="102"/>
      <c r="J116" s="34"/>
      <c r="L116" s="239"/>
    </row>
    <row r="117" spans="1:12" x14ac:dyDescent="0.25">
      <c r="A117" s="4"/>
      <c r="B117" s="3"/>
      <c r="C117" s="26"/>
      <c r="D117" s="6"/>
      <c r="E117" s="7"/>
      <c r="F117" s="40"/>
      <c r="G117" s="6"/>
      <c r="H117" s="7"/>
      <c r="I117" s="39"/>
      <c r="J117" s="6"/>
    </row>
    <row r="118" spans="1:12" x14ac:dyDescent="0.25">
      <c r="A118" s="4"/>
      <c r="B118" s="8" t="s">
        <v>11</v>
      </c>
      <c r="C118" s="27">
        <f>SUM(C8:C117)</f>
        <v>5456</v>
      </c>
      <c r="D118" s="9"/>
      <c r="E118" s="8" t="s">
        <v>11</v>
      </c>
      <c r="F118" s="77">
        <f>SUM(F8:F117)</f>
        <v>1540</v>
      </c>
      <c r="G118" s="5"/>
      <c r="H118" s="3"/>
      <c r="I118" s="40"/>
      <c r="J118" s="5"/>
    </row>
    <row r="119" spans="1:12" x14ac:dyDescent="0.25">
      <c r="A119" s="4"/>
      <c r="B119" s="8"/>
      <c r="C119" s="27"/>
      <c r="D119" s="9"/>
      <c r="E119" s="8"/>
      <c r="F119" s="77"/>
      <c r="G119" s="32"/>
      <c r="H119" s="33"/>
      <c r="I119" s="40"/>
      <c r="J119" s="5"/>
    </row>
    <row r="120" spans="1:12" x14ac:dyDescent="0.25">
      <c r="A120" s="10"/>
      <c r="B120" s="11"/>
      <c r="C120" s="26"/>
      <c r="D120" s="6"/>
      <c r="E120" s="8"/>
      <c r="F120" s="40"/>
      <c r="G120" s="324" t="s">
        <v>12</v>
      </c>
      <c r="H120" s="324"/>
      <c r="I120" s="39"/>
      <c r="J120" s="13">
        <f>SUM(D8:D117)</f>
        <v>557328910</v>
      </c>
    </row>
    <row r="121" spans="1:12" x14ac:dyDescent="0.25">
      <c r="A121" s="4"/>
      <c r="B121" s="3"/>
      <c r="C121" s="26"/>
      <c r="D121" s="6"/>
      <c r="E121" s="7"/>
      <c r="F121" s="40"/>
      <c r="G121" s="324" t="s">
        <v>13</v>
      </c>
      <c r="H121" s="324"/>
      <c r="I121" s="39"/>
      <c r="J121" s="13">
        <f>SUM(G8:G117)</f>
        <v>162052788</v>
      </c>
    </row>
    <row r="122" spans="1:12" x14ac:dyDescent="0.25">
      <c r="A122" s="14"/>
      <c r="B122" s="7"/>
      <c r="C122" s="26"/>
      <c r="D122" s="6"/>
      <c r="E122" s="7"/>
      <c r="F122" s="40"/>
      <c r="G122" s="324" t="s">
        <v>14</v>
      </c>
      <c r="H122" s="324"/>
      <c r="I122" s="41"/>
      <c r="J122" s="15">
        <f>J120-J121</f>
        <v>395276122</v>
      </c>
    </row>
    <row r="123" spans="1:12" x14ac:dyDescent="0.25">
      <c r="A123" s="4"/>
      <c r="B123" s="16"/>
      <c r="C123" s="26"/>
      <c r="D123" s="17"/>
      <c r="E123" s="7"/>
      <c r="F123" s="40"/>
      <c r="G123" s="324" t="s">
        <v>15</v>
      </c>
      <c r="H123" s="324"/>
      <c r="I123" s="39"/>
      <c r="J123" s="13">
        <f>SUM(H8:H118)</f>
        <v>340000</v>
      </c>
    </row>
    <row r="124" spans="1:12" x14ac:dyDescent="0.25">
      <c r="A124" s="4"/>
      <c r="B124" s="16"/>
      <c r="C124" s="26"/>
      <c r="D124" s="17"/>
      <c r="E124" s="7"/>
      <c r="F124" s="40"/>
      <c r="G124" s="324" t="s">
        <v>16</v>
      </c>
      <c r="H124" s="324"/>
      <c r="I124" s="39"/>
      <c r="J124" s="13">
        <f>J122+J123</f>
        <v>395616122</v>
      </c>
    </row>
    <row r="125" spans="1:12" x14ac:dyDescent="0.25">
      <c r="A125" s="4"/>
      <c r="B125" s="16"/>
      <c r="C125" s="26"/>
      <c r="D125" s="17"/>
      <c r="E125" s="7"/>
      <c r="F125" s="40"/>
      <c r="G125" s="324" t="s">
        <v>5</v>
      </c>
      <c r="H125" s="324"/>
      <c r="I125" s="39"/>
      <c r="J125" s="13">
        <f>SUM(I8:I118)</f>
        <v>395844520</v>
      </c>
    </row>
    <row r="126" spans="1:12" x14ac:dyDescent="0.25">
      <c r="A126" s="4"/>
      <c r="B126" s="16"/>
      <c r="C126" s="26"/>
      <c r="D126" s="17"/>
      <c r="E126" s="7"/>
      <c r="F126" s="40"/>
      <c r="G126" s="324" t="s">
        <v>32</v>
      </c>
      <c r="H126" s="324"/>
      <c r="I126" s="40" t="str">
        <f>IF(J126&gt;0,"SALDO",IF(J126&lt;0,"PIUTANG",IF(J126=0,"LUNAS")))</f>
        <v>SALDO</v>
      </c>
      <c r="J126" s="13">
        <f>J125-J124</f>
        <v>228398</v>
      </c>
    </row>
  </sheetData>
  <mergeCells count="15">
    <mergeCell ref="G126:H126"/>
    <mergeCell ref="G120:H120"/>
    <mergeCell ref="G121:H121"/>
    <mergeCell ref="G122:H122"/>
    <mergeCell ref="G123:H123"/>
    <mergeCell ref="G124:H124"/>
    <mergeCell ref="G125:H125"/>
    <mergeCell ref="F1:H1"/>
    <mergeCell ref="F2:H2"/>
    <mergeCell ref="A5:J5"/>
    <mergeCell ref="A6:A7"/>
    <mergeCell ref="B6:G6"/>
    <mergeCell ref="H6:H7"/>
    <mergeCell ref="I6:I7"/>
    <mergeCell ref="J6:J7"/>
  </mergeCells>
  <pageMargins left="0.17" right="0.12" top="0.75" bottom="0.75" header="0.3" footer="0.3"/>
  <pageSetup scale="46" orientation="portrait" horizontalDpi="120" verticalDpi="72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M95"/>
  <sheetViews>
    <sheetView zoomScale="85" zoomScaleNormal="85" workbookViewId="0">
      <pane ySplit="7" topLeftCell="A74" activePane="bottomLeft" state="frozen"/>
      <selection pane="bottomLeft" activeCell="M92" sqref="M92"/>
    </sheetView>
  </sheetViews>
  <sheetFormatPr defaultRowHeight="15" x14ac:dyDescent="0.25"/>
  <cols>
    <col min="1" max="1" width="11.42578125" bestFit="1" customWidth="1"/>
    <col min="2" max="2" width="10.5703125" bestFit="1" customWidth="1"/>
    <col min="3" max="3" width="7.28515625" customWidth="1"/>
    <col min="4" max="4" width="12.42578125" customWidth="1"/>
    <col min="5" max="5" width="11.5703125" style="19" customWidth="1"/>
    <col min="6" max="6" width="5.5703125" style="81" customWidth="1"/>
    <col min="7" max="7" width="11.5703125" bestFit="1" customWidth="1"/>
    <col min="8" max="8" width="11" style="37" customWidth="1"/>
    <col min="9" max="9" width="13.5703125" customWidth="1"/>
    <col min="10" max="10" width="21.28515625" customWidth="1"/>
    <col min="12" max="12" width="11.5703125" bestFit="1" customWidth="1"/>
    <col min="13" max="13" width="11.5703125" style="37" bestFit="1" customWidth="1"/>
  </cols>
  <sheetData>
    <row r="1" spans="1:13" x14ac:dyDescent="0.25">
      <c r="A1" s="131" t="s">
        <v>0</v>
      </c>
      <c r="B1" s="131"/>
      <c r="C1" s="132" t="s">
        <v>29</v>
      </c>
      <c r="D1" s="131"/>
      <c r="E1" s="133"/>
      <c r="F1" s="349" t="s">
        <v>22</v>
      </c>
      <c r="G1" s="349"/>
      <c r="H1" s="349"/>
      <c r="I1" s="131" t="s">
        <v>31</v>
      </c>
      <c r="J1" s="134"/>
      <c r="L1" s="239">
        <f>D65+D67-G66</f>
        <v>5154362</v>
      </c>
    </row>
    <row r="2" spans="1:13" x14ac:dyDescent="0.25">
      <c r="A2" s="131" t="s">
        <v>1</v>
      </c>
      <c r="B2" s="131"/>
      <c r="C2" s="132" t="s">
        <v>30</v>
      </c>
      <c r="D2" s="131"/>
      <c r="E2" s="133"/>
      <c r="F2" s="349" t="s">
        <v>21</v>
      </c>
      <c r="G2" s="349"/>
      <c r="H2" s="349"/>
      <c r="I2" s="135">
        <f>J95*-1</f>
        <v>-182</v>
      </c>
      <c r="J2" s="134"/>
    </row>
    <row r="3" spans="1:13" s="234" customFormat="1" x14ac:dyDescent="0.25">
      <c r="A3" s="131" t="s">
        <v>118</v>
      </c>
      <c r="B3" s="131"/>
      <c r="C3" s="132" t="s">
        <v>188</v>
      </c>
      <c r="D3" s="131"/>
      <c r="E3" s="133"/>
      <c r="F3" s="297"/>
      <c r="G3" s="297"/>
      <c r="H3" s="297"/>
      <c r="I3" s="135"/>
      <c r="J3" s="134"/>
      <c r="M3" s="219"/>
    </row>
    <row r="4" spans="1:13" x14ac:dyDescent="0.25">
      <c r="A4" s="134"/>
      <c r="B4" s="134"/>
      <c r="C4" s="134"/>
      <c r="D4" s="134"/>
      <c r="E4" s="136"/>
      <c r="F4" s="137"/>
      <c r="G4" s="134"/>
      <c r="H4" s="138"/>
      <c r="I4" s="134"/>
      <c r="J4" s="134"/>
    </row>
    <row r="5" spans="1:13" ht="19.5" x14ac:dyDescent="0.25">
      <c r="A5" s="350"/>
      <c r="B5" s="350"/>
      <c r="C5" s="350"/>
      <c r="D5" s="350"/>
      <c r="E5" s="350"/>
      <c r="F5" s="350"/>
      <c r="G5" s="350"/>
      <c r="H5" s="350"/>
      <c r="I5" s="350"/>
      <c r="J5" s="350"/>
    </row>
    <row r="6" spans="1:13" x14ac:dyDescent="0.25">
      <c r="A6" s="351" t="s">
        <v>2</v>
      </c>
      <c r="B6" s="352" t="s">
        <v>3</v>
      </c>
      <c r="C6" s="352"/>
      <c r="D6" s="352"/>
      <c r="E6" s="352"/>
      <c r="F6" s="352"/>
      <c r="G6" s="352"/>
      <c r="H6" s="353" t="s">
        <v>4</v>
      </c>
      <c r="I6" s="355" t="s">
        <v>5</v>
      </c>
      <c r="J6" s="356" t="s">
        <v>6</v>
      </c>
    </row>
    <row r="7" spans="1:13" x14ac:dyDescent="0.25">
      <c r="A7" s="351"/>
      <c r="B7" s="139" t="s">
        <v>7</v>
      </c>
      <c r="C7" s="140" t="s">
        <v>8</v>
      </c>
      <c r="D7" s="140" t="s">
        <v>9</v>
      </c>
      <c r="E7" s="139" t="s">
        <v>10</v>
      </c>
      <c r="F7" s="141" t="s">
        <v>8</v>
      </c>
      <c r="G7" s="140" t="s">
        <v>9</v>
      </c>
      <c r="H7" s="354"/>
      <c r="I7" s="355"/>
      <c r="J7" s="356"/>
    </row>
    <row r="8" spans="1:13" x14ac:dyDescent="0.25">
      <c r="A8" s="93">
        <v>42426</v>
      </c>
      <c r="B8" s="243">
        <v>160073403</v>
      </c>
      <c r="C8" s="87">
        <v>55</v>
      </c>
      <c r="D8" s="247">
        <v>5451600</v>
      </c>
      <c r="E8" s="243">
        <v>160020019</v>
      </c>
      <c r="F8" s="249">
        <v>3</v>
      </c>
      <c r="G8" s="247">
        <v>313163</v>
      </c>
      <c r="H8" s="246"/>
      <c r="I8" s="247">
        <v>2832530</v>
      </c>
      <c r="J8" s="247" t="s">
        <v>28</v>
      </c>
    </row>
    <row r="9" spans="1:13" x14ac:dyDescent="0.25">
      <c r="A9" s="93">
        <v>42433</v>
      </c>
      <c r="B9" s="243">
        <v>160074144</v>
      </c>
      <c r="C9" s="87">
        <v>100</v>
      </c>
      <c r="D9" s="247">
        <v>9812688</v>
      </c>
      <c r="E9" s="243">
        <v>160020136</v>
      </c>
      <c r="F9" s="249">
        <v>7</v>
      </c>
      <c r="G9" s="247">
        <v>780063</v>
      </c>
      <c r="H9" s="246"/>
      <c r="I9" s="247">
        <v>4000000</v>
      </c>
      <c r="J9" s="247" t="s">
        <v>108</v>
      </c>
    </row>
    <row r="10" spans="1:13" x14ac:dyDescent="0.25">
      <c r="A10" s="93">
        <v>42440</v>
      </c>
      <c r="B10" s="243">
        <v>160074904</v>
      </c>
      <c r="C10" s="87">
        <v>75</v>
      </c>
      <c r="D10" s="247">
        <v>7281313</v>
      </c>
      <c r="E10" s="243">
        <v>160020311</v>
      </c>
      <c r="F10" s="249">
        <v>11</v>
      </c>
      <c r="G10" s="247">
        <v>1105650</v>
      </c>
      <c r="H10" s="246"/>
      <c r="I10" s="247">
        <v>2000000</v>
      </c>
      <c r="J10" s="247" t="s">
        <v>108</v>
      </c>
    </row>
    <row r="11" spans="1:13" x14ac:dyDescent="0.25">
      <c r="A11" s="93">
        <v>42447</v>
      </c>
      <c r="B11" s="243">
        <v>160075726</v>
      </c>
      <c r="C11" s="87">
        <v>76</v>
      </c>
      <c r="D11" s="247">
        <v>7542763</v>
      </c>
      <c r="E11" s="243">
        <v>160020515</v>
      </c>
      <c r="F11" s="249">
        <v>19</v>
      </c>
      <c r="G11" s="247">
        <v>1811863</v>
      </c>
      <c r="H11" s="246"/>
      <c r="I11" s="247">
        <v>8000000</v>
      </c>
      <c r="J11" s="247" t="s">
        <v>85</v>
      </c>
    </row>
    <row r="12" spans="1:13" x14ac:dyDescent="0.25">
      <c r="A12" s="93">
        <v>42454</v>
      </c>
      <c r="B12" s="243">
        <v>160076483</v>
      </c>
      <c r="C12" s="87">
        <v>65</v>
      </c>
      <c r="D12" s="247">
        <v>6437725</v>
      </c>
      <c r="E12" s="243">
        <v>160020720</v>
      </c>
      <c r="F12" s="249">
        <v>9</v>
      </c>
      <c r="G12" s="247">
        <v>908688</v>
      </c>
      <c r="H12" s="246"/>
      <c r="I12" s="247">
        <v>10000000</v>
      </c>
      <c r="J12" s="247" t="s">
        <v>109</v>
      </c>
    </row>
    <row r="13" spans="1:13" x14ac:dyDescent="0.25">
      <c r="A13" s="93">
        <v>42454</v>
      </c>
      <c r="B13" s="243">
        <v>160076503</v>
      </c>
      <c r="C13" s="87">
        <v>1</v>
      </c>
      <c r="D13" s="247">
        <v>47425</v>
      </c>
      <c r="E13" s="243"/>
      <c r="F13" s="249"/>
      <c r="G13" s="247"/>
      <c r="H13" s="246"/>
      <c r="I13" s="247">
        <v>15000000</v>
      </c>
      <c r="J13" s="247" t="s">
        <v>55</v>
      </c>
    </row>
    <row r="14" spans="1:13" x14ac:dyDescent="0.25">
      <c r="A14" s="93">
        <v>42461</v>
      </c>
      <c r="B14" s="243">
        <v>160077234</v>
      </c>
      <c r="C14" s="87">
        <v>38</v>
      </c>
      <c r="D14" s="247">
        <v>3938725</v>
      </c>
      <c r="E14" s="243"/>
      <c r="F14" s="249"/>
      <c r="G14" s="247"/>
      <c r="H14" s="246"/>
      <c r="I14" s="247">
        <v>15000000</v>
      </c>
      <c r="J14" s="247" t="s">
        <v>17</v>
      </c>
    </row>
    <row r="15" spans="1:13" x14ac:dyDescent="0.25">
      <c r="A15" s="93">
        <v>42462</v>
      </c>
      <c r="B15" s="243">
        <v>160077304</v>
      </c>
      <c r="C15" s="87">
        <v>32</v>
      </c>
      <c r="D15" s="247">
        <v>3216238</v>
      </c>
      <c r="E15" s="243">
        <v>160020923</v>
      </c>
      <c r="F15" s="249">
        <v>7</v>
      </c>
      <c r="G15" s="247">
        <v>671213</v>
      </c>
      <c r="H15" s="246"/>
      <c r="I15" s="247"/>
      <c r="J15" s="247"/>
    </row>
    <row r="16" spans="1:13" x14ac:dyDescent="0.25">
      <c r="A16" s="93">
        <v>42471</v>
      </c>
      <c r="B16" s="243">
        <v>160078668</v>
      </c>
      <c r="C16" s="87">
        <v>65</v>
      </c>
      <c r="D16" s="247">
        <v>6496438</v>
      </c>
      <c r="E16" s="243">
        <v>160021286</v>
      </c>
      <c r="F16" s="249">
        <v>9</v>
      </c>
      <c r="G16" s="247">
        <v>915338</v>
      </c>
      <c r="H16" s="246"/>
      <c r="I16" s="247"/>
      <c r="J16" s="247"/>
    </row>
    <row r="17" spans="1:12" x14ac:dyDescent="0.25">
      <c r="A17" s="93">
        <v>42475</v>
      </c>
      <c r="B17" s="243">
        <v>160079145</v>
      </c>
      <c r="C17" s="87">
        <v>31</v>
      </c>
      <c r="D17" s="247">
        <v>3062763</v>
      </c>
      <c r="E17" s="243">
        <v>160021435</v>
      </c>
      <c r="F17" s="249">
        <v>10</v>
      </c>
      <c r="G17" s="247">
        <v>1098913</v>
      </c>
      <c r="H17" s="246"/>
      <c r="I17" s="247"/>
      <c r="J17" s="247"/>
    </row>
    <row r="18" spans="1:12" x14ac:dyDescent="0.25">
      <c r="A18" s="93">
        <v>42482</v>
      </c>
      <c r="B18" s="243">
        <v>160080034</v>
      </c>
      <c r="C18" s="87">
        <v>66</v>
      </c>
      <c r="D18" s="247">
        <v>6858688</v>
      </c>
      <c r="E18" s="243">
        <v>160021703</v>
      </c>
      <c r="F18" s="249">
        <v>5</v>
      </c>
      <c r="G18" s="247">
        <v>537950</v>
      </c>
      <c r="H18" s="246"/>
      <c r="I18" s="247"/>
      <c r="J18" s="247"/>
    </row>
    <row r="19" spans="1:12" x14ac:dyDescent="0.25">
      <c r="A19" s="93">
        <v>42489</v>
      </c>
      <c r="B19" s="243">
        <v>160080938</v>
      </c>
      <c r="C19" s="87">
        <v>86</v>
      </c>
      <c r="D19" s="247">
        <v>9519213</v>
      </c>
      <c r="E19" s="243">
        <v>160021947</v>
      </c>
      <c r="F19" s="249">
        <v>15</v>
      </c>
      <c r="G19" s="247">
        <v>1521713</v>
      </c>
      <c r="H19" s="246"/>
      <c r="I19" s="247"/>
      <c r="J19" s="247"/>
    </row>
    <row r="20" spans="1:12" x14ac:dyDescent="0.25">
      <c r="A20" s="93">
        <v>42496</v>
      </c>
      <c r="B20" s="243">
        <v>160081920</v>
      </c>
      <c r="C20" s="87">
        <v>54</v>
      </c>
      <c r="D20" s="247">
        <v>5500338</v>
      </c>
      <c r="E20" s="243">
        <v>160022202</v>
      </c>
      <c r="F20" s="248">
        <v>22</v>
      </c>
      <c r="G20" s="247">
        <v>2583613</v>
      </c>
      <c r="H20" s="246"/>
      <c r="I20" s="247">
        <v>3500000</v>
      </c>
      <c r="J20" s="247" t="s">
        <v>17</v>
      </c>
    </row>
    <row r="21" spans="1:12" x14ac:dyDescent="0.25">
      <c r="A21" s="93">
        <v>42503</v>
      </c>
      <c r="B21" s="243">
        <v>160082886</v>
      </c>
      <c r="C21" s="87">
        <v>70</v>
      </c>
      <c r="D21" s="247">
        <v>6979350</v>
      </c>
      <c r="E21" s="243">
        <v>160022454</v>
      </c>
      <c r="F21" s="248">
        <v>13</v>
      </c>
      <c r="G21" s="247">
        <v>1477000</v>
      </c>
      <c r="H21" s="246"/>
      <c r="I21" s="247">
        <v>2500000</v>
      </c>
      <c r="J21" s="247" t="s">
        <v>108</v>
      </c>
    </row>
    <row r="22" spans="1:12" x14ac:dyDescent="0.25">
      <c r="A22" s="93">
        <v>42510</v>
      </c>
      <c r="B22" s="243">
        <v>160083864</v>
      </c>
      <c r="C22" s="87">
        <v>37</v>
      </c>
      <c r="D22" s="247">
        <v>3936625</v>
      </c>
      <c r="E22" s="243">
        <v>160022764</v>
      </c>
      <c r="F22" s="248">
        <v>14</v>
      </c>
      <c r="G22" s="247">
        <v>1588125</v>
      </c>
      <c r="H22" s="246"/>
      <c r="I22" s="247"/>
      <c r="J22" s="247"/>
    </row>
    <row r="23" spans="1:12" x14ac:dyDescent="0.25">
      <c r="A23" s="93">
        <v>42517</v>
      </c>
      <c r="B23" s="243">
        <v>160084793</v>
      </c>
      <c r="C23" s="87">
        <v>47</v>
      </c>
      <c r="D23" s="247">
        <v>5033613</v>
      </c>
      <c r="E23" s="243">
        <v>160023058</v>
      </c>
      <c r="F23" s="248">
        <v>20</v>
      </c>
      <c r="G23" s="247">
        <v>1892888</v>
      </c>
      <c r="H23" s="246"/>
      <c r="I23" s="247">
        <v>5000000</v>
      </c>
      <c r="J23" s="247" t="s">
        <v>108</v>
      </c>
    </row>
    <row r="24" spans="1:12" x14ac:dyDescent="0.25">
      <c r="A24" s="93">
        <v>42524</v>
      </c>
      <c r="B24" s="243">
        <v>160085821</v>
      </c>
      <c r="C24" s="87">
        <v>70</v>
      </c>
      <c r="D24" s="247">
        <v>7809375</v>
      </c>
      <c r="E24" s="243">
        <v>160023320</v>
      </c>
      <c r="F24" s="248">
        <v>16</v>
      </c>
      <c r="G24" s="247">
        <v>1900763</v>
      </c>
      <c r="H24" s="246"/>
      <c r="I24" s="247"/>
      <c r="J24" s="247"/>
    </row>
    <row r="25" spans="1:12" x14ac:dyDescent="0.25">
      <c r="A25" s="93">
        <v>42531</v>
      </c>
      <c r="B25" s="243">
        <v>160086680</v>
      </c>
      <c r="C25" s="87">
        <v>45</v>
      </c>
      <c r="D25" s="247">
        <v>4593050</v>
      </c>
      <c r="E25" s="243">
        <v>160023621</v>
      </c>
      <c r="F25" s="248">
        <v>12</v>
      </c>
      <c r="G25" s="247">
        <v>1368588</v>
      </c>
      <c r="H25" s="246"/>
      <c r="I25" s="247"/>
      <c r="J25" s="247"/>
    </row>
    <row r="26" spans="1:12" x14ac:dyDescent="0.25">
      <c r="A26" s="93">
        <v>42538</v>
      </c>
      <c r="B26" s="243">
        <v>160088173</v>
      </c>
      <c r="C26" s="87">
        <v>64</v>
      </c>
      <c r="D26" s="247">
        <v>6646763</v>
      </c>
      <c r="E26" s="243">
        <v>160024092</v>
      </c>
      <c r="F26" s="248">
        <v>15</v>
      </c>
      <c r="G26" s="247">
        <v>1955713</v>
      </c>
      <c r="H26" s="246"/>
      <c r="I26" s="247">
        <v>5000000</v>
      </c>
      <c r="J26" s="247" t="s">
        <v>17</v>
      </c>
    </row>
    <row r="27" spans="1:12" x14ac:dyDescent="0.25">
      <c r="A27" s="93">
        <v>42546</v>
      </c>
      <c r="B27" s="243">
        <v>160089679</v>
      </c>
      <c r="C27" s="87">
        <v>40</v>
      </c>
      <c r="D27" s="247">
        <v>4001638</v>
      </c>
      <c r="E27" s="243">
        <v>160024385</v>
      </c>
      <c r="F27" s="248">
        <v>16</v>
      </c>
      <c r="G27" s="247">
        <v>1577363</v>
      </c>
      <c r="H27" s="246"/>
      <c r="I27" s="247">
        <v>4500000</v>
      </c>
      <c r="J27" s="247" t="s">
        <v>44</v>
      </c>
    </row>
    <row r="28" spans="1:12" x14ac:dyDescent="0.25">
      <c r="A28" s="93">
        <v>42550</v>
      </c>
      <c r="B28" s="243"/>
      <c r="C28" s="87"/>
      <c r="D28" s="247"/>
      <c r="E28" s="243">
        <v>160024713</v>
      </c>
      <c r="F28" s="248">
        <v>12</v>
      </c>
      <c r="G28" s="247">
        <v>1322038</v>
      </c>
      <c r="H28" s="246"/>
      <c r="I28" s="247">
        <v>2000000</v>
      </c>
      <c r="J28" s="247" t="s">
        <v>44</v>
      </c>
    </row>
    <row r="29" spans="1:12" x14ac:dyDescent="0.25">
      <c r="A29" s="93">
        <v>42568</v>
      </c>
      <c r="B29" s="243"/>
      <c r="C29" s="87"/>
      <c r="D29" s="247"/>
      <c r="E29" s="243"/>
      <c r="F29" s="248"/>
      <c r="G29" s="247"/>
      <c r="H29" s="246"/>
      <c r="I29" s="247">
        <v>9503156</v>
      </c>
      <c r="J29" s="247" t="s">
        <v>17</v>
      </c>
    </row>
    <row r="30" spans="1:12" x14ac:dyDescent="0.25">
      <c r="A30" s="93">
        <v>42573</v>
      </c>
      <c r="B30" s="243">
        <v>160091747</v>
      </c>
      <c r="C30" s="87">
        <v>4</v>
      </c>
      <c r="D30" s="247">
        <v>374763</v>
      </c>
      <c r="E30" s="243">
        <v>160024996</v>
      </c>
      <c r="F30" s="248">
        <v>2</v>
      </c>
      <c r="G30" s="247">
        <v>189263</v>
      </c>
      <c r="H30" s="246"/>
      <c r="I30" s="247">
        <v>1333763</v>
      </c>
      <c r="J30" s="247" t="s">
        <v>60</v>
      </c>
    </row>
    <row r="31" spans="1:12" x14ac:dyDescent="0.25">
      <c r="A31" s="93">
        <v>42580</v>
      </c>
      <c r="B31" s="243">
        <v>160092315</v>
      </c>
      <c r="C31" s="87">
        <v>12</v>
      </c>
      <c r="D31" s="247">
        <v>1148263</v>
      </c>
      <c r="E31" s="243"/>
      <c r="F31" s="248"/>
      <c r="G31" s="247"/>
      <c r="H31" s="246"/>
      <c r="I31" s="247"/>
      <c r="J31" s="247"/>
      <c r="L31" s="196"/>
    </row>
    <row r="32" spans="1:12" x14ac:dyDescent="0.25">
      <c r="A32" s="93">
        <v>42587</v>
      </c>
      <c r="B32" s="243">
        <v>160092926</v>
      </c>
      <c r="C32" s="87">
        <v>22</v>
      </c>
      <c r="D32" s="247">
        <v>2276313</v>
      </c>
      <c r="E32" s="243">
        <v>160025264</v>
      </c>
      <c r="F32" s="248">
        <v>1</v>
      </c>
      <c r="G32" s="247">
        <v>119963</v>
      </c>
      <c r="H32" s="246"/>
      <c r="I32" s="247"/>
      <c r="J32" s="247"/>
    </row>
    <row r="33" spans="1:12" x14ac:dyDescent="0.25">
      <c r="A33" s="93">
        <v>42594</v>
      </c>
      <c r="B33" s="243">
        <v>160093671</v>
      </c>
      <c r="C33" s="87">
        <v>32</v>
      </c>
      <c r="D33" s="247">
        <v>3090588</v>
      </c>
      <c r="E33" s="243">
        <v>160025448</v>
      </c>
      <c r="F33" s="248">
        <v>1</v>
      </c>
      <c r="G33" s="247">
        <v>165025</v>
      </c>
      <c r="H33" s="246"/>
      <c r="I33" s="247"/>
      <c r="J33" s="247"/>
      <c r="L33" s="18"/>
    </row>
    <row r="34" spans="1:12" x14ac:dyDescent="0.25">
      <c r="A34" s="93">
        <v>42601</v>
      </c>
      <c r="B34" s="243">
        <v>160094298</v>
      </c>
      <c r="C34" s="87">
        <v>22</v>
      </c>
      <c r="D34" s="247">
        <v>2270275</v>
      </c>
      <c r="E34" s="243"/>
      <c r="F34" s="248"/>
      <c r="G34" s="247"/>
      <c r="H34" s="246"/>
      <c r="I34" s="247"/>
      <c r="J34" s="247"/>
      <c r="L34" s="18"/>
    </row>
    <row r="35" spans="1:12" x14ac:dyDescent="0.25">
      <c r="A35" s="93">
        <v>42602</v>
      </c>
      <c r="B35" s="243"/>
      <c r="C35" s="87"/>
      <c r="D35" s="247"/>
      <c r="E35" s="243">
        <v>160025610</v>
      </c>
      <c r="F35" s="248">
        <v>7</v>
      </c>
      <c r="G35" s="247">
        <v>685213</v>
      </c>
      <c r="H35" s="246"/>
      <c r="I35" s="247">
        <v>1500000</v>
      </c>
      <c r="J35" s="247" t="s">
        <v>44</v>
      </c>
      <c r="L35" s="18"/>
    </row>
    <row r="36" spans="1:12" x14ac:dyDescent="0.25">
      <c r="A36" s="93">
        <v>42608</v>
      </c>
      <c r="B36" s="243">
        <v>160094995</v>
      </c>
      <c r="C36" s="87">
        <v>27</v>
      </c>
      <c r="D36" s="247">
        <v>2653700</v>
      </c>
      <c r="E36" s="243">
        <v>160025771</v>
      </c>
      <c r="F36" s="248">
        <v>2</v>
      </c>
      <c r="G36" s="247">
        <v>178500</v>
      </c>
      <c r="H36" s="246"/>
      <c r="I36" s="247">
        <v>3500000</v>
      </c>
      <c r="J36" s="247" t="s">
        <v>85</v>
      </c>
      <c r="L36" s="18"/>
    </row>
    <row r="37" spans="1:12" x14ac:dyDescent="0.25">
      <c r="A37" s="93">
        <v>42615</v>
      </c>
      <c r="B37" s="243">
        <v>160095692</v>
      </c>
      <c r="C37" s="87">
        <v>28</v>
      </c>
      <c r="D37" s="247">
        <v>3009125</v>
      </c>
      <c r="E37" s="243"/>
      <c r="F37" s="248"/>
      <c r="G37" s="247"/>
      <c r="H37" s="246"/>
      <c r="I37" s="247"/>
      <c r="J37" s="247"/>
    </row>
    <row r="38" spans="1:12" x14ac:dyDescent="0.25">
      <c r="A38" s="93">
        <v>42622</v>
      </c>
      <c r="B38" s="243">
        <v>160096505</v>
      </c>
      <c r="C38" s="87">
        <v>33</v>
      </c>
      <c r="D38" s="247">
        <v>3527038</v>
      </c>
      <c r="E38" s="243"/>
      <c r="F38" s="248"/>
      <c r="G38" s="247"/>
      <c r="H38" s="246"/>
      <c r="I38" s="247"/>
      <c r="J38" s="247"/>
    </row>
    <row r="39" spans="1:12" x14ac:dyDescent="0.25">
      <c r="A39" s="93">
        <v>42622</v>
      </c>
      <c r="B39" s="243">
        <v>160096560</v>
      </c>
      <c r="C39" s="87">
        <v>2</v>
      </c>
      <c r="D39" s="247">
        <v>156713</v>
      </c>
      <c r="E39" s="243">
        <v>160026142</v>
      </c>
      <c r="F39" s="248">
        <v>13</v>
      </c>
      <c r="G39" s="247">
        <v>1335513</v>
      </c>
      <c r="H39" s="246"/>
      <c r="I39" s="247"/>
      <c r="J39" s="247"/>
    </row>
    <row r="40" spans="1:12" x14ac:dyDescent="0.25">
      <c r="A40" s="93">
        <v>42629</v>
      </c>
      <c r="B40" s="243">
        <v>160097156</v>
      </c>
      <c r="C40" s="87">
        <v>33</v>
      </c>
      <c r="D40" s="247">
        <v>3586975</v>
      </c>
      <c r="E40" s="243"/>
      <c r="F40" s="248"/>
      <c r="G40" s="247"/>
      <c r="H40" s="246"/>
      <c r="I40" s="247"/>
      <c r="J40" s="247"/>
    </row>
    <row r="41" spans="1:12" x14ac:dyDescent="0.25">
      <c r="A41" s="93">
        <v>42630</v>
      </c>
      <c r="B41" s="243"/>
      <c r="C41" s="87"/>
      <c r="D41" s="247"/>
      <c r="E41" s="243">
        <v>160026338</v>
      </c>
      <c r="F41" s="248">
        <v>5</v>
      </c>
      <c r="G41" s="247">
        <v>473900</v>
      </c>
      <c r="H41" s="246"/>
      <c r="I41" s="247">
        <v>1800000</v>
      </c>
      <c r="J41" s="247" t="s">
        <v>44</v>
      </c>
    </row>
    <row r="42" spans="1:12" x14ac:dyDescent="0.25">
      <c r="A42" s="93">
        <v>42636</v>
      </c>
      <c r="B42" s="243">
        <v>160097818</v>
      </c>
      <c r="C42" s="87">
        <v>42</v>
      </c>
      <c r="D42" s="247">
        <v>4176988</v>
      </c>
      <c r="E42" s="243">
        <v>160026476</v>
      </c>
      <c r="F42" s="248">
        <v>11</v>
      </c>
      <c r="G42" s="247">
        <v>1173725</v>
      </c>
      <c r="H42" s="246"/>
      <c r="I42" s="247"/>
      <c r="J42" s="247"/>
    </row>
    <row r="43" spans="1:12" x14ac:dyDescent="0.25">
      <c r="A43" s="93">
        <v>42643</v>
      </c>
      <c r="B43" s="243">
        <v>160098563</v>
      </c>
      <c r="C43" s="87">
        <v>45</v>
      </c>
      <c r="D43" s="247">
        <v>4460925</v>
      </c>
      <c r="E43" s="243">
        <v>160026656</v>
      </c>
      <c r="F43" s="248">
        <v>17</v>
      </c>
      <c r="G43" s="247">
        <v>1813000</v>
      </c>
      <c r="H43" s="246"/>
      <c r="I43" s="247">
        <v>4000000</v>
      </c>
      <c r="J43" s="247" t="s">
        <v>85</v>
      </c>
    </row>
    <row r="44" spans="1:12" x14ac:dyDescent="0.25">
      <c r="A44" s="93">
        <v>42650</v>
      </c>
      <c r="B44" s="243">
        <v>160099337</v>
      </c>
      <c r="C44" s="87">
        <v>70</v>
      </c>
      <c r="D44" s="247">
        <v>6855538</v>
      </c>
      <c r="E44" s="243">
        <v>160026814</v>
      </c>
      <c r="F44" s="248">
        <v>12</v>
      </c>
      <c r="G44" s="247">
        <v>1187550</v>
      </c>
      <c r="H44" s="246"/>
      <c r="I44" s="247">
        <v>2000000</v>
      </c>
      <c r="J44" s="247" t="s">
        <v>84</v>
      </c>
    </row>
    <row r="45" spans="1:12" x14ac:dyDescent="0.25">
      <c r="A45" s="93">
        <v>42657</v>
      </c>
      <c r="B45" s="243">
        <v>160100155</v>
      </c>
      <c r="C45" s="87">
        <v>58</v>
      </c>
      <c r="D45" s="247">
        <v>6510000</v>
      </c>
      <c r="E45" s="243">
        <v>160026976</v>
      </c>
      <c r="F45" s="248">
        <v>4</v>
      </c>
      <c r="G45" s="247">
        <v>371000</v>
      </c>
      <c r="H45" s="246"/>
      <c r="I45" s="247">
        <v>3000000</v>
      </c>
      <c r="J45" s="247" t="s">
        <v>84</v>
      </c>
    </row>
    <row r="46" spans="1:12" x14ac:dyDescent="0.25">
      <c r="A46" s="93">
        <v>42664</v>
      </c>
      <c r="B46" s="243">
        <v>160100857</v>
      </c>
      <c r="C46" s="87">
        <v>49</v>
      </c>
      <c r="D46" s="247">
        <v>5217625</v>
      </c>
      <c r="E46" s="243"/>
      <c r="F46" s="248"/>
      <c r="G46" s="247"/>
      <c r="H46" s="246"/>
      <c r="I46" s="247"/>
      <c r="J46" s="247"/>
    </row>
    <row r="47" spans="1:12" x14ac:dyDescent="0.25">
      <c r="A47" s="93">
        <v>42665</v>
      </c>
      <c r="B47" s="243"/>
      <c r="C47" s="87"/>
      <c r="D47" s="247"/>
      <c r="E47" s="243">
        <v>160027166</v>
      </c>
      <c r="F47" s="248">
        <v>20</v>
      </c>
      <c r="G47" s="247">
        <v>2246163</v>
      </c>
      <c r="H47" s="246"/>
      <c r="I47" s="247">
        <v>5000000</v>
      </c>
      <c r="J47" s="247" t="s">
        <v>101</v>
      </c>
    </row>
    <row r="48" spans="1:12" x14ac:dyDescent="0.25">
      <c r="A48" s="93">
        <v>42672</v>
      </c>
      <c r="B48" s="243">
        <v>160101571</v>
      </c>
      <c r="C48" s="87">
        <v>43</v>
      </c>
      <c r="D48" s="247">
        <v>4063763</v>
      </c>
      <c r="E48" s="243"/>
      <c r="F48" s="248"/>
      <c r="G48" s="247"/>
      <c r="H48" s="246"/>
      <c r="I48" s="247">
        <v>2000000</v>
      </c>
      <c r="J48" s="247" t="s">
        <v>101</v>
      </c>
    </row>
    <row r="49" spans="1:13" s="234" customFormat="1" x14ac:dyDescent="0.25">
      <c r="A49" s="93">
        <v>42673</v>
      </c>
      <c r="B49" s="243"/>
      <c r="C49" s="87"/>
      <c r="D49" s="247"/>
      <c r="E49" s="243">
        <v>160027327</v>
      </c>
      <c r="F49" s="248">
        <v>11</v>
      </c>
      <c r="G49" s="247">
        <v>1169438</v>
      </c>
      <c r="H49" s="246"/>
      <c r="I49" s="247"/>
      <c r="J49" s="247"/>
      <c r="M49" s="219"/>
    </row>
    <row r="50" spans="1:13" s="234" customFormat="1" x14ac:dyDescent="0.25">
      <c r="A50" s="93">
        <v>42678</v>
      </c>
      <c r="B50" s="243">
        <v>160102205</v>
      </c>
      <c r="C50" s="87">
        <v>70</v>
      </c>
      <c r="D50" s="247">
        <v>7581963</v>
      </c>
      <c r="E50" s="243">
        <v>160027458</v>
      </c>
      <c r="F50" s="248">
        <v>18</v>
      </c>
      <c r="G50" s="247">
        <v>1964900</v>
      </c>
      <c r="H50" s="246"/>
      <c r="I50" s="247">
        <v>3000000</v>
      </c>
      <c r="J50" s="247" t="s">
        <v>104</v>
      </c>
      <c r="M50" s="219"/>
    </row>
    <row r="51" spans="1:13" s="234" customFormat="1" x14ac:dyDescent="0.25">
      <c r="A51" s="93">
        <v>42678</v>
      </c>
      <c r="B51" s="243">
        <v>160102266</v>
      </c>
      <c r="C51" s="87">
        <v>1</v>
      </c>
      <c r="D51" s="247">
        <v>65713</v>
      </c>
      <c r="E51" s="243"/>
      <c r="F51" s="248"/>
      <c r="G51" s="247"/>
      <c r="H51" s="246"/>
      <c r="I51" s="247"/>
      <c r="J51" s="247"/>
      <c r="M51" s="219"/>
    </row>
    <row r="52" spans="1:13" s="234" customFormat="1" x14ac:dyDescent="0.25">
      <c r="A52" s="93">
        <v>42685</v>
      </c>
      <c r="B52" s="243">
        <v>160103009</v>
      </c>
      <c r="C52" s="87">
        <v>38</v>
      </c>
      <c r="D52" s="247">
        <v>3823838</v>
      </c>
      <c r="E52" s="243"/>
      <c r="F52" s="248"/>
      <c r="G52" s="247"/>
      <c r="H52" s="246"/>
      <c r="I52" s="247">
        <v>5000000</v>
      </c>
      <c r="J52" s="247" t="s">
        <v>101</v>
      </c>
      <c r="M52" s="219"/>
    </row>
    <row r="53" spans="1:13" s="234" customFormat="1" x14ac:dyDescent="0.25">
      <c r="A53" s="93">
        <v>42686</v>
      </c>
      <c r="B53" s="243"/>
      <c r="C53" s="87"/>
      <c r="D53" s="247"/>
      <c r="E53" s="243">
        <v>160027661</v>
      </c>
      <c r="F53" s="248">
        <v>16</v>
      </c>
      <c r="G53" s="247">
        <v>1490775</v>
      </c>
      <c r="H53" s="246"/>
      <c r="I53" s="247"/>
      <c r="J53" s="247"/>
      <c r="M53" s="219"/>
    </row>
    <row r="54" spans="1:13" s="234" customFormat="1" x14ac:dyDescent="0.25">
      <c r="A54" s="93">
        <v>42691</v>
      </c>
      <c r="B54" s="243">
        <v>160103697</v>
      </c>
      <c r="C54" s="87">
        <v>51</v>
      </c>
      <c r="D54" s="247">
        <v>5011300</v>
      </c>
      <c r="E54" s="243"/>
      <c r="F54" s="248"/>
      <c r="G54" s="247"/>
      <c r="H54" s="246"/>
      <c r="I54" s="247">
        <v>1000000</v>
      </c>
      <c r="J54" s="247" t="s">
        <v>107</v>
      </c>
      <c r="M54" s="219"/>
    </row>
    <row r="55" spans="1:13" s="234" customFormat="1" x14ac:dyDescent="0.25">
      <c r="A55" s="93">
        <v>42692</v>
      </c>
      <c r="B55" s="243"/>
      <c r="C55" s="87"/>
      <c r="D55" s="247"/>
      <c r="E55" s="243">
        <v>160027820</v>
      </c>
      <c r="F55" s="248">
        <v>13</v>
      </c>
      <c r="G55" s="247">
        <v>1448038</v>
      </c>
      <c r="H55" s="246"/>
      <c r="I55" s="247">
        <v>3000000</v>
      </c>
      <c r="J55" s="247" t="s">
        <v>101</v>
      </c>
      <c r="M55" s="219"/>
    </row>
    <row r="56" spans="1:13" s="234" customFormat="1" x14ac:dyDescent="0.25">
      <c r="A56" s="93">
        <v>42699</v>
      </c>
      <c r="B56" s="243">
        <v>160104407</v>
      </c>
      <c r="C56" s="87">
        <v>50</v>
      </c>
      <c r="D56" s="247">
        <v>4872263</v>
      </c>
      <c r="E56" s="243">
        <v>160027988</v>
      </c>
      <c r="F56" s="248">
        <v>10</v>
      </c>
      <c r="G56" s="247">
        <v>1049300</v>
      </c>
      <c r="H56" s="246"/>
      <c r="I56" s="247">
        <v>4500000</v>
      </c>
      <c r="J56" s="247" t="s">
        <v>101</v>
      </c>
      <c r="M56" s="219"/>
    </row>
    <row r="57" spans="1:13" s="234" customFormat="1" x14ac:dyDescent="0.25">
      <c r="A57" s="93">
        <v>42707</v>
      </c>
      <c r="B57" s="243">
        <v>160105209</v>
      </c>
      <c r="C57" s="87">
        <v>42</v>
      </c>
      <c r="D57" s="247">
        <v>4068838</v>
      </c>
      <c r="E57" s="243">
        <v>160028273</v>
      </c>
      <c r="F57" s="248">
        <v>10</v>
      </c>
      <c r="G57" s="247">
        <v>999863</v>
      </c>
      <c r="H57" s="246"/>
      <c r="I57" s="247">
        <v>5000000</v>
      </c>
      <c r="J57" s="247" t="s">
        <v>101</v>
      </c>
      <c r="M57" s="219"/>
    </row>
    <row r="58" spans="1:13" s="234" customFormat="1" x14ac:dyDescent="0.25">
      <c r="A58" s="93">
        <v>42720</v>
      </c>
      <c r="B58" s="243">
        <v>160106575</v>
      </c>
      <c r="C58" s="87">
        <v>43</v>
      </c>
      <c r="D58" s="247">
        <v>4574763</v>
      </c>
      <c r="E58" s="243"/>
      <c r="F58" s="248"/>
      <c r="G58" s="247"/>
      <c r="H58" s="246"/>
      <c r="I58" s="247"/>
      <c r="J58" s="247"/>
      <c r="M58" s="219"/>
    </row>
    <row r="59" spans="1:13" s="234" customFormat="1" x14ac:dyDescent="0.25">
      <c r="A59" s="93">
        <v>42723</v>
      </c>
      <c r="B59" s="243"/>
      <c r="C59" s="87"/>
      <c r="D59" s="247"/>
      <c r="E59" s="243">
        <v>160028525</v>
      </c>
      <c r="F59" s="248">
        <v>7</v>
      </c>
      <c r="G59" s="247">
        <v>731763</v>
      </c>
      <c r="H59" s="246"/>
      <c r="I59" s="247">
        <v>5000000</v>
      </c>
      <c r="J59" s="247" t="s">
        <v>101</v>
      </c>
      <c r="M59" s="219"/>
    </row>
    <row r="60" spans="1:13" s="234" customFormat="1" x14ac:dyDescent="0.25">
      <c r="A60" s="93">
        <v>42727</v>
      </c>
      <c r="B60" s="243">
        <v>160107283</v>
      </c>
      <c r="C60" s="87">
        <v>37</v>
      </c>
      <c r="D60" s="247">
        <v>3304613</v>
      </c>
      <c r="E60" s="243">
        <v>160028641</v>
      </c>
      <c r="F60" s="248">
        <v>11</v>
      </c>
      <c r="G60" s="247">
        <v>1463350</v>
      </c>
      <c r="H60" s="246"/>
      <c r="I60" s="247">
        <v>5000000</v>
      </c>
      <c r="J60" s="247" t="s">
        <v>101</v>
      </c>
      <c r="M60" s="219"/>
    </row>
    <row r="61" spans="1:13" s="234" customFormat="1" x14ac:dyDescent="0.25">
      <c r="A61" s="93">
        <v>42772</v>
      </c>
      <c r="B61" s="243"/>
      <c r="C61" s="87"/>
      <c r="D61" s="247"/>
      <c r="E61" s="243">
        <v>170029503</v>
      </c>
      <c r="F61" s="248">
        <v>21</v>
      </c>
      <c r="G61" s="247">
        <v>2253300</v>
      </c>
      <c r="H61" s="246"/>
      <c r="I61" s="247"/>
      <c r="J61" s="247"/>
      <c r="M61" s="219"/>
    </row>
    <row r="62" spans="1:13" s="234" customFormat="1" x14ac:dyDescent="0.25">
      <c r="A62" s="93"/>
      <c r="B62" s="243"/>
      <c r="C62" s="87"/>
      <c r="D62" s="247"/>
      <c r="E62" s="243"/>
      <c r="F62" s="248"/>
      <c r="G62" s="247">
        <v>3309110</v>
      </c>
      <c r="H62" s="246"/>
      <c r="I62" s="247"/>
      <c r="J62" s="247" t="s">
        <v>157</v>
      </c>
      <c r="M62" s="219"/>
    </row>
    <row r="63" spans="1:13" s="234" customFormat="1" x14ac:dyDescent="0.25">
      <c r="A63" s="93"/>
      <c r="B63" s="243"/>
      <c r="C63" s="87"/>
      <c r="D63" s="247"/>
      <c r="E63" s="243"/>
      <c r="F63" s="248"/>
      <c r="G63" s="247"/>
      <c r="H63" s="246"/>
      <c r="I63" s="247">
        <v>5230000</v>
      </c>
      <c r="J63" s="247" t="s">
        <v>84</v>
      </c>
      <c r="M63" s="219"/>
    </row>
    <row r="64" spans="1:13" s="234" customFormat="1" x14ac:dyDescent="0.25">
      <c r="A64" s="93">
        <v>42832</v>
      </c>
      <c r="B64" s="243">
        <v>170120078</v>
      </c>
      <c r="C64" s="87">
        <v>10</v>
      </c>
      <c r="D64" s="247">
        <v>1045713</v>
      </c>
      <c r="E64" s="243"/>
      <c r="F64" s="248"/>
      <c r="G64" s="247"/>
      <c r="H64" s="246"/>
      <c r="I64" s="247">
        <v>1045713</v>
      </c>
      <c r="J64" s="247" t="s">
        <v>84</v>
      </c>
      <c r="M64" s="219"/>
    </row>
    <row r="65" spans="1:13" s="234" customFormat="1" x14ac:dyDescent="0.25">
      <c r="A65" s="93">
        <v>42839</v>
      </c>
      <c r="B65" s="243">
        <v>170121128</v>
      </c>
      <c r="C65" s="87">
        <v>9</v>
      </c>
      <c r="D65" s="247">
        <v>1000125</v>
      </c>
      <c r="E65" s="243"/>
      <c r="F65" s="248"/>
      <c r="G65" s="247"/>
      <c r="H65" s="246"/>
      <c r="I65" s="247"/>
      <c r="J65" s="247"/>
      <c r="M65" s="219"/>
    </row>
    <row r="66" spans="1:13" s="234" customFormat="1" x14ac:dyDescent="0.25">
      <c r="A66" s="93">
        <v>42846</v>
      </c>
      <c r="B66" s="243"/>
      <c r="C66" s="87"/>
      <c r="D66" s="247"/>
      <c r="E66" s="243">
        <v>170032539</v>
      </c>
      <c r="F66" s="248">
        <v>4</v>
      </c>
      <c r="G66" s="247">
        <v>424288</v>
      </c>
      <c r="H66" s="246"/>
      <c r="I66" s="247"/>
      <c r="J66" s="247"/>
      <c r="M66" s="219"/>
    </row>
    <row r="67" spans="1:13" s="234" customFormat="1" x14ac:dyDescent="0.25">
      <c r="A67" s="93">
        <v>42847</v>
      </c>
      <c r="B67" s="243">
        <v>170122214</v>
      </c>
      <c r="C67" s="87">
        <v>45</v>
      </c>
      <c r="D67" s="247">
        <v>4578525</v>
      </c>
      <c r="E67" s="243"/>
      <c r="F67" s="248"/>
      <c r="G67" s="247"/>
      <c r="H67" s="246"/>
      <c r="I67" s="247">
        <v>4274113</v>
      </c>
      <c r="J67" s="247" t="s">
        <v>100</v>
      </c>
      <c r="M67" s="219"/>
    </row>
    <row r="68" spans="1:13" s="234" customFormat="1" x14ac:dyDescent="0.25">
      <c r="A68" s="93">
        <v>42853</v>
      </c>
      <c r="B68" s="243">
        <v>170123066</v>
      </c>
      <c r="C68" s="87">
        <v>59</v>
      </c>
      <c r="D68" s="247">
        <v>5975725</v>
      </c>
      <c r="E68" s="243">
        <v>170032826</v>
      </c>
      <c r="F68" s="248">
        <v>8</v>
      </c>
      <c r="G68" s="247">
        <v>880250</v>
      </c>
      <c r="H68" s="246"/>
      <c r="I68" s="247">
        <v>4826325</v>
      </c>
      <c r="J68" s="247" t="s">
        <v>100</v>
      </c>
      <c r="M68" s="219"/>
    </row>
    <row r="69" spans="1:13" s="234" customFormat="1" x14ac:dyDescent="0.25">
      <c r="A69" s="93">
        <v>42860</v>
      </c>
      <c r="B69" s="243">
        <v>170124115</v>
      </c>
      <c r="C69" s="87">
        <v>54</v>
      </c>
      <c r="D69" s="247">
        <v>5775350</v>
      </c>
      <c r="E69" s="243">
        <v>170033156</v>
      </c>
      <c r="F69" s="248">
        <v>11</v>
      </c>
      <c r="G69" s="247">
        <v>1149400</v>
      </c>
      <c r="H69" s="246"/>
      <c r="I69" s="247"/>
      <c r="J69" s="247"/>
      <c r="M69" s="219"/>
    </row>
    <row r="70" spans="1:13" s="234" customFormat="1" x14ac:dyDescent="0.25">
      <c r="A70" s="93"/>
      <c r="B70" s="243"/>
      <c r="C70" s="87"/>
      <c r="D70" s="247"/>
      <c r="E70" s="243">
        <v>170033536</v>
      </c>
      <c r="F70" s="248">
        <v>9</v>
      </c>
      <c r="G70" s="247">
        <v>976413</v>
      </c>
      <c r="H70" s="246"/>
      <c r="I70" s="247">
        <v>4800000</v>
      </c>
      <c r="J70" s="247" t="s">
        <v>88</v>
      </c>
      <c r="M70" s="219"/>
    </row>
    <row r="71" spans="1:13" s="234" customFormat="1" x14ac:dyDescent="0.25">
      <c r="A71" s="93">
        <v>42867</v>
      </c>
      <c r="B71" s="243">
        <v>170125113</v>
      </c>
      <c r="C71" s="87">
        <v>61</v>
      </c>
      <c r="D71" s="247">
        <v>6121238</v>
      </c>
      <c r="E71" s="243"/>
      <c r="F71" s="248"/>
      <c r="G71" s="247"/>
      <c r="H71" s="246"/>
      <c r="I71" s="247"/>
      <c r="J71" s="247"/>
      <c r="M71" s="219"/>
    </row>
    <row r="72" spans="1:13" s="234" customFormat="1" x14ac:dyDescent="0.25">
      <c r="A72" s="93">
        <v>42876</v>
      </c>
      <c r="B72" s="243"/>
      <c r="C72" s="87"/>
      <c r="D72" s="247"/>
      <c r="E72" s="307">
        <v>170033967</v>
      </c>
      <c r="F72" s="248">
        <v>18</v>
      </c>
      <c r="G72" s="247">
        <v>1868825</v>
      </c>
      <c r="H72" s="246"/>
      <c r="I72" s="247">
        <v>4251000</v>
      </c>
      <c r="J72" s="247" t="s">
        <v>84</v>
      </c>
      <c r="M72" s="219"/>
    </row>
    <row r="73" spans="1:13" s="234" customFormat="1" x14ac:dyDescent="0.25">
      <c r="A73" s="93">
        <v>42876</v>
      </c>
      <c r="B73" s="243">
        <v>170126618</v>
      </c>
      <c r="C73" s="87">
        <v>63</v>
      </c>
      <c r="D73" s="247">
        <v>6490838</v>
      </c>
      <c r="E73" s="243"/>
      <c r="F73" s="248"/>
      <c r="G73" s="247"/>
      <c r="H73" s="246"/>
      <c r="I73" s="247">
        <v>2000000</v>
      </c>
      <c r="J73" s="247" t="s">
        <v>17</v>
      </c>
      <c r="M73" s="219"/>
    </row>
    <row r="74" spans="1:13" s="234" customFormat="1" x14ac:dyDescent="0.25">
      <c r="A74" s="93">
        <v>42885</v>
      </c>
      <c r="B74" s="243">
        <v>170127963</v>
      </c>
      <c r="C74" s="87">
        <v>39</v>
      </c>
      <c r="D74" s="247">
        <v>3684538</v>
      </c>
      <c r="E74" s="243">
        <v>170034342</v>
      </c>
      <c r="F74" s="248">
        <v>17</v>
      </c>
      <c r="G74" s="247">
        <v>1749563</v>
      </c>
      <c r="H74" s="246"/>
      <c r="I74" s="247">
        <v>2741000</v>
      </c>
      <c r="J74" s="247" t="s">
        <v>84</v>
      </c>
      <c r="M74" s="219"/>
    </row>
    <row r="75" spans="1:13" s="234" customFormat="1" x14ac:dyDescent="0.25">
      <c r="A75" s="93"/>
      <c r="B75" s="243"/>
      <c r="C75" s="87"/>
      <c r="D75" s="247"/>
      <c r="E75" s="243"/>
      <c r="F75" s="248"/>
      <c r="G75" s="247"/>
      <c r="H75" s="246"/>
      <c r="I75" s="247">
        <v>1500000</v>
      </c>
      <c r="J75" s="247" t="s">
        <v>84</v>
      </c>
      <c r="M75" s="219"/>
    </row>
    <row r="76" spans="1:13" s="234" customFormat="1" x14ac:dyDescent="0.25">
      <c r="A76" s="93">
        <v>42889</v>
      </c>
      <c r="B76" s="243"/>
      <c r="C76" s="87"/>
      <c r="D76" s="247"/>
      <c r="E76" s="243">
        <v>170034535</v>
      </c>
      <c r="F76" s="248">
        <v>16</v>
      </c>
      <c r="G76" s="247">
        <v>1521538</v>
      </c>
      <c r="H76" s="246"/>
      <c r="I76" s="247">
        <v>2163000</v>
      </c>
      <c r="J76" s="247" t="s">
        <v>100</v>
      </c>
      <c r="M76" s="219"/>
    </row>
    <row r="77" spans="1:13" s="234" customFormat="1" x14ac:dyDescent="0.25">
      <c r="A77" s="93">
        <v>42889</v>
      </c>
      <c r="B77" s="243">
        <v>170128623</v>
      </c>
      <c r="C77" s="87">
        <v>46</v>
      </c>
      <c r="D77" s="247">
        <v>4847763</v>
      </c>
      <c r="E77" s="243"/>
      <c r="F77" s="248"/>
      <c r="G77" s="247"/>
      <c r="H77" s="246"/>
      <c r="I77" s="247">
        <v>505000</v>
      </c>
      <c r="J77" s="247" t="s">
        <v>84</v>
      </c>
      <c r="M77" s="219"/>
    </row>
    <row r="78" spans="1:13" s="234" customFormat="1" x14ac:dyDescent="0.25">
      <c r="A78" s="93">
        <v>42897</v>
      </c>
      <c r="B78" s="243">
        <v>170130393</v>
      </c>
      <c r="C78" s="87">
        <v>38</v>
      </c>
      <c r="D78" s="247">
        <v>3990088</v>
      </c>
      <c r="E78" s="243">
        <v>170035030</v>
      </c>
      <c r="F78" s="248">
        <v>9</v>
      </c>
      <c r="G78" s="247">
        <v>1057000</v>
      </c>
      <c r="H78" s="246"/>
      <c r="I78" s="247">
        <v>3800000</v>
      </c>
      <c r="J78" s="247" t="s">
        <v>84</v>
      </c>
      <c r="M78" s="219"/>
    </row>
    <row r="79" spans="1:13" s="234" customFormat="1" x14ac:dyDescent="0.25">
      <c r="A79" s="93">
        <v>42903</v>
      </c>
      <c r="B79" s="243"/>
      <c r="C79" s="87"/>
      <c r="D79" s="247"/>
      <c r="E79" s="243">
        <v>170035423</v>
      </c>
      <c r="F79" s="248">
        <v>8</v>
      </c>
      <c r="G79" s="247">
        <v>909125</v>
      </c>
      <c r="H79" s="246"/>
      <c r="I79" s="247">
        <v>1067000</v>
      </c>
      <c r="J79" s="247" t="s">
        <v>17</v>
      </c>
      <c r="M79" s="219"/>
    </row>
    <row r="80" spans="1:13" s="234" customFormat="1" x14ac:dyDescent="0.25">
      <c r="A80" s="142"/>
      <c r="B80" s="99"/>
      <c r="C80" s="143"/>
      <c r="D80" s="34"/>
      <c r="E80" s="99"/>
      <c r="F80" s="100"/>
      <c r="G80" s="34"/>
      <c r="H80" s="102"/>
      <c r="I80" s="34"/>
      <c r="J80" s="34"/>
      <c r="M80" s="219"/>
    </row>
    <row r="81" spans="1:13" s="234" customFormat="1" x14ac:dyDescent="0.25">
      <c r="A81" s="142"/>
      <c r="B81" s="99"/>
      <c r="C81" s="143"/>
      <c r="D81" s="34"/>
      <c r="E81" s="99"/>
      <c r="F81" s="100"/>
      <c r="G81" s="34"/>
      <c r="H81" s="102"/>
      <c r="I81" s="34"/>
      <c r="J81" s="34"/>
      <c r="M81" s="219"/>
    </row>
    <row r="82" spans="1:13" s="234" customFormat="1" x14ac:dyDescent="0.25">
      <c r="A82" s="142"/>
      <c r="B82" s="99"/>
      <c r="C82" s="143"/>
      <c r="D82" s="34"/>
      <c r="E82" s="99"/>
      <c r="F82" s="100"/>
      <c r="G82" s="34"/>
      <c r="H82" s="102"/>
      <c r="I82" s="34"/>
      <c r="J82" s="34"/>
      <c r="M82" s="219"/>
    </row>
    <row r="83" spans="1:13" s="234" customFormat="1" x14ac:dyDescent="0.25">
      <c r="A83" s="142"/>
      <c r="B83" s="99"/>
      <c r="C83" s="143"/>
      <c r="D83" s="34"/>
      <c r="E83" s="99"/>
      <c r="F83" s="100"/>
      <c r="G83" s="34"/>
      <c r="H83" s="102"/>
      <c r="I83" s="34"/>
      <c r="J83" s="34"/>
      <c r="M83" s="219"/>
    </row>
    <row r="84" spans="1:13" s="234" customFormat="1" x14ac:dyDescent="0.25">
      <c r="A84" s="142"/>
      <c r="B84" s="99"/>
      <c r="C84" s="143"/>
      <c r="D84" s="34"/>
      <c r="E84" s="99"/>
      <c r="F84" s="100"/>
      <c r="G84" s="34"/>
      <c r="H84" s="102"/>
      <c r="I84" s="34"/>
      <c r="J84" s="34"/>
      <c r="M84" s="219"/>
    </row>
    <row r="85" spans="1:13" s="234" customFormat="1" x14ac:dyDescent="0.25">
      <c r="A85" s="142"/>
      <c r="B85" s="99"/>
      <c r="C85" s="143"/>
      <c r="D85" s="34"/>
      <c r="E85" s="99"/>
      <c r="F85" s="100"/>
      <c r="G85" s="34"/>
      <c r="H85" s="102"/>
      <c r="I85" s="34"/>
      <c r="J85" s="34"/>
      <c r="M85" s="219"/>
    </row>
    <row r="86" spans="1:13" x14ac:dyDescent="0.25">
      <c r="A86" s="142"/>
      <c r="B86" s="99"/>
      <c r="C86" s="143"/>
      <c r="D86" s="34"/>
      <c r="E86" s="99"/>
      <c r="F86" s="100"/>
      <c r="G86" s="34"/>
      <c r="H86" s="102"/>
      <c r="I86" s="34"/>
      <c r="J86" s="34"/>
    </row>
    <row r="87" spans="1:13" x14ac:dyDescent="0.25">
      <c r="A87" s="98"/>
      <c r="B87" s="144" t="s">
        <v>11</v>
      </c>
      <c r="C87" s="298">
        <f>SUM(C8:C86)</f>
        <v>2395</v>
      </c>
      <c r="D87" s="145">
        <f>SUM(D8:D86)</f>
        <v>244358117</v>
      </c>
      <c r="E87" s="144" t="s">
        <v>11</v>
      </c>
      <c r="F87" s="146">
        <f>SUM(F8:F36)</f>
        <v>248</v>
      </c>
      <c r="G87" s="145">
        <f>SUM(G8:G36)</f>
        <v>26668609</v>
      </c>
      <c r="H87" s="100">
        <f>SUM(H8:H35)</f>
        <v>0</v>
      </c>
      <c r="I87" s="145">
        <f>SUM(I8:I86)</f>
        <v>182672600</v>
      </c>
      <c r="J87" s="147"/>
    </row>
    <row r="88" spans="1:13" x14ac:dyDescent="0.25">
      <c r="A88" s="98"/>
      <c r="B88" s="144"/>
      <c r="C88" s="298"/>
      <c r="D88" s="145"/>
      <c r="E88" s="144"/>
      <c r="F88" s="146"/>
      <c r="G88" s="145"/>
      <c r="H88" s="100"/>
      <c r="I88" s="147"/>
      <c r="J88" s="147"/>
    </row>
    <row r="89" spans="1:13" x14ac:dyDescent="0.25">
      <c r="A89" s="148"/>
      <c r="B89" s="149"/>
      <c r="C89" s="143"/>
      <c r="D89" s="34"/>
      <c r="E89" s="144"/>
      <c r="F89" s="100"/>
      <c r="G89" s="348" t="s">
        <v>12</v>
      </c>
      <c r="H89" s="348"/>
      <c r="I89" s="34"/>
      <c r="J89" s="150">
        <f>SUM(D8:D86)</f>
        <v>244358117</v>
      </c>
    </row>
    <row r="90" spans="1:13" x14ac:dyDescent="0.25">
      <c r="A90" s="98"/>
      <c r="B90" s="99"/>
      <c r="C90" s="143"/>
      <c r="D90" s="34"/>
      <c r="E90" s="99"/>
      <c r="F90" s="100"/>
      <c r="G90" s="348" t="s">
        <v>13</v>
      </c>
      <c r="H90" s="348"/>
      <c r="I90" s="101"/>
      <c r="J90" s="150">
        <f>SUM(G8:G86)</f>
        <v>61685699</v>
      </c>
    </row>
    <row r="91" spans="1:13" x14ac:dyDescent="0.25">
      <c r="A91" s="151"/>
      <c r="B91" s="101"/>
      <c r="C91" s="143"/>
      <c r="D91" s="34"/>
      <c r="E91" s="99"/>
      <c r="F91" s="100"/>
      <c r="G91" s="348" t="s">
        <v>14</v>
      </c>
      <c r="H91" s="348"/>
      <c r="I91" s="152"/>
      <c r="J91" s="152">
        <f>J89-J90</f>
        <v>182672418</v>
      </c>
    </row>
    <row r="92" spans="1:13" x14ac:dyDescent="0.25">
      <c r="A92" s="98"/>
      <c r="B92" s="153"/>
      <c r="C92" s="143"/>
      <c r="D92" s="143"/>
      <c r="E92" s="99"/>
      <c r="F92" s="100"/>
      <c r="G92" s="348" t="s">
        <v>15</v>
      </c>
      <c r="H92" s="348"/>
      <c r="I92" s="101"/>
      <c r="J92" s="150">
        <f>SUM(H8:H86)</f>
        <v>0</v>
      </c>
    </row>
    <row r="93" spans="1:13" x14ac:dyDescent="0.25">
      <c r="A93" s="98"/>
      <c r="B93" s="153"/>
      <c r="C93" s="143"/>
      <c r="D93" s="143"/>
      <c r="E93" s="99"/>
      <c r="F93" s="100"/>
      <c r="G93" s="348" t="s">
        <v>16</v>
      </c>
      <c r="H93" s="348"/>
      <c r="I93" s="101"/>
      <c r="J93" s="150">
        <f>J91+J92</f>
        <v>182672418</v>
      </c>
    </row>
    <row r="94" spans="1:13" x14ac:dyDescent="0.25">
      <c r="A94" s="98"/>
      <c r="B94" s="153"/>
      <c r="C94" s="143"/>
      <c r="D94" s="143"/>
      <c r="E94" s="99"/>
      <c r="F94" s="100"/>
      <c r="G94" s="348" t="s">
        <v>5</v>
      </c>
      <c r="H94" s="348"/>
      <c r="I94" s="101"/>
      <c r="J94" s="150">
        <f>SUM(I8:I86)</f>
        <v>182672600</v>
      </c>
    </row>
    <row r="95" spans="1:13" x14ac:dyDescent="0.25">
      <c r="A95" s="98"/>
      <c r="B95" s="153"/>
      <c r="C95" s="143"/>
      <c r="D95" s="143"/>
      <c r="E95" s="99"/>
      <c r="F95" s="100"/>
      <c r="G95" s="348" t="s">
        <v>32</v>
      </c>
      <c r="H95" s="348"/>
      <c r="I95" s="99" t="str">
        <f>IF(J95&gt;0,"SALDO",IF(J95&lt;0,"PIUTANG",IF(J95=0,"LUNAS")))</f>
        <v>SALDO</v>
      </c>
      <c r="J95" s="150">
        <f>J94-J93</f>
        <v>182</v>
      </c>
    </row>
  </sheetData>
  <mergeCells count="15">
    <mergeCell ref="G93:H93"/>
    <mergeCell ref="G95:H95"/>
    <mergeCell ref="F1:H1"/>
    <mergeCell ref="F2:H2"/>
    <mergeCell ref="G89:H89"/>
    <mergeCell ref="G90:H90"/>
    <mergeCell ref="G91:H91"/>
    <mergeCell ref="G92:H92"/>
    <mergeCell ref="G94:H94"/>
    <mergeCell ref="A5:J5"/>
    <mergeCell ref="A6:A7"/>
    <mergeCell ref="B6:G6"/>
    <mergeCell ref="H6:H7"/>
    <mergeCell ref="I6:I7"/>
    <mergeCell ref="J6:J7"/>
  </mergeCells>
  <pageMargins left="1.22" right="0.12" top="0.28000000000000003" bottom="0.75" header="0.3" footer="0.3"/>
  <pageSetup scale="63" orientation="portrait" horizontalDpi="120" verticalDpi="72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O127"/>
  <sheetViews>
    <sheetView zoomScaleNormal="100" workbookViewId="0">
      <pane ySplit="6" topLeftCell="A106" activePane="bottomLeft" state="frozen"/>
      <selection pane="bottomLeft" activeCell="G118" sqref="G118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7" style="223" customWidth="1"/>
    <col min="4" max="4" width="11.28515625" customWidth="1"/>
    <col min="5" max="5" width="10.28515625" customWidth="1"/>
    <col min="6" max="6" width="4.5703125" style="167" bestFit="1" customWidth="1"/>
    <col min="7" max="7" width="13.140625" customWidth="1"/>
    <col min="8" max="8" width="11.7109375" style="219" customWidth="1"/>
    <col min="9" max="9" width="15.28515625" style="37" customWidth="1"/>
    <col min="10" max="10" width="18.42578125" customWidth="1"/>
    <col min="12" max="12" width="11.7109375" style="219" bestFit="1" customWidth="1"/>
    <col min="13" max="13" width="12.28515625" style="219" bestFit="1" customWidth="1"/>
    <col min="14" max="14" width="12.28515625" bestFit="1" customWidth="1"/>
    <col min="15" max="15" width="9.7109375" bestFit="1" customWidth="1"/>
  </cols>
  <sheetData>
    <row r="1" spans="1:15" x14ac:dyDescent="0.25">
      <c r="A1" s="20" t="s">
        <v>0</v>
      </c>
      <c r="B1" s="20"/>
      <c r="C1" s="222" t="s">
        <v>174</v>
      </c>
      <c r="D1" s="20"/>
      <c r="E1" s="20"/>
      <c r="F1" s="318" t="s">
        <v>22</v>
      </c>
      <c r="G1" s="318"/>
      <c r="H1" s="318"/>
      <c r="I1" s="38"/>
      <c r="J1" s="20"/>
    </row>
    <row r="2" spans="1:15" x14ac:dyDescent="0.25">
      <c r="A2" s="20" t="s">
        <v>1</v>
      </c>
      <c r="B2" s="20"/>
      <c r="C2" s="222" t="s">
        <v>19</v>
      </c>
      <c r="D2" s="20"/>
      <c r="E2" s="20"/>
      <c r="F2" s="318" t="s">
        <v>21</v>
      </c>
      <c r="G2" s="318"/>
      <c r="H2" s="318"/>
      <c r="I2" s="38">
        <f>J127*-1</f>
        <v>-31623270</v>
      </c>
      <c r="J2" s="20"/>
    </row>
    <row r="3" spans="1:15" x14ac:dyDescent="0.25">
      <c r="N3" s="219"/>
      <c r="O3" s="219"/>
    </row>
    <row r="4" spans="1:15" ht="19.5" x14ac:dyDescent="0.25">
      <c r="A4" s="336"/>
      <c r="B4" s="336"/>
      <c r="C4" s="336"/>
      <c r="D4" s="336"/>
      <c r="E4" s="336"/>
      <c r="F4" s="336"/>
      <c r="G4" s="336"/>
      <c r="H4" s="336"/>
      <c r="I4" s="336"/>
      <c r="J4" s="337"/>
    </row>
    <row r="5" spans="1:15" x14ac:dyDescent="0.25">
      <c r="A5" s="338" t="s">
        <v>2</v>
      </c>
      <c r="B5" s="340" t="s">
        <v>3</v>
      </c>
      <c r="C5" s="341"/>
      <c r="D5" s="341"/>
      <c r="E5" s="341"/>
      <c r="F5" s="341"/>
      <c r="G5" s="342"/>
      <c r="H5" s="345" t="s">
        <v>4</v>
      </c>
      <c r="I5" s="343" t="s">
        <v>5</v>
      </c>
      <c r="J5" s="333" t="s">
        <v>6</v>
      </c>
    </row>
    <row r="6" spans="1:15" x14ac:dyDescent="0.25">
      <c r="A6" s="339"/>
      <c r="B6" s="165" t="s">
        <v>7</v>
      </c>
      <c r="C6" s="306" t="s">
        <v>8</v>
      </c>
      <c r="D6" s="166" t="s">
        <v>9</v>
      </c>
      <c r="E6" s="165" t="s">
        <v>10</v>
      </c>
      <c r="F6" s="165" t="s">
        <v>8</v>
      </c>
      <c r="G6" s="166" t="s">
        <v>9</v>
      </c>
      <c r="H6" s="346"/>
      <c r="I6" s="344"/>
      <c r="J6" s="334"/>
    </row>
    <row r="7" spans="1:15" x14ac:dyDescent="0.25">
      <c r="A7" s="242">
        <v>42796</v>
      </c>
      <c r="B7" s="89">
        <v>170114600</v>
      </c>
      <c r="C7" s="91">
        <v>11</v>
      </c>
      <c r="D7" s="90">
        <v>1136625</v>
      </c>
      <c r="E7" s="243"/>
      <c r="F7" s="243"/>
      <c r="G7" s="244"/>
      <c r="H7" s="246">
        <v>108000</v>
      </c>
      <c r="I7" s="246"/>
      <c r="J7" s="247"/>
    </row>
    <row r="8" spans="1:15" x14ac:dyDescent="0.25">
      <c r="A8" s="242">
        <v>42797</v>
      </c>
      <c r="B8" s="89">
        <v>170114763</v>
      </c>
      <c r="C8" s="91">
        <v>10</v>
      </c>
      <c r="D8" s="90">
        <v>1187813</v>
      </c>
      <c r="E8" s="243"/>
      <c r="F8" s="245"/>
      <c r="G8" s="247"/>
      <c r="H8" s="246">
        <v>162000</v>
      </c>
      <c r="I8" s="246"/>
      <c r="J8" s="247"/>
    </row>
    <row r="9" spans="1:15" x14ac:dyDescent="0.25">
      <c r="A9" s="242">
        <v>42798</v>
      </c>
      <c r="B9" s="89">
        <v>170114934</v>
      </c>
      <c r="C9" s="91">
        <v>19</v>
      </c>
      <c r="D9" s="90">
        <v>1758838</v>
      </c>
      <c r="E9" s="243"/>
      <c r="F9" s="245"/>
      <c r="G9" s="247"/>
      <c r="H9" s="246">
        <v>234000</v>
      </c>
      <c r="I9" s="246"/>
      <c r="J9" s="247"/>
    </row>
    <row r="10" spans="1:15" x14ac:dyDescent="0.25">
      <c r="A10" s="242">
        <v>42800</v>
      </c>
      <c r="B10" s="243">
        <v>170115246</v>
      </c>
      <c r="C10" s="249">
        <v>10</v>
      </c>
      <c r="D10" s="247">
        <v>842975</v>
      </c>
      <c r="E10" s="243"/>
      <c r="F10" s="243"/>
      <c r="G10" s="244"/>
      <c r="H10" s="246">
        <v>144000</v>
      </c>
      <c r="I10" s="246"/>
      <c r="J10" s="247"/>
    </row>
    <row r="11" spans="1:15" x14ac:dyDescent="0.25">
      <c r="A11" s="242">
        <v>42802</v>
      </c>
      <c r="B11" s="243">
        <v>170115524</v>
      </c>
      <c r="C11" s="249">
        <v>16</v>
      </c>
      <c r="D11" s="247">
        <v>1866288</v>
      </c>
      <c r="E11" s="243"/>
      <c r="F11" s="86"/>
      <c r="G11" s="244"/>
      <c r="H11" s="246">
        <v>234000</v>
      </c>
      <c r="I11" s="246"/>
      <c r="J11" s="247"/>
    </row>
    <row r="12" spans="1:15" x14ac:dyDescent="0.25">
      <c r="A12" s="242">
        <v>42805</v>
      </c>
      <c r="B12" s="243">
        <v>170115880</v>
      </c>
      <c r="C12" s="249">
        <v>21</v>
      </c>
      <c r="D12" s="247">
        <v>2299850</v>
      </c>
      <c r="E12" s="243"/>
      <c r="F12" s="86"/>
      <c r="G12" s="244"/>
      <c r="H12" s="246">
        <v>360000</v>
      </c>
      <c r="I12" s="246"/>
      <c r="J12" s="247"/>
    </row>
    <row r="13" spans="1:15" x14ac:dyDescent="0.25">
      <c r="A13" s="242">
        <v>42807</v>
      </c>
      <c r="B13" s="243">
        <v>170116326</v>
      </c>
      <c r="C13" s="249">
        <v>26</v>
      </c>
      <c r="D13" s="247">
        <v>2716175</v>
      </c>
      <c r="E13" s="243"/>
      <c r="F13" s="86"/>
      <c r="G13" s="247"/>
      <c r="H13" s="246">
        <v>270000</v>
      </c>
      <c r="I13" s="246"/>
      <c r="J13" s="247"/>
    </row>
    <row r="14" spans="1:15" x14ac:dyDescent="0.25">
      <c r="A14" s="242">
        <v>42808</v>
      </c>
      <c r="B14" s="243">
        <v>170116435</v>
      </c>
      <c r="C14" s="249">
        <v>23</v>
      </c>
      <c r="D14" s="247">
        <v>2534438</v>
      </c>
      <c r="E14" s="243"/>
      <c r="F14" s="86"/>
      <c r="G14" s="247"/>
      <c r="H14" s="246">
        <v>342000</v>
      </c>
      <c r="I14" s="246"/>
      <c r="J14" s="247"/>
    </row>
    <row r="15" spans="1:15" x14ac:dyDescent="0.25">
      <c r="A15" s="242">
        <v>42809</v>
      </c>
      <c r="B15" s="243">
        <v>170116617</v>
      </c>
      <c r="C15" s="249">
        <v>10</v>
      </c>
      <c r="D15" s="247">
        <v>1079225</v>
      </c>
      <c r="E15" s="243"/>
      <c r="F15" s="86"/>
      <c r="G15" s="247"/>
      <c r="H15" s="246">
        <v>162000</v>
      </c>
      <c r="I15" s="246"/>
      <c r="J15" s="247"/>
    </row>
    <row r="16" spans="1:15" x14ac:dyDescent="0.25">
      <c r="A16" s="242">
        <v>42810</v>
      </c>
      <c r="B16" s="243">
        <v>170116753</v>
      </c>
      <c r="C16" s="249">
        <v>17</v>
      </c>
      <c r="D16" s="247">
        <v>1959213</v>
      </c>
      <c r="E16" s="243"/>
      <c r="F16" s="86"/>
      <c r="G16" s="247"/>
      <c r="H16" s="246">
        <v>252000</v>
      </c>
      <c r="I16" s="246"/>
      <c r="J16" s="247"/>
    </row>
    <row r="17" spans="1:13" x14ac:dyDescent="0.25">
      <c r="A17" s="242">
        <v>42811</v>
      </c>
      <c r="B17" s="243">
        <v>170116906</v>
      </c>
      <c r="C17" s="249">
        <v>25</v>
      </c>
      <c r="D17" s="247">
        <v>2547388</v>
      </c>
      <c r="E17" s="243"/>
      <c r="F17" s="86"/>
      <c r="G17" s="247"/>
      <c r="H17" s="246">
        <v>342000</v>
      </c>
      <c r="I17" s="246"/>
      <c r="J17" s="247"/>
    </row>
    <row r="18" spans="1:13" x14ac:dyDescent="0.25">
      <c r="A18" s="242">
        <v>42812</v>
      </c>
      <c r="B18" s="243">
        <v>170117057</v>
      </c>
      <c r="C18" s="249">
        <v>19</v>
      </c>
      <c r="D18" s="247">
        <v>2112688</v>
      </c>
      <c r="E18" s="243"/>
      <c r="F18" s="86"/>
      <c r="G18" s="247"/>
      <c r="H18" s="246">
        <v>270000</v>
      </c>
      <c r="I18" s="246"/>
      <c r="J18" s="247"/>
    </row>
    <row r="19" spans="1:13" x14ac:dyDescent="0.25">
      <c r="A19" s="242">
        <v>42814</v>
      </c>
      <c r="B19" s="243">
        <v>170117253</v>
      </c>
      <c r="C19" s="249">
        <v>1</v>
      </c>
      <c r="D19" s="247">
        <v>86975</v>
      </c>
      <c r="E19" s="243">
        <v>170031154</v>
      </c>
      <c r="F19" s="86">
        <v>2</v>
      </c>
      <c r="G19" s="247">
        <v>179900</v>
      </c>
      <c r="H19" s="246"/>
      <c r="I19" s="246"/>
      <c r="J19" s="247"/>
    </row>
    <row r="20" spans="1:13" x14ac:dyDescent="0.25">
      <c r="A20" s="242">
        <v>42814</v>
      </c>
      <c r="B20" s="243">
        <v>170117345</v>
      </c>
      <c r="C20" s="249">
        <v>18</v>
      </c>
      <c r="D20" s="247">
        <v>1866813</v>
      </c>
      <c r="E20" s="243"/>
      <c r="F20" s="86"/>
      <c r="G20" s="247"/>
      <c r="H20" s="246">
        <v>252000</v>
      </c>
      <c r="I20" s="246"/>
      <c r="J20" s="247"/>
    </row>
    <row r="21" spans="1:13" x14ac:dyDescent="0.25">
      <c r="A21" s="242">
        <v>42816</v>
      </c>
      <c r="B21" s="243">
        <v>170117625</v>
      </c>
      <c r="C21" s="249">
        <v>21</v>
      </c>
      <c r="D21" s="247">
        <v>1981875</v>
      </c>
      <c r="E21" s="243"/>
      <c r="F21" s="86"/>
      <c r="G21" s="247"/>
      <c r="H21" s="246">
        <v>324000</v>
      </c>
      <c r="I21" s="246"/>
      <c r="J21" s="247"/>
    </row>
    <row r="22" spans="1:13" x14ac:dyDescent="0.25">
      <c r="A22" s="242">
        <v>42817</v>
      </c>
      <c r="B22" s="243">
        <v>170117772</v>
      </c>
      <c r="C22" s="249">
        <v>10</v>
      </c>
      <c r="D22" s="247">
        <v>828713</v>
      </c>
      <c r="E22" s="243"/>
      <c r="F22" s="86"/>
      <c r="G22" s="247"/>
      <c r="H22" s="246">
        <v>126000</v>
      </c>
      <c r="I22" s="246"/>
      <c r="J22" s="247"/>
    </row>
    <row r="23" spans="1:13" x14ac:dyDescent="0.25">
      <c r="A23" s="242">
        <v>42819</v>
      </c>
      <c r="B23" s="243">
        <v>170118100</v>
      </c>
      <c r="C23" s="249">
        <v>26</v>
      </c>
      <c r="D23" s="247">
        <v>2317963</v>
      </c>
      <c r="E23" s="243"/>
      <c r="F23" s="86"/>
      <c r="G23" s="247"/>
      <c r="H23" s="246">
        <v>353000</v>
      </c>
      <c r="I23" s="246"/>
      <c r="J23" s="247"/>
    </row>
    <row r="24" spans="1:13" x14ac:dyDescent="0.25">
      <c r="A24" s="242">
        <v>42821</v>
      </c>
      <c r="B24" s="243">
        <v>170118358</v>
      </c>
      <c r="C24" s="249">
        <v>20</v>
      </c>
      <c r="D24" s="247">
        <v>2249538</v>
      </c>
      <c r="E24" s="243"/>
      <c r="F24" s="86"/>
      <c r="G24" s="247"/>
      <c r="H24" s="246">
        <v>287000</v>
      </c>
      <c r="I24" s="246"/>
      <c r="J24" s="247"/>
    </row>
    <row r="25" spans="1:13" x14ac:dyDescent="0.25">
      <c r="A25" s="242">
        <v>42822</v>
      </c>
      <c r="B25" s="243">
        <v>170118525</v>
      </c>
      <c r="C25" s="249">
        <v>14</v>
      </c>
      <c r="D25" s="247">
        <v>1675450</v>
      </c>
      <c r="E25" s="243">
        <v>170031519</v>
      </c>
      <c r="F25" s="86">
        <v>1</v>
      </c>
      <c r="G25" s="247">
        <v>109025</v>
      </c>
      <c r="H25" s="246">
        <v>190000</v>
      </c>
      <c r="I25" s="246"/>
      <c r="J25" s="247"/>
    </row>
    <row r="26" spans="1:13" x14ac:dyDescent="0.25">
      <c r="A26" s="242">
        <v>42822</v>
      </c>
      <c r="B26" s="243">
        <v>170118531</v>
      </c>
      <c r="C26" s="248">
        <v>1</v>
      </c>
      <c r="D26" s="247">
        <v>123988</v>
      </c>
      <c r="E26" s="245"/>
      <c r="F26" s="243"/>
      <c r="G26" s="247"/>
      <c r="H26" s="246"/>
      <c r="I26" s="246"/>
      <c r="J26" s="247"/>
    </row>
    <row r="27" spans="1:13" s="234" customFormat="1" x14ac:dyDescent="0.25">
      <c r="A27" s="242">
        <v>42823</v>
      </c>
      <c r="B27" s="243">
        <v>170118687</v>
      </c>
      <c r="C27" s="248">
        <v>22</v>
      </c>
      <c r="D27" s="247">
        <v>2291800</v>
      </c>
      <c r="E27" s="245"/>
      <c r="F27" s="243"/>
      <c r="G27" s="247"/>
      <c r="H27" s="246">
        <v>241000</v>
      </c>
      <c r="I27" s="246"/>
      <c r="J27" s="247"/>
      <c r="L27" s="219"/>
      <c r="M27" s="219"/>
    </row>
    <row r="28" spans="1:13" s="234" customFormat="1" x14ac:dyDescent="0.25">
      <c r="A28" s="242">
        <v>42824</v>
      </c>
      <c r="B28" s="243">
        <v>170118836</v>
      </c>
      <c r="C28" s="248">
        <v>20</v>
      </c>
      <c r="D28" s="247">
        <v>2031838</v>
      </c>
      <c r="E28" s="245"/>
      <c r="F28" s="243"/>
      <c r="G28" s="247"/>
      <c r="H28" s="246">
        <v>258000</v>
      </c>
      <c r="I28" s="246"/>
      <c r="J28" s="247"/>
      <c r="L28" s="219"/>
      <c r="M28" s="219"/>
    </row>
    <row r="29" spans="1:13" s="234" customFormat="1" x14ac:dyDescent="0.25">
      <c r="A29" s="242">
        <v>42826</v>
      </c>
      <c r="B29" s="243">
        <v>170119132</v>
      </c>
      <c r="C29" s="248">
        <v>18</v>
      </c>
      <c r="D29" s="247">
        <v>1962450</v>
      </c>
      <c r="E29" s="245"/>
      <c r="F29" s="243"/>
      <c r="G29" s="247"/>
      <c r="H29" s="246">
        <v>309000</v>
      </c>
      <c r="I29" s="246"/>
      <c r="J29" s="247"/>
      <c r="L29" s="219"/>
      <c r="M29" s="219"/>
    </row>
    <row r="30" spans="1:13" s="234" customFormat="1" x14ac:dyDescent="0.25">
      <c r="A30" s="242">
        <v>42828</v>
      </c>
      <c r="B30" s="243">
        <v>170119451</v>
      </c>
      <c r="C30" s="248">
        <v>32</v>
      </c>
      <c r="D30" s="247">
        <v>3018750</v>
      </c>
      <c r="E30" s="245"/>
      <c r="F30" s="243"/>
      <c r="G30" s="247"/>
      <c r="H30" s="246">
        <v>445000</v>
      </c>
      <c r="I30" s="246"/>
      <c r="J30" s="247"/>
      <c r="L30" s="219"/>
      <c r="M30" s="219"/>
    </row>
    <row r="31" spans="1:13" s="234" customFormat="1" x14ac:dyDescent="0.25">
      <c r="A31" s="242">
        <v>42829</v>
      </c>
      <c r="B31" s="243">
        <v>170119613</v>
      </c>
      <c r="C31" s="248">
        <v>20</v>
      </c>
      <c r="D31" s="247">
        <v>2038225</v>
      </c>
      <c r="E31" s="245"/>
      <c r="F31" s="243"/>
      <c r="G31" s="247"/>
      <c r="H31" s="246">
        <v>360000</v>
      </c>
      <c r="I31" s="246"/>
      <c r="J31" s="247"/>
      <c r="L31" s="219"/>
      <c r="M31" s="219"/>
    </row>
    <row r="32" spans="1:13" s="234" customFormat="1" x14ac:dyDescent="0.25">
      <c r="A32" s="242"/>
      <c r="B32" s="243"/>
      <c r="C32" s="248"/>
      <c r="D32" s="247"/>
      <c r="E32" s="245"/>
      <c r="F32" s="243"/>
      <c r="G32" s="247"/>
      <c r="H32" s="246">
        <v>161000</v>
      </c>
      <c r="I32" s="246"/>
      <c r="J32" s="247"/>
      <c r="L32" s="219"/>
      <c r="M32" s="219"/>
    </row>
    <row r="33" spans="1:13" s="234" customFormat="1" x14ac:dyDescent="0.25">
      <c r="A33" s="242">
        <v>42831</v>
      </c>
      <c r="B33" s="243">
        <v>170119925</v>
      </c>
      <c r="C33" s="248">
        <v>29</v>
      </c>
      <c r="D33" s="247">
        <v>2977275</v>
      </c>
      <c r="E33" s="245"/>
      <c r="F33" s="243"/>
      <c r="G33" s="247"/>
      <c r="H33" s="246">
        <v>445000</v>
      </c>
      <c r="I33" s="246"/>
      <c r="J33" s="247"/>
      <c r="L33" s="219"/>
      <c r="M33" s="219"/>
    </row>
    <row r="34" spans="1:13" s="234" customFormat="1" x14ac:dyDescent="0.25">
      <c r="A34" s="242">
        <v>42833</v>
      </c>
      <c r="B34" s="243">
        <v>170120236</v>
      </c>
      <c r="C34" s="248">
        <v>12</v>
      </c>
      <c r="D34" s="247">
        <v>1173725</v>
      </c>
      <c r="E34" s="245"/>
      <c r="F34" s="243"/>
      <c r="G34" s="247"/>
      <c r="H34" s="246">
        <v>190000</v>
      </c>
      <c r="I34" s="246"/>
      <c r="J34" s="247"/>
      <c r="L34" s="219"/>
      <c r="M34" s="219"/>
    </row>
    <row r="35" spans="1:13" s="234" customFormat="1" x14ac:dyDescent="0.25">
      <c r="A35" s="242">
        <v>42835</v>
      </c>
      <c r="B35" s="243">
        <v>170120563</v>
      </c>
      <c r="C35" s="248">
        <v>14</v>
      </c>
      <c r="D35" s="247">
        <v>1569838</v>
      </c>
      <c r="E35" s="245"/>
      <c r="F35" s="243"/>
      <c r="G35" s="247"/>
      <c r="H35" s="246">
        <v>190000</v>
      </c>
      <c r="I35" s="246"/>
      <c r="J35" s="247"/>
      <c r="L35" s="219"/>
      <c r="M35" s="219"/>
    </row>
    <row r="36" spans="1:13" s="234" customFormat="1" x14ac:dyDescent="0.25">
      <c r="A36" s="242">
        <v>42836</v>
      </c>
      <c r="B36" s="243">
        <v>170120742</v>
      </c>
      <c r="C36" s="248">
        <v>29</v>
      </c>
      <c r="D36" s="247">
        <v>3068275</v>
      </c>
      <c r="E36" s="245"/>
      <c r="F36" s="243"/>
      <c r="G36" s="247"/>
      <c r="H36" s="246">
        <v>462000</v>
      </c>
      <c r="I36" s="246"/>
      <c r="J36" s="247"/>
      <c r="L36" s="219"/>
      <c r="M36" s="219"/>
    </row>
    <row r="37" spans="1:13" s="234" customFormat="1" x14ac:dyDescent="0.25">
      <c r="A37" s="242">
        <v>42837</v>
      </c>
      <c r="B37" s="243">
        <v>170120896</v>
      </c>
      <c r="C37" s="248">
        <v>4</v>
      </c>
      <c r="D37" s="247">
        <v>338800</v>
      </c>
      <c r="E37" s="245"/>
      <c r="F37" s="243"/>
      <c r="G37" s="247"/>
      <c r="H37" s="246"/>
      <c r="I37" s="246"/>
      <c r="J37" s="247"/>
      <c r="L37" s="219"/>
      <c r="M37" s="219"/>
    </row>
    <row r="38" spans="1:13" s="234" customFormat="1" x14ac:dyDescent="0.25">
      <c r="A38" s="242">
        <v>42837</v>
      </c>
      <c r="B38" s="243" t="s">
        <v>176</v>
      </c>
      <c r="C38" s="248">
        <v>36</v>
      </c>
      <c r="D38" s="247">
        <v>3513868</v>
      </c>
      <c r="E38" s="245"/>
      <c r="F38" s="243"/>
      <c r="G38" s="247"/>
      <c r="H38" s="246">
        <v>479000</v>
      </c>
      <c r="I38" s="246"/>
      <c r="J38" s="247"/>
      <c r="L38" s="219"/>
      <c r="M38" s="219"/>
    </row>
    <row r="39" spans="1:13" s="234" customFormat="1" x14ac:dyDescent="0.25">
      <c r="A39" s="242">
        <v>42840</v>
      </c>
      <c r="B39" s="243">
        <v>170121345</v>
      </c>
      <c r="C39" s="248">
        <v>19</v>
      </c>
      <c r="D39" s="247">
        <v>1911000</v>
      </c>
      <c r="E39" s="245"/>
      <c r="F39" s="243"/>
      <c r="G39" s="247"/>
      <c r="H39" s="246">
        <v>326000</v>
      </c>
      <c r="I39" s="246">
        <v>66452950</v>
      </c>
      <c r="J39" s="247" t="s">
        <v>17</v>
      </c>
      <c r="L39" s="219"/>
      <c r="M39" s="219"/>
    </row>
    <row r="40" spans="1:13" s="234" customFormat="1" x14ac:dyDescent="0.25">
      <c r="A40" s="242">
        <v>42843</v>
      </c>
      <c r="B40" s="243">
        <v>170121759</v>
      </c>
      <c r="C40" s="248">
        <v>27</v>
      </c>
      <c r="D40" s="247">
        <v>2951288</v>
      </c>
      <c r="E40" s="245"/>
      <c r="F40" s="243"/>
      <c r="G40" s="247"/>
      <c r="H40" s="246">
        <v>360000</v>
      </c>
      <c r="I40" s="246"/>
      <c r="J40" s="247"/>
      <c r="L40" s="219"/>
      <c r="M40" s="219"/>
    </row>
    <row r="41" spans="1:13" s="234" customFormat="1" x14ac:dyDescent="0.25">
      <c r="A41" s="242">
        <v>42846</v>
      </c>
      <c r="B41" s="243">
        <v>170122172</v>
      </c>
      <c r="C41" s="248">
        <v>17</v>
      </c>
      <c r="D41" s="247">
        <v>1963413</v>
      </c>
      <c r="E41" s="245"/>
      <c r="F41" s="243"/>
      <c r="G41" s="247"/>
      <c r="H41" s="246">
        <v>258000</v>
      </c>
      <c r="I41" s="246"/>
      <c r="J41" s="247"/>
      <c r="L41" s="219"/>
      <c r="M41" s="219"/>
    </row>
    <row r="42" spans="1:13" s="234" customFormat="1" x14ac:dyDescent="0.25">
      <c r="A42" s="242">
        <v>42849</v>
      </c>
      <c r="B42" s="243">
        <v>170122597</v>
      </c>
      <c r="C42" s="248">
        <v>10</v>
      </c>
      <c r="D42" s="247">
        <v>1069513</v>
      </c>
      <c r="E42" s="245"/>
      <c r="F42" s="243"/>
      <c r="G42" s="247"/>
      <c r="H42" s="246">
        <v>224000</v>
      </c>
      <c r="I42" s="246"/>
      <c r="J42" s="247"/>
      <c r="L42" s="219"/>
      <c r="M42" s="219"/>
    </row>
    <row r="43" spans="1:13" s="234" customFormat="1" x14ac:dyDescent="0.25">
      <c r="A43" s="242">
        <v>42850</v>
      </c>
      <c r="B43" s="243">
        <v>170122703</v>
      </c>
      <c r="C43" s="248">
        <v>25</v>
      </c>
      <c r="D43" s="247">
        <v>2697713</v>
      </c>
      <c r="E43" s="245"/>
      <c r="F43" s="243"/>
      <c r="G43" s="247"/>
      <c r="H43" s="246">
        <v>342000</v>
      </c>
      <c r="I43" s="246"/>
      <c r="J43" s="247"/>
      <c r="L43" s="219"/>
      <c r="M43" s="219"/>
    </row>
    <row r="44" spans="1:13" s="234" customFormat="1" x14ac:dyDescent="0.25">
      <c r="A44" s="242">
        <v>42852</v>
      </c>
      <c r="B44" s="243">
        <v>170122960</v>
      </c>
      <c r="C44" s="248">
        <v>42</v>
      </c>
      <c r="D44" s="247">
        <v>4231588</v>
      </c>
      <c r="E44" s="245"/>
      <c r="F44" s="243"/>
      <c r="G44" s="247"/>
      <c r="H44" s="246">
        <v>468000</v>
      </c>
      <c r="I44" s="246"/>
      <c r="J44" s="247"/>
      <c r="L44" s="219"/>
      <c r="M44" s="219"/>
    </row>
    <row r="45" spans="1:13" s="234" customFormat="1" x14ac:dyDescent="0.25">
      <c r="A45" s="242">
        <v>42854</v>
      </c>
      <c r="B45" s="243">
        <v>170123248</v>
      </c>
      <c r="C45" s="248">
        <v>17</v>
      </c>
      <c r="D45" s="247">
        <v>1732588</v>
      </c>
      <c r="E45" s="245"/>
      <c r="F45" s="243"/>
      <c r="G45" s="247"/>
      <c r="H45" s="246">
        <v>216000</v>
      </c>
      <c r="I45" s="246"/>
      <c r="J45" s="247"/>
      <c r="L45" s="219"/>
      <c r="M45" s="219"/>
    </row>
    <row r="46" spans="1:13" s="234" customFormat="1" x14ac:dyDescent="0.25">
      <c r="A46" s="242">
        <v>42856</v>
      </c>
      <c r="B46" s="243">
        <v>170123535</v>
      </c>
      <c r="C46" s="248">
        <v>23</v>
      </c>
      <c r="D46" s="247">
        <v>2318750</v>
      </c>
      <c r="E46" s="245"/>
      <c r="F46" s="243"/>
      <c r="G46" s="247"/>
      <c r="H46" s="246">
        <v>360000</v>
      </c>
      <c r="I46" s="246"/>
      <c r="J46" s="247"/>
      <c r="L46" s="219"/>
      <c r="M46" s="219"/>
    </row>
    <row r="47" spans="1:13" s="234" customFormat="1" x14ac:dyDescent="0.25">
      <c r="A47" s="242">
        <v>42858</v>
      </c>
      <c r="B47" s="243">
        <v>170123819</v>
      </c>
      <c r="C47" s="248">
        <v>15</v>
      </c>
      <c r="D47" s="247">
        <v>1461775</v>
      </c>
      <c r="E47" s="245"/>
      <c r="F47" s="243"/>
      <c r="G47" s="247"/>
      <c r="H47" s="246">
        <v>180000</v>
      </c>
      <c r="I47" s="246"/>
      <c r="J47" s="247"/>
      <c r="L47" s="219"/>
      <c r="M47" s="219"/>
    </row>
    <row r="48" spans="1:13" s="234" customFormat="1" x14ac:dyDescent="0.25">
      <c r="A48" s="242">
        <v>42859</v>
      </c>
      <c r="B48" s="243">
        <v>170123998</v>
      </c>
      <c r="C48" s="248">
        <v>14</v>
      </c>
      <c r="D48" s="247">
        <v>1542975</v>
      </c>
      <c r="E48" s="245"/>
      <c r="F48" s="243"/>
      <c r="G48" s="247"/>
      <c r="H48" s="246">
        <v>180000</v>
      </c>
      <c r="I48" s="246"/>
      <c r="J48" s="247"/>
      <c r="L48" s="219"/>
      <c r="M48" s="219"/>
    </row>
    <row r="49" spans="1:13" s="234" customFormat="1" x14ac:dyDescent="0.25">
      <c r="A49" s="242">
        <v>42861</v>
      </c>
      <c r="B49" s="243">
        <v>170124299</v>
      </c>
      <c r="C49" s="248">
        <v>12</v>
      </c>
      <c r="D49" s="247">
        <v>1110813</v>
      </c>
      <c r="E49" s="245"/>
      <c r="F49" s="243"/>
      <c r="G49" s="247"/>
      <c r="H49" s="246">
        <v>180000</v>
      </c>
      <c r="I49" s="246"/>
      <c r="J49" s="247"/>
      <c r="L49" s="219"/>
      <c r="M49" s="219"/>
    </row>
    <row r="50" spans="1:13" s="234" customFormat="1" x14ac:dyDescent="0.25">
      <c r="A50" s="242">
        <v>42864</v>
      </c>
      <c r="B50" s="243">
        <v>170124777</v>
      </c>
      <c r="C50" s="248">
        <v>11</v>
      </c>
      <c r="D50" s="247">
        <v>1093750</v>
      </c>
      <c r="E50" s="245"/>
      <c r="F50" s="243"/>
      <c r="G50" s="247"/>
      <c r="H50" s="246">
        <v>198000</v>
      </c>
      <c r="I50" s="246"/>
      <c r="J50" s="247"/>
      <c r="L50" s="219"/>
      <c r="M50" s="219"/>
    </row>
    <row r="51" spans="1:13" s="234" customFormat="1" x14ac:dyDescent="0.25">
      <c r="A51" s="242">
        <v>42868</v>
      </c>
      <c r="B51" s="243">
        <v>170125370</v>
      </c>
      <c r="C51" s="248">
        <v>36</v>
      </c>
      <c r="D51" s="247">
        <v>3860850</v>
      </c>
      <c r="E51" s="245"/>
      <c r="F51" s="243"/>
      <c r="G51" s="247"/>
      <c r="H51" s="246">
        <v>450000</v>
      </c>
      <c r="I51" s="246"/>
      <c r="J51" s="247"/>
      <c r="L51" s="219"/>
      <c r="M51" s="219"/>
    </row>
    <row r="52" spans="1:13" s="234" customFormat="1" x14ac:dyDescent="0.25">
      <c r="A52" s="242">
        <v>42871</v>
      </c>
      <c r="B52" s="243">
        <v>170125849</v>
      </c>
      <c r="C52" s="248">
        <v>12</v>
      </c>
      <c r="D52" s="247">
        <v>1137325</v>
      </c>
      <c r="E52" s="245"/>
      <c r="F52" s="243"/>
      <c r="G52" s="247"/>
      <c r="H52" s="246">
        <v>180000</v>
      </c>
      <c r="I52" s="246"/>
      <c r="J52" s="247"/>
      <c r="L52" s="219"/>
      <c r="M52" s="219"/>
    </row>
    <row r="53" spans="1:13" s="234" customFormat="1" x14ac:dyDescent="0.25">
      <c r="A53" s="242">
        <v>42875</v>
      </c>
      <c r="B53" s="243">
        <v>170126421</v>
      </c>
      <c r="C53" s="248">
        <v>11</v>
      </c>
      <c r="D53" s="247">
        <v>1310925</v>
      </c>
      <c r="E53" s="245"/>
      <c r="F53" s="243"/>
      <c r="G53" s="247"/>
      <c r="H53" s="246">
        <v>139000</v>
      </c>
      <c r="I53" s="246"/>
      <c r="J53" s="247"/>
      <c r="L53" s="219"/>
      <c r="M53" s="219"/>
    </row>
    <row r="54" spans="1:13" s="234" customFormat="1" x14ac:dyDescent="0.25">
      <c r="A54" s="242">
        <v>42878</v>
      </c>
      <c r="B54" s="243">
        <v>170126788</v>
      </c>
      <c r="C54" s="248">
        <v>12</v>
      </c>
      <c r="D54" s="247">
        <v>1343913</v>
      </c>
      <c r="E54" s="245"/>
      <c r="F54" s="243"/>
      <c r="G54" s="247"/>
      <c r="H54" s="246">
        <v>139000</v>
      </c>
      <c r="I54" s="246"/>
      <c r="J54" s="247"/>
      <c r="L54" s="219"/>
      <c r="M54" s="219"/>
    </row>
    <row r="55" spans="1:13" s="234" customFormat="1" x14ac:dyDescent="0.25">
      <c r="A55" s="242">
        <v>42878</v>
      </c>
      <c r="B55" s="243">
        <v>170126900</v>
      </c>
      <c r="C55" s="248">
        <v>12</v>
      </c>
      <c r="D55" s="247">
        <v>1218875</v>
      </c>
      <c r="E55" s="245"/>
      <c r="F55" s="243"/>
      <c r="G55" s="247"/>
      <c r="H55" s="246">
        <v>154000</v>
      </c>
      <c r="I55" s="246"/>
      <c r="J55" s="247"/>
      <c r="L55" s="219"/>
      <c r="M55" s="219"/>
    </row>
    <row r="56" spans="1:13" s="234" customFormat="1" x14ac:dyDescent="0.25">
      <c r="A56" s="242">
        <v>42880</v>
      </c>
      <c r="B56" s="243">
        <v>170127203</v>
      </c>
      <c r="C56" s="248">
        <v>13</v>
      </c>
      <c r="D56" s="247">
        <v>1371650</v>
      </c>
      <c r="E56" s="245"/>
      <c r="F56" s="243"/>
      <c r="G56" s="247"/>
      <c r="H56" s="246">
        <v>154000</v>
      </c>
      <c r="I56" s="246"/>
      <c r="J56" s="247"/>
      <c r="L56" s="219"/>
      <c r="M56" s="219"/>
    </row>
    <row r="57" spans="1:13" s="234" customFormat="1" x14ac:dyDescent="0.25">
      <c r="A57" s="242">
        <v>42882</v>
      </c>
      <c r="B57" s="243">
        <v>170127420</v>
      </c>
      <c r="C57" s="248">
        <v>1</v>
      </c>
      <c r="D57" s="247">
        <v>60113</v>
      </c>
      <c r="E57" s="245">
        <v>170034209</v>
      </c>
      <c r="F57" s="243">
        <v>3</v>
      </c>
      <c r="G57" s="247">
        <v>162488</v>
      </c>
      <c r="H57" s="246"/>
      <c r="I57" s="246"/>
      <c r="J57" s="247"/>
      <c r="L57" s="219"/>
      <c r="M57" s="219"/>
    </row>
    <row r="58" spans="1:13" s="234" customFormat="1" x14ac:dyDescent="0.25">
      <c r="A58" s="242">
        <v>42884</v>
      </c>
      <c r="B58" s="243">
        <v>170127763</v>
      </c>
      <c r="C58" s="248">
        <v>20</v>
      </c>
      <c r="D58" s="247">
        <v>1913975</v>
      </c>
      <c r="E58" s="245"/>
      <c r="F58" s="243"/>
      <c r="G58" s="247"/>
      <c r="H58" s="246">
        <v>252000</v>
      </c>
      <c r="I58" s="246"/>
      <c r="J58" s="247"/>
      <c r="L58" s="219"/>
      <c r="M58" s="219"/>
    </row>
    <row r="59" spans="1:13" s="234" customFormat="1" x14ac:dyDescent="0.25">
      <c r="A59" s="242">
        <v>42886</v>
      </c>
      <c r="B59" s="243">
        <v>170127980</v>
      </c>
      <c r="C59" s="248">
        <v>12</v>
      </c>
      <c r="D59" s="247">
        <v>1305675</v>
      </c>
      <c r="E59" s="245"/>
      <c r="F59" s="243"/>
      <c r="G59" s="247"/>
      <c r="H59" s="246">
        <v>181800</v>
      </c>
      <c r="I59" s="246"/>
      <c r="J59" s="247"/>
      <c r="L59" s="219"/>
      <c r="M59" s="219"/>
    </row>
    <row r="60" spans="1:13" s="234" customFormat="1" x14ac:dyDescent="0.25">
      <c r="A60" s="242">
        <v>42887</v>
      </c>
      <c r="B60" s="243">
        <v>170128257</v>
      </c>
      <c r="C60" s="248">
        <v>14</v>
      </c>
      <c r="D60" s="247">
        <v>1541050</v>
      </c>
      <c r="E60" s="245"/>
      <c r="F60" s="243"/>
      <c r="G60" s="247"/>
      <c r="H60" s="246">
        <v>154000</v>
      </c>
      <c r="I60" s="246"/>
      <c r="J60" s="247"/>
      <c r="L60" s="219"/>
      <c r="M60" s="219"/>
    </row>
    <row r="61" spans="1:13" s="234" customFormat="1" x14ac:dyDescent="0.25">
      <c r="A61" s="242">
        <v>42888</v>
      </c>
      <c r="B61" s="243">
        <v>170128406</v>
      </c>
      <c r="C61" s="248">
        <v>20</v>
      </c>
      <c r="D61" s="247">
        <v>2179800</v>
      </c>
      <c r="E61" s="245"/>
      <c r="F61" s="243"/>
      <c r="G61" s="247"/>
      <c r="H61" s="246">
        <v>238000</v>
      </c>
      <c r="I61" s="246"/>
      <c r="J61" s="247"/>
      <c r="L61" s="219"/>
      <c r="M61" s="219"/>
    </row>
    <row r="62" spans="1:13" s="234" customFormat="1" x14ac:dyDescent="0.25">
      <c r="A62" s="242">
        <v>42892</v>
      </c>
      <c r="B62" s="243">
        <v>170129203</v>
      </c>
      <c r="C62" s="248">
        <v>47</v>
      </c>
      <c r="D62" s="247">
        <v>4805325</v>
      </c>
      <c r="E62" s="245"/>
      <c r="F62" s="243"/>
      <c r="G62" s="247"/>
      <c r="H62" s="246">
        <v>543000</v>
      </c>
      <c r="I62" s="246"/>
      <c r="J62" s="247"/>
      <c r="L62" s="219"/>
      <c r="M62" s="219"/>
    </row>
    <row r="63" spans="1:13" s="234" customFormat="1" x14ac:dyDescent="0.25">
      <c r="A63" s="242">
        <v>42894</v>
      </c>
      <c r="B63" s="243">
        <v>170129654</v>
      </c>
      <c r="C63" s="248">
        <v>17</v>
      </c>
      <c r="D63" s="247">
        <v>1720688</v>
      </c>
      <c r="E63" s="245"/>
      <c r="F63" s="243"/>
      <c r="G63" s="247"/>
      <c r="H63" s="246">
        <v>152500</v>
      </c>
      <c r="I63" s="246"/>
      <c r="J63" s="247"/>
      <c r="L63" s="219"/>
      <c r="M63" s="219"/>
    </row>
    <row r="64" spans="1:13" s="234" customFormat="1" x14ac:dyDescent="0.25">
      <c r="A64" s="242">
        <v>42895</v>
      </c>
      <c r="B64" s="243">
        <v>170129892</v>
      </c>
      <c r="C64" s="248">
        <v>18</v>
      </c>
      <c r="D64" s="247">
        <v>1911875</v>
      </c>
      <c r="E64" s="245"/>
      <c r="F64" s="243"/>
      <c r="G64" s="247"/>
      <c r="H64" s="246">
        <v>170000</v>
      </c>
      <c r="I64" s="246"/>
      <c r="J64" s="247"/>
      <c r="L64" s="219"/>
      <c r="M64" s="219"/>
    </row>
    <row r="65" spans="1:13" s="234" customFormat="1" x14ac:dyDescent="0.25">
      <c r="A65" s="242">
        <v>42897</v>
      </c>
      <c r="B65" s="243">
        <v>170130354</v>
      </c>
      <c r="C65" s="248">
        <v>8</v>
      </c>
      <c r="D65" s="247">
        <v>972650</v>
      </c>
      <c r="E65" s="245"/>
      <c r="F65" s="243"/>
      <c r="G65" s="247"/>
      <c r="H65" s="246">
        <v>160000</v>
      </c>
      <c r="I65" s="246"/>
      <c r="J65" s="247"/>
      <c r="L65" s="219"/>
      <c r="M65" s="219"/>
    </row>
    <row r="66" spans="1:13" s="234" customFormat="1" x14ac:dyDescent="0.25">
      <c r="A66" s="242">
        <v>42897</v>
      </c>
      <c r="B66" s="243">
        <v>170130359</v>
      </c>
      <c r="C66" s="248">
        <v>13</v>
      </c>
      <c r="D66" s="247">
        <v>1381450</v>
      </c>
      <c r="E66" s="245"/>
      <c r="F66" s="243"/>
      <c r="G66" s="247"/>
      <c r="H66" s="246">
        <v>34000</v>
      </c>
      <c r="I66" s="246"/>
      <c r="J66" s="247"/>
      <c r="L66" s="219"/>
      <c r="M66" s="219"/>
    </row>
    <row r="67" spans="1:13" s="234" customFormat="1" x14ac:dyDescent="0.25">
      <c r="A67" s="242">
        <v>42899</v>
      </c>
      <c r="B67" s="243">
        <v>170130769</v>
      </c>
      <c r="C67" s="248">
        <v>15</v>
      </c>
      <c r="D67" s="247">
        <v>1355025</v>
      </c>
      <c r="E67" s="245"/>
      <c r="F67" s="243"/>
      <c r="G67" s="247"/>
      <c r="H67" s="246">
        <v>224000</v>
      </c>
      <c r="I67" s="246"/>
      <c r="J67" s="247"/>
      <c r="L67" s="219"/>
      <c r="M67" s="219"/>
    </row>
    <row r="68" spans="1:13" s="234" customFormat="1" x14ac:dyDescent="0.25">
      <c r="A68" s="242">
        <v>42899</v>
      </c>
      <c r="B68" s="243">
        <v>170130933</v>
      </c>
      <c r="C68" s="248">
        <v>28</v>
      </c>
      <c r="D68" s="247">
        <v>3033450</v>
      </c>
      <c r="E68" s="245"/>
      <c r="F68" s="243"/>
      <c r="G68" s="247"/>
      <c r="H68" s="246">
        <v>400000</v>
      </c>
      <c r="I68" s="246"/>
      <c r="J68" s="247"/>
      <c r="L68" s="219"/>
      <c r="M68" s="219"/>
    </row>
    <row r="69" spans="1:13" s="234" customFormat="1" x14ac:dyDescent="0.25">
      <c r="A69" s="242">
        <v>42901</v>
      </c>
      <c r="B69" s="243">
        <v>170131159</v>
      </c>
      <c r="C69" s="248">
        <v>20</v>
      </c>
      <c r="D69" s="247">
        <v>2828000</v>
      </c>
      <c r="E69" s="245"/>
      <c r="F69" s="243"/>
      <c r="G69" s="247"/>
      <c r="H69" s="246">
        <v>128000</v>
      </c>
      <c r="I69" s="246"/>
      <c r="J69" s="247"/>
      <c r="L69" s="219"/>
      <c r="M69" s="219"/>
    </row>
    <row r="70" spans="1:13" s="234" customFormat="1" x14ac:dyDescent="0.25">
      <c r="A70" s="242">
        <v>42901</v>
      </c>
      <c r="B70" s="243">
        <v>170131865</v>
      </c>
      <c r="C70" s="248">
        <v>21</v>
      </c>
      <c r="D70" s="247">
        <v>2287600</v>
      </c>
      <c r="E70" s="245"/>
      <c r="F70" s="243"/>
      <c r="G70" s="247"/>
      <c r="H70" s="246">
        <v>336000</v>
      </c>
      <c r="I70" s="246"/>
      <c r="J70" s="247"/>
      <c r="L70" s="219"/>
      <c r="M70" s="219"/>
    </row>
    <row r="71" spans="1:13" s="234" customFormat="1" x14ac:dyDescent="0.25">
      <c r="A71" s="242">
        <v>42901</v>
      </c>
      <c r="B71" s="243">
        <v>170131366</v>
      </c>
      <c r="C71" s="248">
        <v>20</v>
      </c>
      <c r="D71" s="247">
        <v>2828000</v>
      </c>
      <c r="E71" s="245"/>
      <c r="F71" s="243"/>
      <c r="G71" s="247"/>
      <c r="H71" s="246">
        <v>897000</v>
      </c>
      <c r="I71" s="246"/>
      <c r="J71" s="247"/>
      <c r="L71" s="219"/>
      <c r="M71" s="219"/>
    </row>
    <row r="72" spans="1:13" s="234" customFormat="1" x14ac:dyDescent="0.25">
      <c r="A72" s="242">
        <v>42901</v>
      </c>
      <c r="B72" s="243">
        <v>170131367</v>
      </c>
      <c r="C72" s="248">
        <v>69</v>
      </c>
      <c r="D72" s="247">
        <v>6722013</v>
      </c>
      <c r="E72" s="245"/>
      <c r="F72" s="243"/>
      <c r="G72" s="247"/>
      <c r="H72" s="246"/>
      <c r="I72" s="246"/>
      <c r="J72" s="247"/>
      <c r="L72" s="219"/>
      <c r="M72" s="219"/>
    </row>
    <row r="73" spans="1:13" s="234" customFormat="1" x14ac:dyDescent="0.25">
      <c r="A73" s="242">
        <v>42905</v>
      </c>
      <c r="B73" s="243">
        <v>170132331</v>
      </c>
      <c r="C73" s="248">
        <v>32</v>
      </c>
      <c r="D73" s="247">
        <v>3157263</v>
      </c>
      <c r="E73" s="245"/>
      <c r="F73" s="243"/>
      <c r="G73" s="247"/>
      <c r="H73" s="246">
        <v>400000</v>
      </c>
      <c r="I73" s="246"/>
      <c r="J73" s="247"/>
      <c r="L73" s="219"/>
      <c r="M73" s="219"/>
    </row>
    <row r="74" spans="1:13" s="234" customFormat="1" x14ac:dyDescent="0.25">
      <c r="A74" s="242">
        <v>42906</v>
      </c>
      <c r="B74" s="243"/>
      <c r="C74" s="248"/>
      <c r="D74" s="247"/>
      <c r="E74" s="245"/>
      <c r="F74" s="243"/>
      <c r="G74" s="247"/>
      <c r="H74" s="246"/>
      <c r="I74" s="246">
        <v>43000000</v>
      </c>
      <c r="J74" s="247" t="s">
        <v>17</v>
      </c>
      <c r="L74" s="219"/>
      <c r="M74" s="219"/>
    </row>
    <row r="75" spans="1:13" s="234" customFormat="1" x14ac:dyDescent="0.25">
      <c r="A75" s="242"/>
      <c r="B75" s="243"/>
      <c r="C75" s="248"/>
      <c r="D75" s="247"/>
      <c r="E75" s="245"/>
      <c r="F75" s="243"/>
      <c r="G75" s="247"/>
      <c r="H75" s="246"/>
      <c r="I75" s="246">
        <v>33800000</v>
      </c>
      <c r="J75" s="247" t="s">
        <v>17</v>
      </c>
      <c r="L75" s="219"/>
      <c r="M75" s="219"/>
    </row>
    <row r="76" spans="1:13" s="234" customFormat="1" x14ac:dyDescent="0.25">
      <c r="A76" s="242">
        <v>42907</v>
      </c>
      <c r="B76" s="243">
        <v>170132594</v>
      </c>
      <c r="C76" s="248">
        <v>7</v>
      </c>
      <c r="D76" s="247">
        <v>748300</v>
      </c>
      <c r="E76" s="245"/>
      <c r="F76" s="243"/>
      <c r="G76" s="247"/>
      <c r="H76" s="246">
        <v>160000</v>
      </c>
      <c r="I76" s="246"/>
      <c r="J76" s="247"/>
      <c r="L76" s="219"/>
      <c r="M76" s="219"/>
    </row>
    <row r="77" spans="1:13" s="234" customFormat="1" x14ac:dyDescent="0.25">
      <c r="A77" s="242">
        <v>42922</v>
      </c>
      <c r="B77" s="243">
        <v>170132852</v>
      </c>
      <c r="C77" s="248">
        <v>37</v>
      </c>
      <c r="D77" s="247">
        <v>4286888</v>
      </c>
      <c r="E77" s="245"/>
      <c r="F77" s="243"/>
      <c r="G77" s="247"/>
      <c r="H77" s="246">
        <v>170000</v>
      </c>
      <c r="I77" s="246"/>
      <c r="J77" s="247"/>
      <c r="L77" s="219"/>
      <c r="M77" s="219"/>
    </row>
    <row r="78" spans="1:13" s="234" customFormat="1" x14ac:dyDescent="0.25">
      <c r="A78" s="242">
        <v>42922</v>
      </c>
      <c r="B78" s="243">
        <v>170132855</v>
      </c>
      <c r="C78" s="248">
        <v>8</v>
      </c>
      <c r="D78" s="247">
        <v>864500</v>
      </c>
      <c r="E78" s="245"/>
      <c r="F78" s="243"/>
      <c r="G78" s="247"/>
      <c r="H78" s="246">
        <v>128000</v>
      </c>
      <c r="I78" s="246"/>
      <c r="J78" s="247"/>
      <c r="L78" s="219"/>
      <c r="M78" s="219"/>
    </row>
    <row r="79" spans="1:13" s="234" customFormat="1" x14ac:dyDescent="0.25">
      <c r="A79" s="242">
        <v>42923</v>
      </c>
      <c r="B79" s="243">
        <v>170132913</v>
      </c>
      <c r="C79" s="248">
        <v>10</v>
      </c>
      <c r="D79" s="247">
        <v>1414000</v>
      </c>
      <c r="E79" s="245"/>
      <c r="F79" s="243"/>
      <c r="G79" s="247"/>
      <c r="H79" s="246">
        <v>72000</v>
      </c>
      <c r="I79" s="246"/>
      <c r="J79" s="247"/>
      <c r="L79" s="219"/>
      <c r="M79" s="219"/>
    </row>
    <row r="80" spans="1:13" s="234" customFormat="1" x14ac:dyDescent="0.25">
      <c r="A80" s="242">
        <v>42926</v>
      </c>
      <c r="B80" s="243">
        <v>170133229</v>
      </c>
      <c r="C80" s="248">
        <v>13</v>
      </c>
      <c r="D80" s="247">
        <v>1602913</v>
      </c>
      <c r="E80" s="245"/>
      <c r="F80" s="243"/>
      <c r="G80" s="247"/>
      <c r="H80" s="246">
        <v>224000</v>
      </c>
      <c r="I80" s="246"/>
      <c r="J80" s="247"/>
      <c r="L80" s="219"/>
      <c r="M80" s="219"/>
    </row>
    <row r="81" spans="1:13" s="234" customFormat="1" x14ac:dyDescent="0.25">
      <c r="A81" s="242">
        <v>42929</v>
      </c>
      <c r="B81" s="243">
        <v>170133565</v>
      </c>
      <c r="C81" s="248">
        <v>18</v>
      </c>
      <c r="D81" s="247">
        <v>2040238</v>
      </c>
      <c r="E81" s="245"/>
      <c r="F81" s="243"/>
      <c r="G81" s="247"/>
      <c r="H81" s="246">
        <v>320000</v>
      </c>
      <c r="I81" s="246"/>
      <c r="J81" s="247"/>
      <c r="L81" s="219"/>
      <c r="M81" s="219"/>
    </row>
    <row r="82" spans="1:13" s="234" customFormat="1" x14ac:dyDescent="0.25">
      <c r="A82" s="242">
        <v>42931</v>
      </c>
      <c r="B82" s="243">
        <v>170133858</v>
      </c>
      <c r="C82" s="248">
        <v>12</v>
      </c>
      <c r="D82" s="247">
        <v>1231388</v>
      </c>
      <c r="E82" s="245"/>
      <c r="F82" s="243"/>
      <c r="G82" s="247"/>
      <c r="H82" s="246">
        <v>224000</v>
      </c>
      <c r="I82" s="246"/>
      <c r="J82" s="247"/>
      <c r="L82" s="219"/>
      <c r="M82" s="219"/>
    </row>
    <row r="83" spans="1:13" s="234" customFormat="1" x14ac:dyDescent="0.25">
      <c r="A83" s="242"/>
      <c r="B83" s="243"/>
      <c r="C83" s="248"/>
      <c r="D83" s="247"/>
      <c r="E83" s="245">
        <v>170036139</v>
      </c>
      <c r="F83" s="243">
        <v>20</v>
      </c>
      <c r="G83" s="247">
        <v>2956000</v>
      </c>
      <c r="H83" s="246"/>
      <c r="I83" s="246"/>
      <c r="J83" s="247" t="s">
        <v>181</v>
      </c>
      <c r="L83" s="219"/>
      <c r="M83" s="219"/>
    </row>
    <row r="84" spans="1:13" s="234" customFormat="1" x14ac:dyDescent="0.25">
      <c r="A84" s="242">
        <v>42935</v>
      </c>
      <c r="B84" s="243">
        <v>170134268</v>
      </c>
      <c r="C84" s="248">
        <v>13</v>
      </c>
      <c r="D84" s="247">
        <v>1601863</v>
      </c>
      <c r="E84" s="245"/>
      <c r="F84" s="243"/>
      <c r="G84" s="247"/>
      <c r="H84" s="246">
        <v>192000</v>
      </c>
      <c r="I84" s="246"/>
      <c r="J84" s="247"/>
      <c r="L84" s="219"/>
      <c r="M84" s="219"/>
    </row>
    <row r="85" spans="1:13" s="234" customFormat="1" x14ac:dyDescent="0.25">
      <c r="A85" s="242">
        <v>42942</v>
      </c>
      <c r="B85" s="243">
        <v>170135012</v>
      </c>
      <c r="C85" s="248">
        <v>11</v>
      </c>
      <c r="D85" s="247">
        <v>1087188</v>
      </c>
      <c r="E85" s="245"/>
      <c r="F85" s="243"/>
      <c r="G85" s="247"/>
      <c r="H85" s="246">
        <v>160000</v>
      </c>
      <c r="I85" s="246"/>
      <c r="J85" s="247"/>
      <c r="L85" s="219"/>
      <c r="M85" s="219"/>
    </row>
    <row r="86" spans="1:13" s="234" customFormat="1" x14ac:dyDescent="0.25">
      <c r="A86" s="242">
        <v>42945</v>
      </c>
      <c r="B86" s="243">
        <v>170135259</v>
      </c>
      <c r="C86" s="248">
        <v>11</v>
      </c>
      <c r="D86" s="247">
        <v>1127088</v>
      </c>
      <c r="E86" s="245"/>
      <c r="F86" s="243"/>
      <c r="G86" s="247"/>
      <c r="H86" s="246">
        <v>234000</v>
      </c>
      <c r="I86" s="246"/>
      <c r="J86" s="247"/>
      <c r="L86" s="219"/>
      <c r="M86" s="219"/>
    </row>
    <row r="87" spans="1:13" s="234" customFormat="1" x14ac:dyDescent="0.25">
      <c r="A87" s="242">
        <v>42948</v>
      </c>
      <c r="B87" s="243">
        <v>170135670</v>
      </c>
      <c r="C87" s="248">
        <v>17</v>
      </c>
      <c r="D87" s="247">
        <v>1902863</v>
      </c>
      <c r="E87" s="245"/>
      <c r="F87" s="243"/>
      <c r="G87" s="247"/>
      <c r="H87" s="246">
        <v>176000</v>
      </c>
      <c r="I87" s="246"/>
      <c r="J87" s="247"/>
      <c r="L87" s="219"/>
      <c r="M87" s="219"/>
    </row>
    <row r="88" spans="1:13" s="234" customFormat="1" x14ac:dyDescent="0.25">
      <c r="A88" s="242">
        <v>42952</v>
      </c>
      <c r="B88" s="243">
        <v>170136172</v>
      </c>
      <c r="C88" s="248">
        <v>16</v>
      </c>
      <c r="D88" s="247">
        <v>1486450</v>
      </c>
      <c r="E88" s="245"/>
      <c r="F88" s="243"/>
      <c r="G88" s="247"/>
      <c r="H88" s="246">
        <v>224000</v>
      </c>
      <c r="I88" s="246"/>
      <c r="J88" s="247"/>
      <c r="L88" s="219"/>
      <c r="M88" s="219"/>
    </row>
    <row r="89" spans="1:13" s="234" customFormat="1" x14ac:dyDescent="0.25">
      <c r="A89" s="242">
        <v>42959</v>
      </c>
      <c r="B89" s="243">
        <v>170136951</v>
      </c>
      <c r="C89" s="248">
        <v>12</v>
      </c>
      <c r="D89" s="247">
        <v>1191750</v>
      </c>
      <c r="E89" s="245"/>
      <c r="F89" s="243"/>
      <c r="G89" s="247"/>
      <c r="H89" s="246">
        <v>240000</v>
      </c>
      <c r="I89" s="246"/>
      <c r="J89" s="247"/>
      <c r="L89" s="219"/>
      <c r="M89" s="219"/>
    </row>
    <row r="90" spans="1:13" s="234" customFormat="1" x14ac:dyDescent="0.25">
      <c r="A90" s="242">
        <v>42965</v>
      </c>
      <c r="B90" s="243">
        <v>170137541</v>
      </c>
      <c r="C90" s="248">
        <v>19</v>
      </c>
      <c r="D90" s="247">
        <v>2101313</v>
      </c>
      <c r="E90" s="245"/>
      <c r="F90" s="243"/>
      <c r="G90" s="247"/>
      <c r="H90" s="246">
        <v>272000</v>
      </c>
      <c r="I90" s="246"/>
      <c r="J90" s="247"/>
      <c r="L90" s="219"/>
      <c r="M90" s="219"/>
    </row>
    <row r="91" spans="1:13" s="234" customFormat="1" x14ac:dyDescent="0.25">
      <c r="A91" s="242">
        <v>42968</v>
      </c>
      <c r="B91" s="243">
        <v>170137768</v>
      </c>
      <c r="C91" s="248">
        <v>5</v>
      </c>
      <c r="D91" s="247">
        <v>524125</v>
      </c>
      <c r="E91" s="245"/>
      <c r="F91" s="243"/>
      <c r="G91" s="247"/>
      <c r="H91" s="246">
        <v>36000</v>
      </c>
      <c r="I91" s="246"/>
      <c r="J91" s="247"/>
      <c r="L91" s="219"/>
      <c r="M91" s="219"/>
    </row>
    <row r="92" spans="1:13" s="234" customFormat="1" x14ac:dyDescent="0.25">
      <c r="A92" s="242">
        <v>42969</v>
      </c>
      <c r="B92" s="243">
        <v>170137933</v>
      </c>
      <c r="C92" s="248">
        <v>13</v>
      </c>
      <c r="D92" s="247">
        <v>1080713</v>
      </c>
      <c r="E92" s="245"/>
      <c r="F92" s="243"/>
      <c r="G92" s="247"/>
      <c r="H92" s="246">
        <v>176000</v>
      </c>
      <c r="I92" s="246"/>
      <c r="J92" s="247"/>
      <c r="L92" s="219"/>
      <c r="M92" s="219"/>
    </row>
    <row r="93" spans="1:13" s="234" customFormat="1" x14ac:dyDescent="0.25">
      <c r="A93" s="242">
        <v>42973</v>
      </c>
      <c r="B93" s="243">
        <v>170138342</v>
      </c>
      <c r="C93" s="248">
        <v>13</v>
      </c>
      <c r="D93" s="247">
        <v>1151588</v>
      </c>
      <c r="E93" s="245"/>
      <c r="F93" s="243"/>
      <c r="G93" s="247"/>
      <c r="H93" s="246">
        <v>160000</v>
      </c>
      <c r="I93" s="246"/>
      <c r="J93" s="247"/>
      <c r="L93" s="219"/>
      <c r="M93" s="219"/>
    </row>
    <row r="94" spans="1:13" s="234" customFormat="1" x14ac:dyDescent="0.25">
      <c r="A94" s="242">
        <v>42984</v>
      </c>
      <c r="B94" s="243">
        <v>170139455</v>
      </c>
      <c r="C94" s="248">
        <v>16</v>
      </c>
      <c r="D94" s="247">
        <v>1591188</v>
      </c>
      <c r="E94" s="245"/>
      <c r="F94" s="243"/>
      <c r="G94" s="247"/>
      <c r="H94" s="246">
        <v>204000</v>
      </c>
      <c r="I94" s="246"/>
      <c r="J94" s="247"/>
      <c r="L94" s="219"/>
      <c r="M94" s="219"/>
    </row>
    <row r="95" spans="1:13" s="234" customFormat="1" x14ac:dyDescent="0.25">
      <c r="A95" s="242">
        <v>42985</v>
      </c>
      <c r="B95" s="243"/>
      <c r="C95" s="248"/>
      <c r="D95" s="247"/>
      <c r="E95" s="245">
        <v>170037312</v>
      </c>
      <c r="F95" s="243">
        <v>172</v>
      </c>
      <c r="G95" s="247">
        <v>18096225</v>
      </c>
      <c r="H95" s="246"/>
      <c r="I95" s="246"/>
      <c r="J95" s="247"/>
      <c r="L95" s="219"/>
      <c r="M95" s="219"/>
    </row>
    <row r="96" spans="1:13" s="234" customFormat="1" x14ac:dyDescent="0.25">
      <c r="A96" s="242">
        <v>42992</v>
      </c>
      <c r="B96" s="243">
        <v>170140345</v>
      </c>
      <c r="C96" s="248">
        <v>8</v>
      </c>
      <c r="D96" s="247">
        <v>730800</v>
      </c>
      <c r="E96" s="245"/>
      <c r="F96" s="243"/>
      <c r="G96" s="247"/>
      <c r="H96" s="246">
        <v>192000</v>
      </c>
      <c r="I96" s="246"/>
      <c r="J96" s="247"/>
      <c r="L96" s="219"/>
      <c r="M96" s="219"/>
    </row>
    <row r="97" spans="1:13" s="234" customFormat="1" x14ac:dyDescent="0.25">
      <c r="A97" s="242">
        <v>43001</v>
      </c>
      <c r="B97" s="243">
        <v>170141216</v>
      </c>
      <c r="C97" s="248">
        <v>10</v>
      </c>
      <c r="D97" s="247">
        <v>1168388</v>
      </c>
      <c r="E97" s="245"/>
      <c r="F97" s="243"/>
      <c r="G97" s="247"/>
      <c r="H97" s="246">
        <v>192000</v>
      </c>
      <c r="I97" s="246"/>
      <c r="J97" s="247"/>
      <c r="L97" s="219"/>
      <c r="M97" s="219"/>
    </row>
    <row r="98" spans="1:13" s="234" customFormat="1" x14ac:dyDescent="0.25">
      <c r="A98" s="242"/>
      <c r="B98" s="243"/>
      <c r="C98" s="248"/>
      <c r="D98" s="247"/>
      <c r="E98" s="245">
        <v>170037739</v>
      </c>
      <c r="F98" s="243">
        <v>1</v>
      </c>
      <c r="G98" s="247">
        <v>82338</v>
      </c>
      <c r="H98" s="246"/>
      <c r="I98" s="246"/>
      <c r="J98" s="247"/>
      <c r="L98" s="219"/>
      <c r="M98" s="219"/>
    </row>
    <row r="99" spans="1:13" s="234" customFormat="1" x14ac:dyDescent="0.25">
      <c r="A99" s="242">
        <v>43014</v>
      </c>
      <c r="B99" s="243">
        <v>170142431</v>
      </c>
      <c r="C99" s="248">
        <v>9</v>
      </c>
      <c r="D99" s="247">
        <v>760725</v>
      </c>
      <c r="E99" s="245"/>
      <c r="F99" s="243"/>
      <c r="G99" s="247"/>
      <c r="H99" s="246">
        <v>128000</v>
      </c>
      <c r="I99" s="246"/>
      <c r="J99" s="247"/>
      <c r="L99" s="219"/>
      <c r="M99" s="219"/>
    </row>
    <row r="100" spans="1:13" s="234" customFormat="1" x14ac:dyDescent="0.25">
      <c r="A100" s="242">
        <v>43028</v>
      </c>
      <c r="B100" s="243">
        <v>170143949</v>
      </c>
      <c r="C100" s="248">
        <v>13</v>
      </c>
      <c r="D100" s="247">
        <v>1527488</v>
      </c>
      <c r="E100" s="245"/>
      <c r="F100" s="243"/>
      <c r="G100" s="247"/>
      <c r="H100" s="246">
        <v>256000</v>
      </c>
      <c r="I100" s="246"/>
      <c r="J100" s="247"/>
      <c r="L100" s="219"/>
      <c r="M100" s="219"/>
    </row>
    <row r="101" spans="1:13" s="234" customFormat="1" x14ac:dyDescent="0.25">
      <c r="A101" s="242">
        <v>43040</v>
      </c>
      <c r="B101" s="243">
        <v>170145116</v>
      </c>
      <c r="C101" s="248">
        <v>85</v>
      </c>
      <c r="D101" s="247">
        <v>7668063</v>
      </c>
      <c r="E101" s="245"/>
      <c r="F101" s="243"/>
      <c r="G101" s="247"/>
      <c r="H101" s="246">
        <v>982000</v>
      </c>
      <c r="I101" s="246"/>
      <c r="J101" s="247"/>
      <c r="L101" s="219"/>
      <c r="M101" s="219"/>
    </row>
    <row r="102" spans="1:13" s="234" customFormat="1" x14ac:dyDescent="0.25">
      <c r="A102" s="242">
        <v>43048</v>
      </c>
      <c r="B102" s="243">
        <v>170145999</v>
      </c>
      <c r="C102" s="248">
        <v>15</v>
      </c>
      <c r="D102" s="247">
        <v>1523988</v>
      </c>
      <c r="E102" s="245"/>
      <c r="F102" s="243"/>
      <c r="G102" s="247"/>
      <c r="H102" s="246">
        <v>288000</v>
      </c>
      <c r="I102" s="246"/>
      <c r="J102" s="247"/>
      <c r="L102" s="219"/>
      <c r="M102" s="219"/>
    </row>
    <row r="103" spans="1:13" s="234" customFormat="1" x14ac:dyDescent="0.25">
      <c r="A103" s="242">
        <v>43050</v>
      </c>
      <c r="B103" s="243">
        <v>170146147</v>
      </c>
      <c r="C103" s="248">
        <v>85</v>
      </c>
      <c r="D103" s="247">
        <v>7668063</v>
      </c>
      <c r="E103" s="245"/>
      <c r="F103" s="243"/>
      <c r="G103" s="247"/>
      <c r="H103" s="246">
        <v>1000000</v>
      </c>
      <c r="I103" s="246"/>
      <c r="J103" s="247"/>
      <c r="L103" s="219"/>
      <c r="M103" s="219"/>
    </row>
    <row r="104" spans="1:13" s="234" customFormat="1" x14ac:dyDescent="0.25">
      <c r="A104" s="242">
        <v>43074</v>
      </c>
      <c r="B104" s="243">
        <v>170148430</v>
      </c>
      <c r="C104" s="248">
        <v>14</v>
      </c>
      <c r="D104" s="247">
        <v>1547263</v>
      </c>
      <c r="E104" s="245"/>
      <c r="F104" s="243"/>
      <c r="G104" s="247"/>
      <c r="H104" s="246">
        <v>351000</v>
      </c>
      <c r="I104" s="246"/>
      <c r="J104" s="247"/>
      <c r="L104" s="219"/>
      <c r="M104" s="219"/>
    </row>
    <row r="105" spans="1:13" s="234" customFormat="1" x14ac:dyDescent="0.25">
      <c r="A105" s="242">
        <v>43089</v>
      </c>
      <c r="B105" s="243"/>
      <c r="C105" s="248"/>
      <c r="D105" s="247"/>
      <c r="E105" s="245">
        <v>170039555</v>
      </c>
      <c r="F105" s="243">
        <v>52</v>
      </c>
      <c r="G105" s="247">
        <v>5790313</v>
      </c>
      <c r="H105" s="246"/>
      <c r="I105" s="246"/>
      <c r="J105" s="247"/>
      <c r="L105" s="219"/>
      <c r="M105" s="219"/>
    </row>
    <row r="106" spans="1:13" s="234" customFormat="1" x14ac:dyDescent="0.25">
      <c r="A106" s="242">
        <v>43089</v>
      </c>
      <c r="B106" s="243"/>
      <c r="C106" s="248"/>
      <c r="D106" s="247"/>
      <c r="E106" s="245">
        <v>170039557</v>
      </c>
      <c r="F106" s="243">
        <v>58</v>
      </c>
      <c r="G106" s="247">
        <v>7042350</v>
      </c>
      <c r="H106" s="246"/>
      <c r="I106" s="246"/>
      <c r="J106" s="247"/>
      <c r="L106" s="219"/>
      <c r="M106" s="219"/>
    </row>
    <row r="107" spans="1:13" s="234" customFormat="1" x14ac:dyDescent="0.25">
      <c r="A107" s="242">
        <v>43090</v>
      </c>
      <c r="B107" s="243"/>
      <c r="C107" s="248"/>
      <c r="D107" s="247"/>
      <c r="E107" s="245">
        <v>170039565</v>
      </c>
      <c r="F107" s="243">
        <v>4</v>
      </c>
      <c r="G107" s="247">
        <v>292425</v>
      </c>
      <c r="H107" s="246"/>
      <c r="I107" s="246"/>
      <c r="J107" s="247"/>
      <c r="L107" s="219"/>
      <c r="M107" s="219"/>
    </row>
    <row r="108" spans="1:13" s="234" customFormat="1" x14ac:dyDescent="0.25">
      <c r="A108" s="242">
        <v>43457</v>
      </c>
      <c r="B108" s="243"/>
      <c r="C108" s="248"/>
      <c r="D108" s="247"/>
      <c r="E108" s="245">
        <v>170039594</v>
      </c>
      <c r="F108" s="243">
        <v>263</v>
      </c>
      <c r="G108" s="247">
        <v>28365750</v>
      </c>
      <c r="H108" s="246"/>
      <c r="I108" s="246"/>
      <c r="J108" s="247"/>
      <c r="L108" s="219"/>
      <c r="M108" s="219"/>
    </row>
    <row r="109" spans="1:13" s="234" customFormat="1" x14ac:dyDescent="0.25">
      <c r="A109" s="242">
        <v>43096</v>
      </c>
      <c r="B109" s="243">
        <v>170150364</v>
      </c>
      <c r="C109" s="248">
        <v>15</v>
      </c>
      <c r="D109" s="247">
        <v>1741163</v>
      </c>
      <c r="E109" s="245"/>
      <c r="F109" s="243"/>
      <c r="G109" s="247"/>
      <c r="H109" s="246">
        <v>272000</v>
      </c>
      <c r="I109" s="246"/>
      <c r="J109" s="247"/>
      <c r="L109" s="219"/>
      <c r="M109" s="219"/>
    </row>
    <row r="110" spans="1:13" s="234" customFormat="1" x14ac:dyDescent="0.25">
      <c r="A110" s="242">
        <v>43103</v>
      </c>
      <c r="B110" s="243"/>
      <c r="C110" s="248"/>
      <c r="D110" s="247"/>
      <c r="E110" s="245"/>
      <c r="F110" s="243"/>
      <c r="G110" s="247"/>
      <c r="H110" s="246"/>
      <c r="I110" s="246">
        <v>25327746</v>
      </c>
      <c r="J110" s="247" t="s">
        <v>17</v>
      </c>
      <c r="L110" s="219"/>
      <c r="M110" s="219"/>
    </row>
    <row r="111" spans="1:13" s="134" customFormat="1" x14ac:dyDescent="0.25">
      <c r="A111" s="98">
        <v>43109</v>
      </c>
      <c r="B111" s="99"/>
      <c r="C111" s="100"/>
      <c r="D111" s="34"/>
      <c r="E111" s="101">
        <v>180039827</v>
      </c>
      <c r="F111" s="99">
        <v>121</v>
      </c>
      <c r="G111" s="34">
        <v>14678388</v>
      </c>
      <c r="H111" s="102"/>
      <c r="I111" s="102"/>
      <c r="J111" s="34"/>
      <c r="L111" s="138"/>
      <c r="M111" s="138"/>
    </row>
    <row r="112" spans="1:13" s="234" customFormat="1" x14ac:dyDescent="0.25">
      <c r="A112" s="98">
        <v>43111</v>
      </c>
      <c r="B112" s="99">
        <v>180151373</v>
      </c>
      <c r="C112" s="100">
        <v>14</v>
      </c>
      <c r="D112" s="34">
        <v>1613325</v>
      </c>
      <c r="E112" s="101"/>
      <c r="F112" s="99"/>
      <c r="G112" s="34"/>
      <c r="H112" s="102">
        <v>240000</v>
      </c>
      <c r="I112" s="102"/>
      <c r="J112" s="34"/>
      <c r="L112" s="219"/>
      <c r="M112" s="219"/>
    </row>
    <row r="113" spans="1:13" s="234" customFormat="1" x14ac:dyDescent="0.25">
      <c r="A113" s="98">
        <v>43124</v>
      </c>
      <c r="B113" s="99">
        <v>180152275</v>
      </c>
      <c r="C113" s="100">
        <v>50</v>
      </c>
      <c r="D113" s="34">
        <v>5355000</v>
      </c>
      <c r="E113" s="101"/>
      <c r="F113" s="99"/>
      <c r="G113" s="34"/>
      <c r="H113" s="102">
        <v>240000</v>
      </c>
      <c r="I113" s="102"/>
      <c r="J113" s="34"/>
      <c r="L113" s="219"/>
      <c r="M113" s="219"/>
    </row>
    <row r="114" spans="1:13" s="234" customFormat="1" x14ac:dyDescent="0.25">
      <c r="A114" s="98">
        <v>43132</v>
      </c>
      <c r="B114" s="99">
        <v>180152853</v>
      </c>
      <c r="C114" s="100">
        <v>3</v>
      </c>
      <c r="D114" s="34">
        <v>396025</v>
      </c>
      <c r="E114" s="101"/>
      <c r="F114" s="99"/>
      <c r="G114" s="34"/>
      <c r="H114" s="102">
        <v>112000</v>
      </c>
      <c r="I114" s="102"/>
      <c r="J114" s="34"/>
      <c r="L114" s="219"/>
      <c r="M114" s="219"/>
    </row>
    <row r="115" spans="1:13" s="234" customFormat="1" x14ac:dyDescent="0.25">
      <c r="A115" s="98">
        <v>43136</v>
      </c>
      <c r="B115" s="99">
        <v>180153178</v>
      </c>
      <c r="C115" s="100">
        <v>1</v>
      </c>
      <c r="D115" s="34">
        <v>112350</v>
      </c>
      <c r="E115" s="101"/>
      <c r="F115" s="99"/>
      <c r="G115" s="34"/>
      <c r="H115" s="102">
        <v>20000</v>
      </c>
      <c r="I115" s="102"/>
      <c r="J115" s="34"/>
      <c r="L115" s="219"/>
      <c r="M115" s="219"/>
    </row>
    <row r="116" spans="1:13" s="234" customFormat="1" x14ac:dyDescent="0.25">
      <c r="A116" s="98"/>
      <c r="B116" s="99"/>
      <c r="C116" s="100"/>
      <c r="D116" s="34"/>
      <c r="E116" s="101"/>
      <c r="F116" s="99"/>
      <c r="G116" s="34"/>
      <c r="H116" s="102"/>
      <c r="I116" s="102"/>
      <c r="J116" s="34"/>
      <c r="L116" s="219"/>
      <c r="M116" s="219"/>
    </row>
    <row r="117" spans="1:13" s="234" customFormat="1" x14ac:dyDescent="0.25">
      <c r="A117" s="236"/>
      <c r="B117" s="235"/>
      <c r="C117" s="241"/>
      <c r="D117" s="237"/>
      <c r="E117" s="238"/>
      <c r="F117" s="235"/>
      <c r="G117" s="237"/>
      <c r="H117" s="240"/>
      <c r="I117" s="240"/>
      <c r="J117" s="237"/>
      <c r="L117" s="219"/>
      <c r="M117" s="219"/>
    </row>
    <row r="118" spans="1:13" x14ac:dyDescent="0.25">
      <c r="A118" s="4"/>
      <c r="B118" s="3"/>
      <c r="C118" s="241"/>
      <c r="D118" s="6"/>
      <c r="E118" s="7"/>
      <c r="F118" s="3"/>
      <c r="G118" s="6"/>
      <c r="H118" s="240"/>
      <c r="I118" s="39"/>
      <c r="J118" s="6"/>
    </row>
    <row r="119" spans="1:13" x14ac:dyDescent="0.25">
      <c r="A119" s="4"/>
      <c r="B119" s="8" t="s">
        <v>11</v>
      </c>
      <c r="C119" s="233">
        <f>SUM(C7:C118)</f>
        <v>1830</v>
      </c>
      <c r="D119" s="9"/>
      <c r="E119" s="8" t="s">
        <v>11</v>
      </c>
      <c r="F119" s="8">
        <f>SUM(F7:F118)</f>
        <v>697</v>
      </c>
      <c r="G119" s="5"/>
      <c r="H119" s="241"/>
      <c r="I119" s="40"/>
      <c r="J119" s="5"/>
    </row>
    <row r="120" spans="1:13" x14ac:dyDescent="0.25">
      <c r="A120" s="4"/>
      <c r="B120" s="8"/>
      <c r="C120" s="233"/>
      <c r="D120" s="9"/>
      <c r="E120" s="8"/>
      <c r="F120" s="8"/>
      <c r="G120" s="32"/>
      <c r="H120" s="52"/>
      <c r="I120" s="40"/>
      <c r="J120" s="5"/>
    </row>
    <row r="121" spans="1:13" x14ac:dyDescent="0.25">
      <c r="A121" s="10"/>
      <c r="B121" s="11"/>
      <c r="C121" s="241"/>
      <c r="D121" s="6"/>
      <c r="E121" s="8"/>
      <c r="F121" s="3"/>
      <c r="G121" s="324" t="s">
        <v>12</v>
      </c>
      <c r="H121" s="324"/>
      <c r="I121" s="39"/>
      <c r="J121" s="13">
        <f>SUM(D7:D118)</f>
        <v>190337328</v>
      </c>
    </row>
    <row r="122" spans="1:13" x14ac:dyDescent="0.25">
      <c r="A122" s="4"/>
      <c r="B122" s="3"/>
      <c r="C122" s="241"/>
      <c r="D122" s="6"/>
      <c r="E122" s="7"/>
      <c r="F122" s="3"/>
      <c r="G122" s="324" t="s">
        <v>13</v>
      </c>
      <c r="H122" s="324"/>
      <c r="I122" s="39"/>
      <c r="J122" s="13">
        <f>SUM(G7:G118)</f>
        <v>77755202</v>
      </c>
    </row>
    <row r="123" spans="1:13" x14ac:dyDescent="0.25">
      <c r="A123" s="14"/>
      <c r="B123" s="7"/>
      <c r="C123" s="241"/>
      <c r="D123" s="6"/>
      <c r="E123" s="7"/>
      <c r="F123" s="3"/>
      <c r="G123" s="324" t="s">
        <v>14</v>
      </c>
      <c r="H123" s="324"/>
      <c r="I123" s="41"/>
      <c r="J123" s="15">
        <f>J121-J122</f>
        <v>112582126</v>
      </c>
    </row>
    <row r="124" spans="1:13" x14ac:dyDescent="0.25">
      <c r="A124" s="4"/>
      <c r="B124" s="16"/>
      <c r="C124" s="241"/>
      <c r="D124" s="17"/>
      <c r="E124" s="7"/>
      <c r="F124" s="3"/>
      <c r="G124" s="324" t="s">
        <v>15</v>
      </c>
      <c r="H124" s="324"/>
      <c r="I124" s="39"/>
      <c r="J124" s="13">
        <f>SUM(H7:H119)</f>
        <v>24375300</v>
      </c>
    </row>
    <row r="125" spans="1:13" x14ac:dyDescent="0.25">
      <c r="A125" s="4"/>
      <c r="B125" s="16"/>
      <c r="C125" s="241"/>
      <c r="D125" s="17"/>
      <c r="E125" s="7"/>
      <c r="F125" s="3"/>
      <c r="G125" s="324" t="s">
        <v>16</v>
      </c>
      <c r="H125" s="324"/>
      <c r="I125" s="39"/>
      <c r="J125" s="13">
        <f>J123+J124</f>
        <v>136957426</v>
      </c>
    </row>
    <row r="126" spans="1:13" x14ac:dyDescent="0.25">
      <c r="A126" s="4"/>
      <c r="B126" s="16"/>
      <c r="C126" s="241"/>
      <c r="D126" s="17"/>
      <c r="E126" s="7"/>
      <c r="F126" s="3"/>
      <c r="G126" s="324" t="s">
        <v>5</v>
      </c>
      <c r="H126" s="324"/>
      <c r="I126" s="39"/>
      <c r="J126" s="13">
        <f>SUM(I7:I119)</f>
        <v>168580696</v>
      </c>
    </row>
    <row r="127" spans="1:13" x14ac:dyDescent="0.25">
      <c r="A127" s="4"/>
      <c r="B127" s="16"/>
      <c r="C127" s="241"/>
      <c r="D127" s="17"/>
      <c r="E127" s="7"/>
      <c r="F127" s="3"/>
      <c r="G127" s="324" t="s">
        <v>32</v>
      </c>
      <c r="H127" s="324"/>
      <c r="I127" s="40" t="str">
        <f>IF(J127&gt;0,"SALDO",IF(J127&lt;0,"PIUTANG",IF(J127=0,"LUNAS")))</f>
        <v>SALDO</v>
      </c>
      <c r="J127" s="13">
        <f>J126-J125</f>
        <v>31623270</v>
      </c>
    </row>
  </sheetData>
  <mergeCells count="15">
    <mergeCell ref="G127:H127"/>
    <mergeCell ref="G121:H121"/>
    <mergeCell ref="G122:H122"/>
    <mergeCell ref="G123:H123"/>
    <mergeCell ref="G124:H124"/>
    <mergeCell ref="G125:H125"/>
    <mergeCell ref="G126:H126"/>
    <mergeCell ref="F1:H1"/>
    <mergeCell ref="F2:H2"/>
    <mergeCell ref="A4:J4"/>
    <mergeCell ref="A5:A6"/>
    <mergeCell ref="B5:G5"/>
    <mergeCell ref="H5:H6"/>
    <mergeCell ref="I5:I6"/>
    <mergeCell ref="J5:J6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00B0F0"/>
  </sheetPr>
  <dimension ref="A1:E21"/>
  <sheetViews>
    <sheetView tabSelected="1" zoomScale="90" zoomScaleNormal="90" workbookViewId="0">
      <pane ySplit="4" topLeftCell="A5" activePane="bottomLeft" state="frozen"/>
      <selection pane="bottomLeft" activeCell="E10" sqref="E10"/>
    </sheetView>
  </sheetViews>
  <sheetFormatPr defaultRowHeight="15" x14ac:dyDescent="0.25"/>
  <cols>
    <col min="1" max="1" width="36.140625" style="67" customWidth="1"/>
    <col min="2" max="2" width="13.7109375" style="67" customWidth="1"/>
    <col min="3" max="3" width="14" style="67" bestFit="1" customWidth="1"/>
    <col min="4" max="4" width="1.5703125" customWidth="1"/>
    <col min="5" max="5" width="120.5703125" customWidth="1"/>
  </cols>
  <sheetData>
    <row r="1" spans="1:5" ht="15" customHeight="1" x14ac:dyDescent="0.25">
      <c r="A1" s="357" t="s">
        <v>49</v>
      </c>
      <c r="B1" s="357"/>
      <c r="C1" s="357"/>
    </row>
    <row r="2" spans="1:5" ht="15" customHeight="1" x14ac:dyDescent="0.25">
      <c r="A2" s="357"/>
      <c r="B2" s="357"/>
      <c r="C2" s="357"/>
    </row>
    <row r="3" spans="1:5" ht="18.75" x14ac:dyDescent="0.25">
      <c r="A3" s="275"/>
      <c r="B3" s="275"/>
      <c r="C3" s="275"/>
    </row>
    <row r="4" spans="1:5" ht="30" x14ac:dyDescent="0.25">
      <c r="A4" s="271" t="s">
        <v>0</v>
      </c>
      <c r="B4" s="271" t="s">
        <v>150</v>
      </c>
      <c r="C4" s="272" t="s">
        <v>151</v>
      </c>
      <c r="D4" s="20"/>
      <c r="E4" s="290" t="s">
        <v>6</v>
      </c>
    </row>
    <row r="5" spans="1:5" s="269" customFormat="1" ht="18.75" customHeight="1" x14ac:dyDescent="0.25">
      <c r="A5" s="185" t="s">
        <v>50</v>
      </c>
      <c r="B5" s="283">
        <v>43178</v>
      </c>
      <c r="C5" s="284">
        <f>'Taufik ST'!I2</f>
        <v>2990225</v>
      </c>
      <c r="E5" s="292" t="s">
        <v>160</v>
      </c>
    </row>
    <row r="6" spans="1:5" s="269" customFormat="1" ht="18.75" customHeight="1" x14ac:dyDescent="0.25">
      <c r="A6" s="185" t="s">
        <v>66</v>
      </c>
      <c r="B6" s="283">
        <v>43171</v>
      </c>
      <c r="C6" s="284">
        <f>'Indra Fashion'!I2</f>
        <v>7273588</v>
      </c>
      <c r="E6" s="292" t="s">
        <v>161</v>
      </c>
    </row>
    <row r="7" spans="1:5" s="269" customFormat="1" ht="18.75" customHeight="1" x14ac:dyDescent="0.25">
      <c r="A7" s="185" t="s">
        <v>67</v>
      </c>
      <c r="B7" s="283">
        <v>43178</v>
      </c>
      <c r="C7" s="284">
        <f>Atlantis!I2</f>
        <v>5542514</v>
      </c>
      <c r="E7" s="292" t="s">
        <v>159</v>
      </c>
    </row>
    <row r="8" spans="1:5" s="269" customFormat="1" ht="18.75" customHeight="1" x14ac:dyDescent="0.25">
      <c r="A8" s="185" t="s">
        <v>51</v>
      </c>
      <c r="B8" s="283">
        <v>43178</v>
      </c>
      <c r="C8" s="284">
        <f>Bandros!I2</f>
        <v>6425214</v>
      </c>
      <c r="E8" s="292" t="s">
        <v>162</v>
      </c>
    </row>
    <row r="9" spans="1:5" s="269" customFormat="1" ht="18.75" customHeight="1" x14ac:dyDescent="0.25">
      <c r="A9" s="185" t="s">
        <v>52</v>
      </c>
      <c r="B9" s="283" t="s">
        <v>40</v>
      </c>
      <c r="C9" s="284">
        <v>0</v>
      </c>
      <c r="E9" s="292" t="s">
        <v>163</v>
      </c>
    </row>
    <row r="10" spans="1:5" s="269" customFormat="1" ht="18.75" customHeight="1" x14ac:dyDescent="0.25">
      <c r="A10" s="185" t="s">
        <v>53</v>
      </c>
      <c r="B10" s="283">
        <v>43177</v>
      </c>
      <c r="C10" s="284">
        <f>Yanyan!I2</f>
        <v>171675</v>
      </c>
      <c r="E10" s="292" t="s">
        <v>165</v>
      </c>
    </row>
    <row r="11" spans="1:5" s="269" customFormat="1" ht="18.75" customHeight="1" x14ac:dyDescent="0.25">
      <c r="A11" s="185" t="s">
        <v>152</v>
      </c>
      <c r="B11" s="283">
        <f>Imas!A29</f>
        <v>42667</v>
      </c>
      <c r="C11" s="284">
        <f>Imas!I2</f>
        <v>3266276</v>
      </c>
      <c r="E11" s="292" t="s">
        <v>166</v>
      </c>
    </row>
    <row r="12" spans="1:5" s="269" customFormat="1" ht="18.75" customHeight="1" x14ac:dyDescent="0.25">
      <c r="A12" s="185" t="s">
        <v>153</v>
      </c>
      <c r="B12" s="283">
        <f>Sofya!A60</f>
        <v>42891</v>
      </c>
      <c r="C12" s="284">
        <f>Sofya!I2</f>
        <v>419663</v>
      </c>
      <c r="E12" s="292" t="s">
        <v>166</v>
      </c>
    </row>
    <row r="13" spans="1:5" s="269" customFormat="1" ht="18.75" customHeight="1" x14ac:dyDescent="0.25">
      <c r="A13" s="185" t="s">
        <v>70</v>
      </c>
      <c r="B13" s="283">
        <v>42767</v>
      </c>
      <c r="C13" s="284">
        <f>Jarkasih!J3</f>
        <v>5929850</v>
      </c>
      <c r="E13" s="292" t="s">
        <v>164</v>
      </c>
    </row>
    <row r="14" spans="1:5" s="269" customFormat="1" ht="18.75" customHeight="1" x14ac:dyDescent="0.25">
      <c r="A14" s="185" t="s">
        <v>154</v>
      </c>
      <c r="B14" s="283" t="s">
        <v>40</v>
      </c>
      <c r="C14" s="284">
        <v>0</v>
      </c>
      <c r="E14" s="292" t="s">
        <v>167</v>
      </c>
    </row>
    <row r="15" spans="1:5" s="269" customFormat="1" ht="18.75" customHeight="1" x14ac:dyDescent="0.25">
      <c r="A15" s="185" t="s">
        <v>76</v>
      </c>
      <c r="B15" s="283">
        <f>Bambang!A43</f>
        <v>42876</v>
      </c>
      <c r="C15" s="284">
        <f>Bambang!I2</f>
        <v>258363.5</v>
      </c>
      <c r="E15" s="292" t="s">
        <v>168</v>
      </c>
    </row>
    <row r="16" spans="1:5" s="269" customFormat="1" ht="18.75" customHeight="1" x14ac:dyDescent="0.25">
      <c r="A16" s="185" t="s">
        <v>77</v>
      </c>
      <c r="B16" s="283">
        <v>43172</v>
      </c>
      <c r="C16" s="284">
        <f>'Agus A'!I2</f>
        <v>3901025</v>
      </c>
      <c r="E16" s="292" t="s">
        <v>166</v>
      </c>
    </row>
    <row r="17" spans="1:5" s="269" customFormat="1" ht="18.75" customHeight="1" x14ac:dyDescent="0.25">
      <c r="A17" s="185" t="s">
        <v>89</v>
      </c>
      <c r="B17" s="283" t="s">
        <v>40</v>
      </c>
      <c r="C17" s="284">
        <f>AnipAssunah!I2</f>
        <v>0</v>
      </c>
      <c r="E17" s="292" t="s">
        <v>169</v>
      </c>
    </row>
    <row r="18" spans="1:5" s="269" customFormat="1" ht="18.75" customHeight="1" x14ac:dyDescent="0.25">
      <c r="A18" s="185" t="s">
        <v>175</v>
      </c>
      <c r="B18" s="283" t="s">
        <v>40</v>
      </c>
      <c r="C18" s="284">
        <v>0</v>
      </c>
      <c r="E18" s="291"/>
    </row>
    <row r="19" spans="1:5" s="269" customFormat="1" ht="18.75" customHeight="1" x14ac:dyDescent="0.25">
      <c r="A19" s="29"/>
      <c r="B19" s="29"/>
      <c r="C19" s="232"/>
      <c r="E19" s="291"/>
    </row>
    <row r="20" spans="1:5" s="269" customFormat="1" ht="15" customHeight="1" x14ac:dyDescent="0.25">
      <c r="A20" s="360" t="s">
        <v>11</v>
      </c>
      <c r="B20" s="361"/>
      <c r="C20" s="358">
        <f>SUM(C5:C19)</f>
        <v>36178393.5</v>
      </c>
    </row>
    <row r="21" spans="1:5" s="269" customFormat="1" ht="15" customHeight="1" x14ac:dyDescent="0.25">
      <c r="A21" s="362"/>
      <c r="B21" s="363"/>
      <c r="C21" s="359"/>
    </row>
  </sheetData>
  <mergeCells count="3">
    <mergeCell ref="A1:C2"/>
    <mergeCell ref="C20:C21"/>
    <mergeCell ref="A20:B21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Q37"/>
  <sheetViews>
    <sheetView workbookViewId="0">
      <pane ySplit="6" topLeftCell="A7" activePane="bottomLeft" state="frozen"/>
      <selection pane="bottomLeft" activeCell="J13" sqref="J13"/>
    </sheetView>
  </sheetViews>
  <sheetFormatPr defaultRowHeight="15" x14ac:dyDescent="0.25"/>
  <cols>
    <col min="1" max="1" width="8.140625" customWidth="1"/>
    <col min="2" max="2" width="11.85546875" bestFit="1" customWidth="1"/>
    <col min="3" max="3" width="6" style="81" customWidth="1"/>
    <col min="4" max="4" width="11.8554687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3.42578125" customWidth="1"/>
    <col min="10" max="10" width="16.7109375" customWidth="1"/>
  </cols>
  <sheetData>
    <row r="1" spans="1:17" x14ac:dyDescent="0.25">
      <c r="A1" s="20" t="s">
        <v>0</v>
      </c>
      <c r="C1" s="78" t="s">
        <v>24</v>
      </c>
      <c r="D1" s="20"/>
      <c r="E1" s="20"/>
      <c r="F1" s="318" t="s">
        <v>22</v>
      </c>
      <c r="G1" s="318"/>
      <c r="H1" s="318"/>
      <c r="I1" s="20" t="s">
        <v>20</v>
      </c>
      <c r="J1" s="20"/>
      <c r="L1" s="37"/>
      <c r="M1" s="37"/>
      <c r="N1" s="37"/>
      <c r="O1" s="37"/>
      <c r="P1" s="37"/>
      <c r="Q1" s="37"/>
    </row>
    <row r="2" spans="1:17" x14ac:dyDescent="0.25">
      <c r="A2" s="20" t="s">
        <v>1</v>
      </c>
      <c r="C2" s="78" t="s">
        <v>19</v>
      </c>
      <c r="D2" s="20"/>
      <c r="E2" s="20"/>
      <c r="F2" s="318" t="s">
        <v>21</v>
      </c>
      <c r="G2" s="318"/>
      <c r="H2" s="318"/>
      <c r="I2" s="21">
        <f>J37*-1</f>
        <v>0</v>
      </c>
      <c r="J2" s="20"/>
      <c r="L2" s="37"/>
      <c r="M2" s="37">
        <f>SUM(D19:D21)</f>
        <v>864588</v>
      </c>
      <c r="N2" s="37"/>
      <c r="O2" s="37"/>
      <c r="P2" s="37"/>
      <c r="Q2" s="37"/>
    </row>
    <row r="3" spans="1:17" x14ac:dyDescent="0.25">
      <c r="L3" s="37"/>
      <c r="M3" s="37">
        <f>SUM(G19:G21)</f>
        <v>323050</v>
      </c>
      <c r="N3" s="37"/>
      <c r="O3" s="37"/>
      <c r="P3" s="37"/>
      <c r="Q3" s="37"/>
    </row>
    <row r="4" spans="1:17" ht="19.5" x14ac:dyDescent="0.25">
      <c r="A4" s="319"/>
      <c r="B4" s="319"/>
      <c r="C4" s="319"/>
      <c r="D4" s="319"/>
      <c r="E4" s="319"/>
      <c r="F4" s="319"/>
      <c r="G4" s="319"/>
      <c r="H4" s="319"/>
      <c r="I4" s="319"/>
      <c r="J4" s="319"/>
      <c r="L4" s="37"/>
      <c r="M4" s="37">
        <f>M2-M3</f>
        <v>541538</v>
      </c>
      <c r="N4" s="37"/>
      <c r="O4" s="37"/>
      <c r="P4" s="37"/>
      <c r="Q4" s="37"/>
    </row>
    <row r="5" spans="1:17" x14ac:dyDescent="0.25">
      <c r="A5" s="320" t="s">
        <v>2</v>
      </c>
      <c r="B5" s="321" t="s">
        <v>3</v>
      </c>
      <c r="C5" s="321"/>
      <c r="D5" s="321"/>
      <c r="E5" s="321"/>
      <c r="F5" s="321"/>
      <c r="G5" s="321"/>
      <c r="H5" s="321" t="s">
        <v>4</v>
      </c>
      <c r="I5" s="364" t="s">
        <v>5</v>
      </c>
      <c r="J5" s="323" t="s">
        <v>6</v>
      </c>
      <c r="L5" s="37"/>
      <c r="M5" s="37"/>
      <c r="N5" s="37"/>
      <c r="O5" s="37"/>
      <c r="P5" s="37"/>
      <c r="Q5" s="37"/>
    </row>
    <row r="6" spans="1:17" x14ac:dyDescent="0.25">
      <c r="A6" s="320"/>
      <c r="B6" s="1" t="s">
        <v>7</v>
      </c>
      <c r="C6" s="80" t="s">
        <v>8</v>
      </c>
      <c r="D6" s="2" t="s">
        <v>9</v>
      </c>
      <c r="E6" s="1" t="s">
        <v>10</v>
      </c>
      <c r="F6" s="80" t="s">
        <v>8</v>
      </c>
      <c r="G6" s="2" t="s">
        <v>9</v>
      </c>
      <c r="H6" s="321"/>
      <c r="I6" s="364"/>
      <c r="J6" s="323"/>
    </row>
    <row r="7" spans="1:17" x14ac:dyDescent="0.25">
      <c r="A7" s="43">
        <v>42494</v>
      </c>
      <c r="B7" s="44">
        <v>160081587</v>
      </c>
      <c r="C7" s="83">
        <v>3</v>
      </c>
      <c r="D7" s="45">
        <v>350613</v>
      </c>
      <c r="E7" s="46"/>
      <c r="F7" s="82"/>
      <c r="G7" s="47"/>
      <c r="H7" s="49"/>
      <c r="I7" s="49">
        <v>1686563</v>
      </c>
      <c r="J7" s="50" t="s">
        <v>60</v>
      </c>
    </row>
    <row r="8" spans="1:17" x14ac:dyDescent="0.25">
      <c r="A8" s="43">
        <v>42495</v>
      </c>
      <c r="B8" s="44">
        <v>160081764</v>
      </c>
      <c r="C8" s="83">
        <v>1</v>
      </c>
      <c r="D8" s="51">
        <v>214025</v>
      </c>
      <c r="E8" s="48"/>
      <c r="F8" s="82"/>
      <c r="G8" s="50"/>
      <c r="H8" s="49"/>
      <c r="I8" s="49"/>
      <c r="J8" s="50"/>
    </row>
    <row r="9" spans="1:17" x14ac:dyDescent="0.25">
      <c r="A9" s="43">
        <v>42496</v>
      </c>
      <c r="B9" s="44"/>
      <c r="C9" s="83"/>
      <c r="D9" s="51"/>
      <c r="E9" s="46">
        <v>160022177</v>
      </c>
      <c r="F9" s="82">
        <v>1</v>
      </c>
      <c r="G9" s="50">
        <v>79975</v>
      </c>
      <c r="H9" s="49"/>
      <c r="I9" s="49"/>
      <c r="J9" s="50"/>
    </row>
    <row r="10" spans="1:17" x14ac:dyDescent="0.25">
      <c r="A10" s="43">
        <v>42500</v>
      </c>
      <c r="B10" s="44">
        <v>160082381</v>
      </c>
      <c r="C10" s="83">
        <v>4</v>
      </c>
      <c r="D10" s="51">
        <v>431025</v>
      </c>
      <c r="E10" s="48"/>
      <c r="F10" s="82"/>
      <c r="G10" s="50"/>
      <c r="H10" s="49"/>
      <c r="I10" s="49"/>
      <c r="J10" s="50"/>
    </row>
    <row r="11" spans="1:17" x14ac:dyDescent="0.25">
      <c r="A11" s="43">
        <v>42504</v>
      </c>
      <c r="B11" s="44">
        <v>160082955</v>
      </c>
      <c r="C11" s="83">
        <v>1</v>
      </c>
      <c r="D11" s="51">
        <v>113838</v>
      </c>
      <c r="E11" s="48"/>
      <c r="F11" s="82"/>
      <c r="G11" s="50"/>
      <c r="H11" s="49"/>
      <c r="I11" s="49"/>
      <c r="J11" s="50"/>
    </row>
    <row r="12" spans="1:17" x14ac:dyDescent="0.25">
      <c r="A12" s="43">
        <v>42507</v>
      </c>
      <c r="B12" s="46">
        <v>160083404</v>
      </c>
      <c r="C12" s="84">
        <v>3</v>
      </c>
      <c r="D12" s="50">
        <v>270725</v>
      </c>
      <c r="E12" s="48"/>
      <c r="F12" s="82"/>
      <c r="G12" s="50"/>
      <c r="H12" s="49"/>
      <c r="I12" s="49"/>
      <c r="J12" s="50"/>
    </row>
    <row r="13" spans="1:17" x14ac:dyDescent="0.25">
      <c r="A13" s="43">
        <v>42507</v>
      </c>
      <c r="B13" s="46">
        <v>160083447</v>
      </c>
      <c r="C13" s="84">
        <v>1</v>
      </c>
      <c r="D13" s="50">
        <v>89250</v>
      </c>
      <c r="E13" s="48">
        <v>160022638</v>
      </c>
      <c r="F13" s="82">
        <v>2</v>
      </c>
      <c r="G13" s="50">
        <v>172638</v>
      </c>
      <c r="H13" s="49"/>
      <c r="I13" s="49"/>
      <c r="J13" s="50"/>
    </row>
    <row r="14" spans="1:17" x14ac:dyDescent="0.25">
      <c r="A14" s="43">
        <v>42508</v>
      </c>
      <c r="B14" s="46">
        <v>160083571</v>
      </c>
      <c r="C14" s="82">
        <v>2</v>
      </c>
      <c r="D14" s="50">
        <v>215250</v>
      </c>
      <c r="E14" s="48">
        <v>160022716</v>
      </c>
      <c r="F14" s="82">
        <v>2</v>
      </c>
      <c r="G14" s="50">
        <v>182613</v>
      </c>
      <c r="H14" s="49"/>
      <c r="I14" s="49"/>
      <c r="J14" s="50"/>
    </row>
    <row r="15" spans="1:17" x14ac:dyDescent="0.25">
      <c r="A15" s="43">
        <v>42510</v>
      </c>
      <c r="B15" s="46">
        <v>160083834</v>
      </c>
      <c r="C15" s="82">
        <v>2</v>
      </c>
      <c r="D15" s="50">
        <v>293563</v>
      </c>
      <c r="E15" s="48"/>
      <c r="F15" s="82"/>
      <c r="G15" s="50"/>
      <c r="H15" s="49"/>
      <c r="I15" s="49"/>
      <c r="J15" s="50"/>
    </row>
    <row r="16" spans="1:17" x14ac:dyDescent="0.25">
      <c r="A16" s="43">
        <v>42511</v>
      </c>
      <c r="B16" s="46">
        <v>160084022</v>
      </c>
      <c r="C16" s="82">
        <v>1</v>
      </c>
      <c r="D16" s="50">
        <v>108150</v>
      </c>
      <c r="E16" s="48">
        <v>160022793</v>
      </c>
      <c r="F16" s="82">
        <v>1</v>
      </c>
      <c r="G16" s="50">
        <v>86100</v>
      </c>
      <c r="H16" s="49"/>
      <c r="I16" s="49"/>
      <c r="J16" s="50"/>
    </row>
    <row r="17" spans="1:17" x14ac:dyDescent="0.25">
      <c r="A17" s="43">
        <v>42517</v>
      </c>
      <c r="B17" s="46">
        <v>160084706</v>
      </c>
      <c r="C17" s="82">
        <v>1</v>
      </c>
      <c r="D17" s="50">
        <v>121450</v>
      </c>
      <c r="E17" s="48"/>
      <c r="F17" s="82"/>
      <c r="G17" s="50"/>
      <c r="H17" s="49"/>
      <c r="I17" s="49"/>
      <c r="J17" s="50"/>
    </row>
    <row r="18" spans="1:17" x14ac:dyDescent="0.25">
      <c r="A18" s="43">
        <v>42523</v>
      </c>
      <c r="B18" s="46">
        <v>160085547</v>
      </c>
      <c r="C18" s="82">
        <v>2</v>
      </c>
      <c r="D18" s="50">
        <v>245000</v>
      </c>
      <c r="E18" s="48">
        <v>160023255</v>
      </c>
      <c r="F18" s="82">
        <v>1</v>
      </c>
      <c r="G18" s="50">
        <v>200725</v>
      </c>
      <c r="H18" s="49"/>
      <c r="I18" s="49">
        <v>44275</v>
      </c>
      <c r="J18" s="50" t="s">
        <v>60</v>
      </c>
    </row>
    <row r="19" spans="1:17" x14ac:dyDescent="0.25">
      <c r="A19" s="43">
        <v>42528</v>
      </c>
      <c r="B19" s="46">
        <v>160086406</v>
      </c>
      <c r="C19" s="82">
        <v>2</v>
      </c>
      <c r="D19" s="50">
        <v>235025</v>
      </c>
      <c r="E19" s="48"/>
      <c r="F19" s="82"/>
      <c r="G19" s="50"/>
      <c r="H19" s="49"/>
      <c r="I19" s="49"/>
      <c r="J19" s="50"/>
    </row>
    <row r="20" spans="1:17" x14ac:dyDescent="0.25">
      <c r="A20" s="43">
        <v>42529</v>
      </c>
      <c r="B20" s="46">
        <v>160086530</v>
      </c>
      <c r="C20" s="82">
        <v>5</v>
      </c>
      <c r="D20" s="50">
        <v>536725</v>
      </c>
      <c r="E20" s="48">
        <v>160023490</v>
      </c>
      <c r="F20" s="82">
        <v>2</v>
      </c>
      <c r="G20" s="50">
        <v>210175</v>
      </c>
      <c r="H20" s="49"/>
      <c r="I20" s="49">
        <v>541538</v>
      </c>
      <c r="J20" s="50" t="s">
        <v>60</v>
      </c>
    </row>
    <row r="21" spans="1:17" x14ac:dyDescent="0.25">
      <c r="A21" s="43">
        <v>42529</v>
      </c>
      <c r="B21" s="46">
        <v>160086542</v>
      </c>
      <c r="C21" s="82">
        <v>1</v>
      </c>
      <c r="D21" s="50">
        <v>92838</v>
      </c>
      <c r="E21" s="48">
        <v>160023505</v>
      </c>
      <c r="F21" s="82">
        <v>1</v>
      </c>
      <c r="G21" s="50">
        <v>112875</v>
      </c>
      <c r="H21" s="49"/>
      <c r="I21" s="49"/>
      <c r="J21" s="50"/>
    </row>
    <row r="22" spans="1:17" x14ac:dyDescent="0.25">
      <c r="A22" s="43">
        <v>42536</v>
      </c>
      <c r="B22" s="46">
        <v>160087742</v>
      </c>
      <c r="C22" s="82">
        <v>2</v>
      </c>
      <c r="D22" s="50">
        <v>230475</v>
      </c>
      <c r="E22" s="48"/>
      <c r="F22" s="82"/>
      <c r="G22" s="50"/>
      <c r="H22" s="49"/>
      <c r="I22" s="49">
        <v>931088</v>
      </c>
      <c r="J22" s="50" t="s">
        <v>60</v>
      </c>
    </row>
    <row r="23" spans="1:17" x14ac:dyDescent="0.25">
      <c r="A23" s="43">
        <v>42537</v>
      </c>
      <c r="B23" s="46">
        <v>160087891</v>
      </c>
      <c r="C23" s="82">
        <v>7</v>
      </c>
      <c r="D23" s="50">
        <v>700613</v>
      </c>
      <c r="E23" s="48"/>
      <c r="F23" s="82"/>
      <c r="G23" s="50"/>
      <c r="H23" s="49"/>
      <c r="I23" s="49"/>
      <c r="J23" s="50"/>
    </row>
    <row r="24" spans="1:17" x14ac:dyDescent="0.25">
      <c r="A24" s="4"/>
      <c r="B24" s="3"/>
      <c r="C24" s="40"/>
      <c r="D24" s="6"/>
      <c r="E24" s="7"/>
      <c r="F24" s="40"/>
      <c r="G24" s="6"/>
      <c r="H24" s="39"/>
      <c r="I24" s="39"/>
      <c r="J24" s="6"/>
    </row>
    <row r="25" spans="1:17" x14ac:dyDescent="0.25">
      <c r="A25" s="4"/>
      <c r="B25" s="3"/>
      <c r="C25" s="40"/>
      <c r="D25" s="6"/>
      <c r="E25" s="7"/>
      <c r="F25" s="40"/>
      <c r="G25" s="6"/>
      <c r="H25" s="39"/>
      <c r="I25" s="39"/>
      <c r="J25" s="6"/>
    </row>
    <row r="26" spans="1:17" x14ac:dyDescent="0.25">
      <c r="A26" s="4"/>
      <c r="B26" s="3"/>
      <c r="C26" s="40"/>
      <c r="D26" s="6"/>
      <c r="E26" s="7"/>
      <c r="F26" s="40"/>
      <c r="G26" s="6"/>
      <c r="H26" s="39"/>
      <c r="I26" s="39"/>
      <c r="J26" s="6"/>
    </row>
    <row r="27" spans="1:17" x14ac:dyDescent="0.25">
      <c r="A27" s="4"/>
      <c r="B27" s="3"/>
      <c r="C27" s="40"/>
      <c r="D27" s="6"/>
      <c r="E27" s="7"/>
      <c r="F27" s="40"/>
      <c r="G27" s="6"/>
      <c r="H27" s="39"/>
      <c r="I27" s="39"/>
      <c r="J27" s="6"/>
    </row>
    <row r="28" spans="1:17" x14ac:dyDescent="0.25">
      <c r="A28" s="4"/>
      <c r="B28" s="3"/>
      <c r="C28" s="40"/>
      <c r="D28" s="6"/>
      <c r="E28" s="7"/>
      <c r="F28" s="40"/>
      <c r="G28" s="6"/>
      <c r="H28" s="39"/>
      <c r="I28" s="39"/>
      <c r="J28" s="6"/>
    </row>
    <row r="29" spans="1:17" s="20" customFormat="1" x14ac:dyDescent="0.25">
      <c r="A29" s="11"/>
      <c r="B29" s="8" t="s">
        <v>11</v>
      </c>
      <c r="C29" s="77">
        <f>SUM(C7:C28)</f>
        <v>38</v>
      </c>
      <c r="D29" s="9">
        <f>SUM(D7:D28)</f>
        <v>4248565</v>
      </c>
      <c r="E29" s="8" t="s">
        <v>11</v>
      </c>
      <c r="F29" s="77">
        <f>SUM(F7:F28)</f>
        <v>10</v>
      </c>
      <c r="G29" s="9">
        <f>SUM(G7:G28)</f>
        <v>1045101</v>
      </c>
      <c r="H29" s="77">
        <f>SUM(H7:H28)</f>
        <v>0</v>
      </c>
      <c r="I29" s="77">
        <f>SUM(I7:I28)</f>
        <v>3203464</v>
      </c>
      <c r="J29" s="9"/>
    </row>
    <row r="30" spans="1:17" s="20" customFormat="1" x14ac:dyDescent="0.25">
      <c r="A30" s="11"/>
      <c r="B30" s="8"/>
      <c r="C30" s="77"/>
      <c r="D30" s="9"/>
      <c r="E30" s="8"/>
      <c r="F30" s="77"/>
      <c r="G30" s="9"/>
      <c r="H30" s="77"/>
      <c r="I30" s="77"/>
      <c r="J30" s="9"/>
    </row>
    <row r="31" spans="1:17" x14ac:dyDescent="0.25">
      <c r="A31" s="10"/>
      <c r="B31" s="11"/>
      <c r="C31" s="40"/>
      <c r="D31" s="6"/>
      <c r="E31" s="8"/>
      <c r="F31" s="40"/>
      <c r="G31" s="324" t="s">
        <v>12</v>
      </c>
      <c r="H31" s="324"/>
      <c r="I31" s="6"/>
      <c r="J31" s="13">
        <f>SUM(D7:D28)</f>
        <v>4248565</v>
      </c>
      <c r="P31" s="20"/>
      <c r="Q31" s="20"/>
    </row>
    <row r="32" spans="1:17" x14ac:dyDescent="0.25">
      <c r="A32" s="4"/>
      <c r="B32" s="3"/>
      <c r="C32" s="40"/>
      <c r="D32" s="6"/>
      <c r="E32" s="7"/>
      <c r="F32" s="40"/>
      <c r="G32" s="324" t="s">
        <v>13</v>
      </c>
      <c r="H32" s="324"/>
      <c r="I32" s="7"/>
      <c r="J32" s="13">
        <f>SUM(G7:G28)</f>
        <v>1045101</v>
      </c>
    </row>
    <row r="33" spans="1:10" x14ac:dyDescent="0.25">
      <c r="A33" s="14"/>
      <c r="B33" s="7"/>
      <c r="C33" s="40"/>
      <c r="D33" s="6"/>
      <c r="E33" s="7"/>
      <c r="F33" s="40"/>
      <c r="G33" s="324" t="s">
        <v>14</v>
      </c>
      <c r="H33" s="324"/>
      <c r="I33" s="15"/>
      <c r="J33" s="15">
        <f>J31-J32</f>
        <v>3203464</v>
      </c>
    </row>
    <row r="34" spans="1:10" x14ac:dyDescent="0.25">
      <c r="A34" s="4"/>
      <c r="B34" s="16"/>
      <c r="C34" s="40"/>
      <c r="D34" s="17"/>
      <c r="E34" s="7"/>
      <c r="F34" s="40"/>
      <c r="G34" s="324" t="s">
        <v>15</v>
      </c>
      <c r="H34" s="324"/>
      <c r="I34" s="7"/>
      <c r="J34" s="13">
        <f>SUM(H7:H28)</f>
        <v>0</v>
      </c>
    </row>
    <row r="35" spans="1:10" x14ac:dyDescent="0.25">
      <c r="A35" s="4"/>
      <c r="B35" s="16"/>
      <c r="C35" s="40"/>
      <c r="D35" s="17"/>
      <c r="E35" s="7"/>
      <c r="F35" s="40"/>
      <c r="G35" s="324" t="s">
        <v>16</v>
      </c>
      <c r="H35" s="324"/>
      <c r="I35" s="7"/>
      <c r="J35" s="13">
        <f>J33+J34</f>
        <v>3203464</v>
      </c>
    </row>
    <row r="36" spans="1:10" x14ac:dyDescent="0.25">
      <c r="A36" s="4"/>
      <c r="B36" s="16"/>
      <c r="C36" s="40"/>
      <c r="D36" s="17"/>
      <c r="E36" s="7"/>
      <c r="F36" s="40"/>
      <c r="G36" s="324" t="s">
        <v>5</v>
      </c>
      <c r="H36" s="324"/>
      <c r="I36" s="7"/>
      <c r="J36" s="13">
        <f>SUM(I7:I28)</f>
        <v>3203464</v>
      </c>
    </row>
    <row r="37" spans="1:10" x14ac:dyDescent="0.25">
      <c r="A37" s="4"/>
      <c r="B37" s="16"/>
      <c r="C37" s="40"/>
      <c r="D37" s="17"/>
      <c r="E37" s="7"/>
      <c r="F37" s="40"/>
      <c r="G37" s="324" t="s">
        <v>32</v>
      </c>
      <c r="H37" s="324"/>
      <c r="I37" s="3" t="str">
        <f>IF(J37&gt;0,"SALDO",IF(J37&lt;0,"PIUTANG",IF(J37=0,"LUNAS")))</f>
        <v>LUNAS</v>
      </c>
      <c r="J37" s="13">
        <f>J36-J35</f>
        <v>0</v>
      </c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37:H37"/>
    <mergeCell ref="G31:H31"/>
    <mergeCell ref="G32:H32"/>
    <mergeCell ref="G33:H33"/>
    <mergeCell ref="G34:H34"/>
    <mergeCell ref="G35:H35"/>
    <mergeCell ref="G36:H36"/>
  </mergeCells>
  <pageMargins left="0.15" right="0.12" top="0.75" bottom="0.75" header="0.3" footer="0.3"/>
  <pageSetup orientation="portrait" horizontalDpi="120" verticalDpi="7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59"/>
  <sheetViews>
    <sheetView workbookViewId="0">
      <pane ySplit="6" topLeftCell="A25" activePane="bottomLeft" state="frozen"/>
      <selection pane="bottomLeft" activeCell="M41" sqref="M41"/>
    </sheetView>
  </sheetViews>
  <sheetFormatPr defaultRowHeight="15" x14ac:dyDescent="0.25"/>
  <cols>
    <col min="1" max="1" width="9.28515625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9" bestFit="1" customWidth="1"/>
    <col min="7" max="7" width="13" customWidth="1"/>
    <col min="8" max="8" width="11.7109375" style="37" customWidth="1"/>
    <col min="9" max="9" width="15.28515625" style="37" customWidth="1"/>
    <col min="10" max="10" width="22.7109375" customWidth="1"/>
    <col min="12" max="13" width="10.5703125" bestFit="1" customWidth="1"/>
  </cols>
  <sheetData>
    <row r="1" spans="1:10" x14ac:dyDescent="0.25">
      <c r="A1" s="20" t="s">
        <v>0</v>
      </c>
      <c r="B1" s="20"/>
      <c r="C1" s="28" t="s">
        <v>48</v>
      </c>
      <c r="D1" s="20"/>
      <c r="E1" s="20"/>
      <c r="F1" s="318" t="s">
        <v>22</v>
      </c>
      <c r="G1" s="318"/>
      <c r="H1" s="318"/>
      <c r="I1" s="38"/>
      <c r="J1" s="20"/>
    </row>
    <row r="2" spans="1:10" x14ac:dyDescent="0.25">
      <c r="A2" s="20" t="s">
        <v>1</v>
      </c>
      <c r="B2" s="20"/>
      <c r="C2" s="28" t="s">
        <v>19</v>
      </c>
      <c r="D2" s="20"/>
      <c r="E2" s="20"/>
      <c r="F2" s="318" t="s">
        <v>21</v>
      </c>
      <c r="G2" s="318"/>
      <c r="H2" s="318"/>
      <c r="I2" s="38">
        <f>J59*-1</f>
        <v>-34807202</v>
      </c>
      <c r="J2" s="20"/>
    </row>
    <row r="4" spans="1:10" ht="19.5" x14ac:dyDescent="0.25">
      <c r="A4" s="336"/>
      <c r="B4" s="336"/>
      <c r="C4" s="336"/>
      <c r="D4" s="336"/>
      <c r="E4" s="336"/>
      <c r="F4" s="336"/>
      <c r="G4" s="336"/>
      <c r="H4" s="336"/>
      <c r="I4" s="336"/>
      <c r="J4" s="337"/>
    </row>
    <row r="5" spans="1:10" x14ac:dyDescent="0.25">
      <c r="A5" s="338" t="s">
        <v>2</v>
      </c>
      <c r="B5" s="340" t="s">
        <v>3</v>
      </c>
      <c r="C5" s="341"/>
      <c r="D5" s="341"/>
      <c r="E5" s="341"/>
      <c r="F5" s="341"/>
      <c r="G5" s="342"/>
      <c r="H5" s="345" t="s">
        <v>4</v>
      </c>
      <c r="I5" s="343" t="s">
        <v>5</v>
      </c>
      <c r="J5" s="333" t="s">
        <v>6</v>
      </c>
    </row>
    <row r="6" spans="1:10" x14ac:dyDescent="0.25">
      <c r="A6" s="339"/>
      <c r="B6" s="1" t="s">
        <v>7</v>
      </c>
      <c r="C6" s="24" t="s">
        <v>8</v>
      </c>
      <c r="D6" s="2" t="s">
        <v>9</v>
      </c>
      <c r="E6" s="1" t="s">
        <v>10</v>
      </c>
      <c r="F6" s="1" t="s">
        <v>8</v>
      </c>
      <c r="G6" s="2" t="s">
        <v>9</v>
      </c>
      <c r="H6" s="346"/>
      <c r="I6" s="344"/>
      <c r="J6" s="334"/>
    </row>
    <row r="7" spans="1:10" x14ac:dyDescent="0.25">
      <c r="A7" s="4">
        <v>42502</v>
      </c>
      <c r="B7" s="3">
        <v>160082745</v>
      </c>
      <c r="C7" s="17">
        <v>107</v>
      </c>
      <c r="D7" s="6">
        <v>11573363</v>
      </c>
      <c r="E7" s="3"/>
      <c r="F7" s="3"/>
      <c r="G7" s="5"/>
      <c r="H7" s="39"/>
      <c r="I7" s="39">
        <v>11573363</v>
      </c>
      <c r="J7" s="365" t="s">
        <v>82</v>
      </c>
    </row>
    <row r="8" spans="1:10" x14ac:dyDescent="0.25">
      <c r="A8" s="4">
        <v>42506</v>
      </c>
      <c r="B8" s="3">
        <v>160083261</v>
      </c>
      <c r="C8" s="17">
        <v>98</v>
      </c>
      <c r="D8" s="6">
        <v>9422700</v>
      </c>
      <c r="E8" s="3"/>
      <c r="F8" s="7"/>
      <c r="G8" s="6"/>
      <c r="H8" s="39"/>
      <c r="I8" s="39">
        <v>9422700</v>
      </c>
      <c r="J8" s="366"/>
    </row>
    <row r="9" spans="1:10" x14ac:dyDescent="0.25">
      <c r="A9" s="4">
        <v>42509</v>
      </c>
      <c r="B9" s="35">
        <v>160083743</v>
      </c>
      <c r="C9" s="35">
        <v>155</v>
      </c>
      <c r="D9" s="36">
        <v>16488675</v>
      </c>
      <c r="E9" s="3"/>
      <c r="F9" s="7"/>
      <c r="G9" s="6"/>
      <c r="H9" s="39"/>
      <c r="I9" s="39">
        <v>16488675</v>
      </c>
      <c r="J9" s="365" t="s">
        <v>82</v>
      </c>
    </row>
    <row r="10" spans="1:10" x14ac:dyDescent="0.25">
      <c r="A10" s="4">
        <v>42510</v>
      </c>
      <c r="B10" s="3">
        <v>160083828</v>
      </c>
      <c r="C10" s="17">
        <v>125</v>
      </c>
      <c r="D10" s="6">
        <v>13086413</v>
      </c>
      <c r="E10" s="3"/>
      <c r="F10" s="3"/>
      <c r="G10" s="5"/>
      <c r="H10" s="39"/>
      <c r="I10" s="39">
        <v>13086413</v>
      </c>
      <c r="J10" s="366"/>
    </row>
    <row r="11" spans="1:10" x14ac:dyDescent="0.25">
      <c r="A11" s="4">
        <v>42515</v>
      </c>
      <c r="B11" s="3">
        <v>160084477</v>
      </c>
      <c r="C11" s="25">
        <v>148</v>
      </c>
      <c r="D11" s="6">
        <v>15881513</v>
      </c>
      <c r="E11" s="3"/>
      <c r="F11" s="29"/>
      <c r="G11" s="5"/>
      <c r="H11" s="39"/>
      <c r="I11" s="39">
        <v>15881513</v>
      </c>
      <c r="J11" s="365" t="s">
        <v>82</v>
      </c>
    </row>
    <row r="12" spans="1:10" x14ac:dyDescent="0.25">
      <c r="A12" s="4">
        <v>42516</v>
      </c>
      <c r="B12" s="3">
        <v>160084633</v>
      </c>
      <c r="C12" s="25">
        <v>101</v>
      </c>
      <c r="D12" s="6">
        <v>10556088</v>
      </c>
      <c r="E12" s="3"/>
      <c r="F12" s="29"/>
      <c r="G12" s="5"/>
      <c r="H12" s="39"/>
      <c r="I12" s="39">
        <v>10556088</v>
      </c>
      <c r="J12" s="366"/>
    </row>
    <row r="13" spans="1:10" x14ac:dyDescent="0.25">
      <c r="A13" s="4">
        <v>42519</v>
      </c>
      <c r="B13" s="3">
        <v>160085046</v>
      </c>
      <c r="C13" s="25">
        <v>120</v>
      </c>
      <c r="D13" s="6">
        <v>12511800</v>
      </c>
      <c r="E13" s="3"/>
      <c r="F13" s="29"/>
      <c r="G13" s="6"/>
      <c r="H13" s="39"/>
      <c r="I13" s="39">
        <v>12511800</v>
      </c>
      <c r="J13" s="365" t="s">
        <v>82</v>
      </c>
    </row>
    <row r="14" spans="1:10" x14ac:dyDescent="0.25">
      <c r="A14" s="4">
        <v>42519</v>
      </c>
      <c r="B14" s="3">
        <v>160085070</v>
      </c>
      <c r="C14" s="25">
        <v>149</v>
      </c>
      <c r="D14" s="6">
        <v>14965038</v>
      </c>
      <c r="E14" s="3"/>
      <c r="F14" s="29"/>
      <c r="G14" s="6"/>
      <c r="H14" s="39"/>
      <c r="I14" s="39">
        <v>14965038</v>
      </c>
      <c r="J14" s="366"/>
    </row>
    <row r="15" spans="1:10" x14ac:dyDescent="0.25">
      <c r="A15" s="4">
        <v>42524</v>
      </c>
      <c r="B15" s="3">
        <v>160085780</v>
      </c>
      <c r="C15" s="25">
        <v>107</v>
      </c>
      <c r="D15" s="6">
        <v>10190250</v>
      </c>
      <c r="E15" s="3"/>
      <c r="F15" s="29"/>
      <c r="G15" s="6"/>
      <c r="H15" s="39"/>
      <c r="I15" s="39">
        <v>10190250</v>
      </c>
      <c r="J15" s="365" t="s">
        <v>82</v>
      </c>
    </row>
    <row r="16" spans="1:10" x14ac:dyDescent="0.25">
      <c r="A16" s="4">
        <v>42524</v>
      </c>
      <c r="B16" s="3">
        <v>160085787</v>
      </c>
      <c r="C16" s="25">
        <v>79</v>
      </c>
      <c r="D16" s="6">
        <v>7445550</v>
      </c>
      <c r="E16" s="3"/>
      <c r="F16" s="29"/>
      <c r="G16" s="6"/>
      <c r="H16" s="39"/>
      <c r="I16" s="39">
        <v>7445550</v>
      </c>
      <c r="J16" s="366"/>
    </row>
    <row r="17" spans="1:13" x14ac:dyDescent="0.25">
      <c r="A17" s="4">
        <v>42530</v>
      </c>
      <c r="B17" s="3">
        <v>160086745</v>
      </c>
      <c r="C17" s="25">
        <v>82</v>
      </c>
      <c r="D17" s="6">
        <v>8084913</v>
      </c>
      <c r="E17" s="3"/>
      <c r="F17" s="29"/>
      <c r="G17" s="6"/>
      <c r="H17" s="39"/>
      <c r="I17" s="39">
        <v>8084913</v>
      </c>
      <c r="J17" s="365" t="s">
        <v>82</v>
      </c>
    </row>
    <row r="18" spans="1:13" x14ac:dyDescent="0.25">
      <c r="A18" s="4">
        <v>42530</v>
      </c>
      <c r="B18" s="3">
        <v>160086787</v>
      </c>
      <c r="C18" s="25">
        <v>91</v>
      </c>
      <c r="D18" s="6">
        <v>8850888</v>
      </c>
      <c r="E18" s="3"/>
      <c r="F18" s="29"/>
      <c r="G18" s="6"/>
      <c r="H18" s="39"/>
      <c r="I18" s="39">
        <v>8850888</v>
      </c>
      <c r="J18" s="366"/>
    </row>
    <row r="19" spans="1:13" x14ac:dyDescent="0.25">
      <c r="A19" s="4">
        <v>42537</v>
      </c>
      <c r="B19" s="3">
        <v>160077967</v>
      </c>
      <c r="C19" s="25">
        <v>174</v>
      </c>
      <c r="D19" s="6">
        <v>17245025</v>
      </c>
      <c r="E19" s="3"/>
      <c r="F19" s="29"/>
      <c r="G19" s="6"/>
      <c r="H19" s="39"/>
      <c r="I19" s="39">
        <v>17245025</v>
      </c>
      <c r="J19" s="365" t="s">
        <v>82</v>
      </c>
    </row>
    <row r="20" spans="1:13" x14ac:dyDescent="0.25">
      <c r="A20" s="4">
        <v>42538</v>
      </c>
      <c r="B20" s="3">
        <v>160088117</v>
      </c>
      <c r="C20" s="25">
        <v>132</v>
      </c>
      <c r="D20" s="6">
        <v>12815075</v>
      </c>
      <c r="E20" s="3"/>
      <c r="F20" s="29"/>
      <c r="G20" s="6"/>
      <c r="H20" s="39"/>
      <c r="I20" s="39">
        <v>12815075</v>
      </c>
      <c r="J20" s="366"/>
    </row>
    <row r="21" spans="1:13" x14ac:dyDescent="0.25">
      <c r="A21" s="4">
        <v>42544</v>
      </c>
      <c r="B21" s="3">
        <v>160089271</v>
      </c>
      <c r="C21" s="25">
        <v>115</v>
      </c>
      <c r="D21" s="6">
        <v>11549125</v>
      </c>
      <c r="E21" s="3"/>
      <c r="F21" s="29"/>
      <c r="G21" s="6"/>
      <c r="H21" s="39"/>
      <c r="I21" s="39">
        <v>11549125</v>
      </c>
      <c r="J21" s="365" t="s">
        <v>82</v>
      </c>
    </row>
    <row r="22" spans="1:13" x14ac:dyDescent="0.25">
      <c r="A22" s="4">
        <v>42545</v>
      </c>
      <c r="B22" s="3">
        <v>160089489</v>
      </c>
      <c r="C22" s="25">
        <v>178</v>
      </c>
      <c r="D22" s="6">
        <v>16861775</v>
      </c>
      <c r="E22" s="3"/>
      <c r="F22" s="29"/>
      <c r="G22" s="6"/>
      <c r="H22" s="39"/>
      <c r="I22" s="39">
        <v>16861775</v>
      </c>
      <c r="J22" s="366"/>
    </row>
    <row r="23" spans="1:13" x14ac:dyDescent="0.25">
      <c r="A23" s="4">
        <v>42578</v>
      </c>
      <c r="B23" s="3">
        <v>160092127</v>
      </c>
      <c r="C23" s="25">
        <v>136</v>
      </c>
      <c r="D23" s="6">
        <v>13809075</v>
      </c>
      <c r="E23" s="3"/>
      <c r="F23" s="29"/>
      <c r="G23" s="6"/>
      <c r="H23" s="39">
        <v>425000</v>
      </c>
      <c r="I23" s="39">
        <f>425000+13809075</f>
        <v>14234075</v>
      </c>
      <c r="J23" s="365" t="s">
        <v>81</v>
      </c>
    </row>
    <row r="24" spans="1:13" x14ac:dyDescent="0.25">
      <c r="A24" s="4">
        <v>42579</v>
      </c>
      <c r="B24" s="3">
        <v>160092185</v>
      </c>
      <c r="C24" s="25">
        <v>91</v>
      </c>
      <c r="D24" s="6">
        <v>9333538</v>
      </c>
      <c r="E24" s="3"/>
      <c r="F24" s="29"/>
      <c r="G24" s="6"/>
      <c r="H24" s="39"/>
      <c r="I24" s="39">
        <v>9333538</v>
      </c>
      <c r="J24" s="366"/>
    </row>
    <row r="25" spans="1:13" x14ac:dyDescent="0.25">
      <c r="A25" s="4">
        <v>42602</v>
      </c>
      <c r="B25" s="3">
        <v>160094375</v>
      </c>
      <c r="C25" s="26">
        <v>105</v>
      </c>
      <c r="D25" s="6">
        <v>9684675</v>
      </c>
      <c r="E25" s="7"/>
      <c r="F25" s="3"/>
      <c r="G25" s="6"/>
      <c r="H25" s="39">
        <v>325000</v>
      </c>
      <c r="I25" s="39">
        <f>9684675+325000</f>
        <v>10009675</v>
      </c>
      <c r="J25" s="365" t="s">
        <v>81</v>
      </c>
    </row>
    <row r="26" spans="1:13" x14ac:dyDescent="0.25">
      <c r="A26" s="4">
        <v>42602</v>
      </c>
      <c r="B26" s="3">
        <v>160094423</v>
      </c>
      <c r="C26" s="26">
        <v>141</v>
      </c>
      <c r="D26" s="6">
        <v>13297813</v>
      </c>
      <c r="E26" s="7"/>
      <c r="F26" s="3"/>
      <c r="G26" s="6"/>
      <c r="H26" s="39"/>
      <c r="I26" s="39">
        <v>13297813</v>
      </c>
      <c r="J26" s="366"/>
    </row>
    <row r="27" spans="1:13" x14ac:dyDescent="0.25">
      <c r="A27" s="4">
        <v>42632</v>
      </c>
      <c r="B27" s="3">
        <v>160097403</v>
      </c>
      <c r="C27" s="26">
        <v>72</v>
      </c>
      <c r="D27" s="6">
        <v>7646363</v>
      </c>
      <c r="E27" s="7"/>
      <c r="F27" s="3"/>
      <c r="G27" s="6"/>
      <c r="H27" s="39">
        <v>400000</v>
      </c>
      <c r="I27" s="39"/>
      <c r="J27" s="6"/>
      <c r="M27" s="18"/>
    </row>
    <row r="28" spans="1:13" x14ac:dyDescent="0.25">
      <c r="A28" s="4">
        <v>42633</v>
      </c>
      <c r="B28" s="3">
        <v>160097527</v>
      </c>
      <c r="C28" s="26">
        <v>117</v>
      </c>
      <c r="D28" s="6">
        <v>11257313</v>
      </c>
      <c r="E28" s="7"/>
      <c r="F28" s="3"/>
      <c r="G28" s="6"/>
      <c r="H28" s="39"/>
      <c r="I28" s="39"/>
      <c r="J28" s="6"/>
      <c r="L28" s="18"/>
      <c r="M28" s="18"/>
    </row>
    <row r="29" spans="1:13" s="234" customFormat="1" x14ac:dyDescent="0.25">
      <c r="A29" s="236">
        <v>42668</v>
      </c>
      <c r="B29" s="235"/>
      <c r="C29" s="26"/>
      <c r="D29" s="237"/>
      <c r="E29" s="238">
        <v>160027221</v>
      </c>
      <c r="F29" s="235">
        <v>128</v>
      </c>
      <c r="G29" s="237">
        <v>13304988</v>
      </c>
      <c r="H29" s="240"/>
      <c r="I29" s="240"/>
      <c r="J29" s="237"/>
      <c r="L29" s="239"/>
      <c r="M29" s="239"/>
    </row>
    <row r="30" spans="1:13" s="234" customFormat="1" x14ac:dyDescent="0.25">
      <c r="A30" s="236"/>
      <c r="B30" s="235"/>
      <c r="C30" s="26"/>
      <c r="D30" s="237"/>
      <c r="E30" s="238">
        <v>160027223</v>
      </c>
      <c r="F30" s="235">
        <v>78</v>
      </c>
      <c r="G30" s="237">
        <v>6752900</v>
      </c>
      <c r="H30" s="240"/>
      <c r="I30" s="240"/>
      <c r="J30" s="237"/>
      <c r="L30" s="239"/>
      <c r="M30" s="239"/>
    </row>
    <row r="31" spans="1:13" s="234" customFormat="1" x14ac:dyDescent="0.25">
      <c r="A31" s="236"/>
      <c r="B31" s="235"/>
      <c r="C31" s="26"/>
      <c r="D31" s="237"/>
      <c r="E31" s="238">
        <v>160027224</v>
      </c>
      <c r="F31" s="235">
        <v>48</v>
      </c>
      <c r="G31" s="237">
        <v>5914738</v>
      </c>
      <c r="H31" s="240"/>
      <c r="I31" s="240"/>
      <c r="J31" s="237"/>
      <c r="L31" s="239"/>
      <c r="M31" s="239"/>
    </row>
    <row r="32" spans="1:13" s="234" customFormat="1" x14ac:dyDescent="0.25">
      <c r="A32" s="236"/>
      <c r="B32" s="235"/>
      <c r="C32" s="26"/>
      <c r="D32" s="237"/>
      <c r="E32" s="238">
        <v>160027226</v>
      </c>
      <c r="F32" s="235">
        <v>63</v>
      </c>
      <c r="G32" s="237">
        <v>6729713</v>
      </c>
      <c r="H32" s="240"/>
      <c r="I32" s="240"/>
      <c r="J32" s="237"/>
      <c r="L32" s="239"/>
      <c r="M32" s="239"/>
    </row>
    <row r="33" spans="1:13" s="234" customFormat="1" x14ac:dyDescent="0.25">
      <c r="A33" s="236"/>
      <c r="B33" s="235"/>
      <c r="C33" s="26"/>
      <c r="D33" s="237"/>
      <c r="E33" s="238">
        <v>160027233</v>
      </c>
      <c r="F33" s="235">
        <v>32</v>
      </c>
      <c r="G33" s="237">
        <v>4251188</v>
      </c>
      <c r="H33" s="240"/>
      <c r="I33" s="240"/>
      <c r="J33" s="237"/>
      <c r="L33" s="239"/>
      <c r="M33" s="239"/>
    </row>
    <row r="34" spans="1:13" s="234" customFormat="1" x14ac:dyDescent="0.25">
      <c r="A34" s="236"/>
      <c r="B34" s="235"/>
      <c r="C34" s="26"/>
      <c r="D34" s="237"/>
      <c r="E34" s="238">
        <v>160027234</v>
      </c>
      <c r="F34" s="235">
        <v>21</v>
      </c>
      <c r="G34" s="237">
        <v>3044300</v>
      </c>
      <c r="H34" s="240"/>
      <c r="I34" s="240"/>
      <c r="J34" s="237"/>
      <c r="L34" s="239"/>
      <c r="M34" s="239"/>
    </row>
    <row r="35" spans="1:13" s="234" customFormat="1" x14ac:dyDescent="0.25">
      <c r="A35" s="236"/>
      <c r="B35" s="235"/>
      <c r="C35" s="26"/>
      <c r="D35" s="237"/>
      <c r="E35" s="238">
        <v>160027235</v>
      </c>
      <c r="F35" s="235">
        <v>29</v>
      </c>
      <c r="G35" s="237">
        <v>3418188</v>
      </c>
      <c r="H35" s="240"/>
      <c r="I35" s="240"/>
      <c r="J35" s="237"/>
      <c r="L35" s="239"/>
      <c r="M35" s="239"/>
    </row>
    <row r="36" spans="1:13" s="234" customFormat="1" x14ac:dyDescent="0.25">
      <c r="A36" s="236"/>
      <c r="B36" s="235"/>
      <c r="C36" s="26"/>
      <c r="D36" s="237"/>
      <c r="E36" s="238">
        <v>160027236</v>
      </c>
      <c r="F36" s="235">
        <v>29</v>
      </c>
      <c r="G36" s="237">
        <v>5693450</v>
      </c>
      <c r="H36" s="240"/>
      <c r="I36" s="240"/>
      <c r="J36" s="237"/>
      <c r="L36" s="239"/>
      <c r="M36" s="239"/>
    </row>
    <row r="37" spans="1:13" s="234" customFormat="1" x14ac:dyDescent="0.25">
      <c r="A37" s="236"/>
      <c r="B37" s="235"/>
      <c r="C37" s="26"/>
      <c r="D37" s="237"/>
      <c r="E37" s="238">
        <v>160027237</v>
      </c>
      <c r="F37" s="235">
        <v>39</v>
      </c>
      <c r="G37" s="237">
        <v>5001413</v>
      </c>
      <c r="H37" s="240"/>
      <c r="I37" s="240"/>
      <c r="J37" s="237"/>
      <c r="L37" s="239"/>
      <c r="M37" s="239"/>
    </row>
    <row r="38" spans="1:13" s="234" customFormat="1" x14ac:dyDescent="0.25">
      <c r="A38" s="236"/>
      <c r="B38" s="235"/>
      <c r="C38" s="26"/>
      <c r="D38" s="237"/>
      <c r="E38" s="238"/>
      <c r="F38" s="235"/>
      <c r="G38" s="237"/>
      <c r="H38" s="240"/>
      <c r="I38" s="240"/>
      <c r="J38" s="237"/>
      <c r="L38" s="239"/>
      <c r="M38" s="239"/>
    </row>
    <row r="39" spans="1:13" s="234" customFormat="1" x14ac:dyDescent="0.25">
      <c r="A39" s="236"/>
      <c r="B39" s="235"/>
      <c r="C39" s="26"/>
      <c r="D39" s="237"/>
      <c r="E39" s="238"/>
      <c r="F39" s="235"/>
      <c r="G39" s="237"/>
      <c r="H39" s="240"/>
      <c r="I39" s="240"/>
      <c r="J39" s="237"/>
      <c r="L39" s="239"/>
      <c r="M39" s="239"/>
    </row>
    <row r="40" spans="1:13" s="234" customFormat="1" x14ac:dyDescent="0.25">
      <c r="A40" s="236"/>
      <c r="B40" s="235"/>
      <c r="C40" s="26"/>
      <c r="D40" s="237"/>
      <c r="E40" s="238"/>
      <c r="F40" s="235"/>
      <c r="G40" s="237"/>
      <c r="H40" s="240"/>
      <c r="I40" s="240"/>
      <c r="J40" s="237"/>
      <c r="L40" s="239"/>
      <c r="M40" s="239"/>
    </row>
    <row r="41" spans="1:13" s="234" customFormat="1" x14ac:dyDescent="0.25">
      <c r="A41" s="236"/>
      <c r="B41" s="235"/>
      <c r="C41" s="26"/>
      <c r="D41" s="237"/>
      <c r="E41" s="238"/>
      <c r="F41" s="235"/>
      <c r="G41" s="237"/>
      <c r="H41" s="240"/>
      <c r="I41" s="240"/>
      <c r="J41" s="237"/>
      <c r="L41" s="239"/>
      <c r="M41" s="239"/>
    </row>
    <row r="42" spans="1:13" s="234" customFormat="1" x14ac:dyDescent="0.25">
      <c r="A42" s="236"/>
      <c r="B42" s="235"/>
      <c r="C42" s="26"/>
      <c r="D42" s="237"/>
      <c r="E42" s="238"/>
      <c r="F42" s="235"/>
      <c r="G42" s="237"/>
      <c r="H42" s="240"/>
      <c r="I42" s="240"/>
      <c r="J42" s="237"/>
      <c r="L42" s="239"/>
      <c r="M42" s="239"/>
    </row>
    <row r="43" spans="1:13" s="234" customFormat="1" x14ac:dyDescent="0.25">
      <c r="A43" s="236"/>
      <c r="B43" s="235"/>
      <c r="C43" s="26"/>
      <c r="D43" s="237"/>
      <c r="E43" s="238"/>
      <c r="F43" s="235"/>
      <c r="G43" s="237"/>
      <c r="H43" s="240"/>
      <c r="I43" s="240"/>
      <c r="J43" s="237"/>
      <c r="L43" s="239"/>
      <c r="M43" s="239"/>
    </row>
    <row r="44" spans="1:13" s="234" customFormat="1" x14ac:dyDescent="0.25">
      <c r="A44" s="236"/>
      <c r="B44" s="235"/>
      <c r="C44" s="26"/>
      <c r="D44" s="237"/>
      <c r="E44" s="238"/>
      <c r="F44" s="235"/>
      <c r="G44" s="237"/>
      <c r="H44" s="240"/>
      <c r="I44" s="240"/>
      <c r="J44" s="237"/>
      <c r="L44" s="239"/>
      <c r="M44" s="239"/>
    </row>
    <row r="45" spans="1:13" s="234" customFormat="1" x14ac:dyDescent="0.25">
      <c r="A45" s="236"/>
      <c r="B45" s="235"/>
      <c r="C45" s="26"/>
      <c r="D45" s="237"/>
      <c r="E45" s="238"/>
      <c r="F45" s="235"/>
      <c r="G45" s="237"/>
      <c r="H45" s="240"/>
      <c r="I45" s="240"/>
      <c r="J45" s="237"/>
      <c r="L45" s="239"/>
      <c r="M45" s="239"/>
    </row>
    <row r="46" spans="1:13" s="234" customFormat="1" x14ac:dyDescent="0.25">
      <c r="A46" s="236"/>
      <c r="B46" s="235"/>
      <c r="C46" s="26"/>
      <c r="D46" s="237"/>
      <c r="E46" s="238"/>
      <c r="F46" s="235"/>
      <c r="G46" s="237"/>
      <c r="H46" s="240"/>
      <c r="I46" s="240"/>
      <c r="J46" s="237"/>
      <c r="L46" s="239"/>
      <c r="M46" s="239"/>
    </row>
    <row r="47" spans="1:13" s="234" customFormat="1" x14ac:dyDescent="0.25">
      <c r="A47" s="236"/>
      <c r="B47" s="235"/>
      <c r="C47" s="26"/>
      <c r="D47" s="237"/>
      <c r="E47" s="238"/>
      <c r="F47" s="235"/>
      <c r="G47" s="237"/>
      <c r="H47" s="240"/>
      <c r="I47" s="240"/>
      <c r="J47" s="237"/>
      <c r="L47" s="239"/>
      <c r="M47" s="239"/>
    </row>
    <row r="48" spans="1:13" s="234" customFormat="1" x14ac:dyDescent="0.25">
      <c r="A48" s="236"/>
      <c r="B48" s="235"/>
      <c r="C48" s="26"/>
      <c r="D48" s="237"/>
      <c r="E48" s="238"/>
      <c r="F48" s="235"/>
      <c r="G48" s="237"/>
      <c r="H48" s="240"/>
      <c r="I48" s="240"/>
      <c r="J48" s="237"/>
      <c r="L48" s="239"/>
      <c r="M48" s="239"/>
    </row>
    <row r="49" spans="1:12" x14ac:dyDescent="0.25">
      <c r="A49" s="4"/>
      <c r="B49" s="3"/>
      <c r="C49" s="26"/>
      <c r="D49" s="6"/>
      <c r="E49" s="7"/>
      <c r="F49" s="3"/>
      <c r="G49" s="6"/>
      <c r="H49" s="39"/>
      <c r="I49" s="39"/>
      <c r="J49" s="6"/>
      <c r="L49" s="18"/>
    </row>
    <row r="50" spans="1:12" x14ac:dyDescent="0.25">
      <c r="A50" s="4"/>
      <c r="B50" s="3"/>
      <c r="C50" s="26"/>
      <c r="D50" s="6"/>
      <c r="E50" s="7"/>
      <c r="F50" s="3"/>
      <c r="G50" s="6"/>
      <c r="H50" s="39"/>
      <c r="I50" s="39"/>
      <c r="J50" s="6"/>
    </row>
    <row r="51" spans="1:12" x14ac:dyDescent="0.25">
      <c r="A51" s="4"/>
      <c r="B51" s="8" t="s">
        <v>11</v>
      </c>
      <c r="C51" s="27">
        <f>SUM(C7:C50)</f>
        <v>2623</v>
      </c>
      <c r="D51" s="9"/>
      <c r="E51" s="8" t="s">
        <v>11</v>
      </c>
      <c r="F51" s="8">
        <f>SUM(F7:F50)</f>
        <v>467</v>
      </c>
      <c r="G51" s="5"/>
      <c r="H51" s="40"/>
      <c r="I51" s="40"/>
      <c r="J51" s="5"/>
    </row>
    <row r="52" spans="1:12" x14ac:dyDescent="0.25">
      <c r="A52" s="4"/>
      <c r="B52" s="8"/>
      <c r="C52" s="27"/>
      <c r="D52" s="9"/>
      <c r="E52" s="8"/>
      <c r="F52" s="8"/>
      <c r="G52" s="32"/>
      <c r="H52" s="52"/>
      <c r="I52" s="40"/>
      <c r="J52" s="5"/>
    </row>
    <row r="53" spans="1:12" x14ac:dyDescent="0.25">
      <c r="A53" s="10"/>
      <c r="B53" s="11"/>
      <c r="C53" s="26"/>
      <c r="D53" s="6"/>
      <c r="E53" s="8"/>
      <c r="F53" s="3"/>
      <c r="G53" s="324" t="s">
        <v>12</v>
      </c>
      <c r="H53" s="324"/>
      <c r="I53" s="39"/>
      <c r="J53" s="13">
        <f>SUM(D7:D50)</f>
        <v>262556968</v>
      </c>
    </row>
    <row r="54" spans="1:12" x14ac:dyDescent="0.25">
      <c r="A54" s="4"/>
      <c r="B54" s="3"/>
      <c r="C54" s="26"/>
      <c r="D54" s="6"/>
      <c r="E54" s="7"/>
      <c r="F54" s="3"/>
      <c r="G54" s="324" t="s">
        <v>13</v>
      </c>
      <c r="H54" s="324"/>
      <c r="I54" s="39"/>
      <c r="J54" s="13">
        <f>SUM(G7:G50)</f>
        <v>54110878</v>
      </c>
    </row>
    <row r="55" spans="1:12" x14ac:dyDescent="0.25">
      <c r="A55" s="14"/>
      <c r="B55" s="7"/>
      <c r="C55" s="26"/>
      <c r="D55" s="6"/>
      <c r="E55" s="7"/>
      <c r="F55" s="3"/>
      <c r="G55" s="324" t="s">
        <v>14</v>
      </c>
      <c r="H55" s="324"/>
      <c r="I55" s="41"/>
      <c r="J55" s="15">
        <f>J53-J54</f>
        <v>208446090</v>
      </c>
    </row>
    <row r="56" spans="1:12" x14ac:dyDescent="0.25">
      <c r="A56" s="4"/>
      <c r="B56" s="16"/>
      <c r="C56" s="26"/>
      <c r="D56" s="17"/>
      <c r="E56" s="7"/>
      <c r="F56" s="3"/>
      <c r="G56" s="324" t="s">
        <v>15</v>
      </c>
      <c r="H56" s="324"/>
      <c r="I56" s="39"/>
      <c r="J56" s="13">
        <f>SUM(H7:H51)</f>
        <v>1150000</v>
      </c>
    </row>
    <row r="57" spans="1:12" x14ac:dyDescent="0.25">
      <c r="A57" s="4"/>
      <c r="B57" s="16"/>
      <c r="C57" s="26"/>
      <c r="D57" s="17"/>
      <c r="E57" s="7"/>
      <c r="F57" s="3"/>
      <c r="G57" s="324" t="s">
        <v>16</v>
      </c>
      <c r="H57" s="324"/>
      <c r="I57" s="39"/>
      <c r="J57" s="13">
        <f>J55+J56</f>
        <v>209596090</v>
      </c>
    </row>
    <row r="58" spans="1:12" x14ac:dyDescent="0.25">
      <c r="A58" s="4"/>
      <c r="B58" s="16"/>
      <c r="C58" s="26"/>
      <c r="D58" s="17"/>
      <c r="E58" s="7"/>
      <c r="F58" s="3"/>
      <c r="G58" s="324" t="s">
        <v>5</v>
      </c>
      <c r="H58" s="324"/>
      <c r="I58" s="39"/>
      <c r="J58" s="13">
        <f>SUM(I7:I51)</f>
        <v>244403292</v>
      </c>
    </row>
    <row r="59" spans="1:12" x14ac:dyDescent="0.25">
      <c r="A59" s="4"/>
      <c r="B59" s="16"/>
      <c r="C59" s="26"/>
      <c r="D59" s="17"/>
      <c r="E59" s="7"/>
      <c r="F59" s="3"/>
      <c r="G59" s="324" t="s">
        <v>32</v>
      </c>
      <c r="H59" s="324"/>
      <c r="I59" s="40" t="str">
        <f>IF(J59&gt;0,"SALDO",IF(J59&lt;0,"PIUTANG",IF(J59=0,"LUNAS")))</f>
        <v>SALDO</v>
      </c>
      <c r="J59" s="13">
        <f>J58-J57</f>
        <v>34807202</v>
      </c>
    </row>
  </sheetData>
  <mergeCells count="25">
    <mergeCell ref="J9:J10"/>
    <mergeCell ref="J11:J12"/>
    <mergeCell ref="G59:H59"/>
    <mergeCell ref="G53:H53"/>
    <mergeCell ref="G54:H54"/>
    <mergeCell ref="G55:H55"/>
    <mergeCell ref="G56:H56"/>
    <mergeCell ref="G57:H57"/>
    <mergeCell ref="G58:H58"/>
    <mergeCell ref="J13:J14"/>
    <mergeCell ref="J15:J16"/>
    <mergeCell ref="J17:J18"/>
    <mergeCell ref="J19:J20"/>
    <mergeCell ref="J21:J22"/>
    <mergeCell ref="J23:J24"/>
    <mergeCell ref="J25:J26"/>
    <mergeCell ref="J7:J8"/>
    <mergeCell ref="F1:H1"/>
    <mergeCell ref="F2:H2"/>
    <mergeCell ref="A4:J4"/>
    <mergeCell ref="A5:A6"/>
    <mergeCell ref="B5:G5"/>
    <mergeCell ref="H5:H6"/>
    <mergeCell ref="I5:I6"/>
    <mergeCell ref="J5:J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/>
  <dimension ref="A1:M59"/>
  <sheetViews>
    <sheetView workbookViewId="0">
      <pane ySplit="7" topLeftCell="A41" activePane="bottomLeft" state="frozen"/>
      <selection pane="bottomLeft" activeCell="N55" sqref="N55"/>
    </sheetView>
  </sheetViews>
  <sheetFormatPr defaultRowHeight="15" x14ac:dyDescent="0.25"/>
  <cols>
    <col min="1" max="1" width="9.28515625" customWidth="1"/>
    <col min="2" max="2" width="11.85546875" bestFit="1" customWidth="1"/>
    <col min="3" max="3" width="5.7109375" style="198" customWidth="1"/>
    <col min="4" max="4" width="11.28515625" customWidth="1"/>
    <col min="5" max="5" width="10.28515625" customWidth="1"/>
    <col min="6" max="6" width="5.7109375" style="199" bestFit="1" customWidth="1"/>
    <col min="7" max="7" width="11.140625" customWidth="1"/>
    <col min="8" max="8" width="11.7109375" style="37" customWidth="1"/>
    <col min="9" max="9" width="15.28515625" style="37" customWidth="1"/>
    <col min="10" max="10" width="22.7109375" customWidth="1"/>
    <col min="12" max="13" width="10.5703125" bestFit="1" customWidth="1"/>
  </cols>
  <sheetData>
    <row r="1" spans="1:12" x14ac:dyDescent="0.25">
      <c r="A1" s="20" t="s">
        <v>0</v>
      </c>
      <c r="B1" s="20"/>
      <c r="C1" s="197" t="s">
        <v>86</v>
      </c>
      <c r="D1" s="20"/>
      <c r="E1" s="20"/>
      <c r="F1" s="318" t="s">
        <v>22</v>
      </c>
      <c r="G1" s="318"/>
      <c r="H1" s="318"/>
      <c r="I1" s="38" t="s">
        <v>78</v>
      </c>
      <c r="J1" s="20"/>
    </row>
    <row r="2" spans="1:12" x14ac:dyDescent="0.25">
      <c r="A2" s="20" t="s">
        <v>1</v>
      </c>
      <c r="B2" s="20"/>
      <c r="C2" s="197" t="s">
        <v>87</v>
      </c>
      <c r="D2" s="20"/>
      <c r="E2" s="20"/>
      <c r="F2" s="318" t="s">
        <v>21</v>
      </c>
      <c r="G2" s="318"/>
      <c r="H2" s="318"/>
      <c r="I2" s="38">
        <f>J59*-1</f>
        <v>61</v>
      </c>
      <c r="J2" s="20"/>
      <c r="L2" s="239"/>
    </row>
    <row r="3" spans="1:12" s="234" customFormat="1" x14ac:dyDescent="0.25">
      <c r="A3" s="218" t="s">
        <v>118</v>
      </c>
      <c r="B3" s="218"/>
      <c r="C3" s="197" t="s">
        <v>141</v>
      </c>
      <c r="D3" s="218"/>
      <c r="E3" s="218"/>
      <c r="F3" s="266"/>
      <c r="G3" s="266"/>
      <c r="H3" s="266"/>
      <c r="I3" s="220"/>
      <c r="J3" s="218"/>
      <c r="L3" s="239"/>
    </row>
    <row r="4" spans="1:12" x14ac:dyDescent="0.25">
      <c r="L4" s="239"/>
    </row>
    <row r="5" spans="1:12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  <c r="L5" s="239"/>
    </row>
    <row r="6" spans="1:12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45" t="s">
        <v>4</v>
      </c>
      <c r="I6" s="343" t="s">
        <v>5</v>
      </c>
      <c r="J6" s="333" t="s">
        <v>6</v>
      </c>
      <c r="L6" s="239"/>
    </row>
    <row r="7" spans="1:12" x14ac:dyDescent="0.25">
      <c r="A7" s="339"/>
      <c r="B7" s="177" t="s">
        <v>7</v>
      </c>
      <c r="C7" s="195" t="s">
        <v>8</v>
      </c>
      <c r="D7" s="178" t="s">
        <v>9</v>
      </c>
      <c r="E7" s="177" t="s">
        <v>10</v>
      </c>
      <c r="F7" s="193" t="s">
        <v>8</v>
      </c>
      <c r="G7" s="178" t="s">
        <v>9</v>
      </c>
      <c r="H7" s="346"/>
      <c r="I7" s="344"/>
      <c r="J7" s="334"/>
      <c r="L7" s="239"/>
    </row>
    <row r="8" spans="1:12" x14ac:dyDescent="0.25">
      <c r="A8" s="43">
        <v>42619</v>
      </c>
      <c r="B8" s="46">
        <v>160096124</v>
      </c>
      <c r="C8" s="96">
        <v>34</v>
      </c>
      <c r="D8" s="50">
        <v>3400775</v>
      </c>
      <c r="E8" s="46">
        <v>160026037</v>
      </c>
      <c r="F8" s="47">
        <v>5</v>
      </c>
      <c r="G8" s="47">
        <v>409413</v>
      </c>
      <c r="H8" s="49"/>
      <c r="I8" s="49">
        <v>1500000</v>
      </c>
      <c r="J8" s="183" t="s">
        <v>88</v>
      </c>
    </row>
    <row r="9" spans="1:12" x14ac:dyDescent="0.25">
      <c r="A9" s="43"/>
      <c r="B9" s="46"/>
      <c r="C9" s="96"/>
      <c r="D9" s="50"/>
      <c r="E9" s="46"/>
      <c r="F9" s="47"/>
      <c r="G9" s="47"/>
      <c r="H9" s="49"/>
      <c r="I9" s="49">
        <v>1491400</v>
      </c>
      <c r="J9" s="183" t="s">
        <v>84</v>
      </c>
    </row>
    <row r="10" spans="1:12" x14ac:dyDescent="0.25">
      <c r="A10" s="43">
        <v>42629</v>
      </c>
      <c r="B10" s="46">
        <v>160097095</v>
      </c>
      <c r="C10" s="96">
        <v>20</v>
      </c>
      <c r="D10" s="50">
        <v>2168950</v>
      </c>
      <c r="E10" s="46">
        <v>160026272</v>
      </c>
      <c r="F10" s="50">
        <v>3</v>
      </c>
      <c r="G10" s="50">
        <v>267925</v>
      </c>
      <c r="H10" s="49"/>
      <c r="I10" s="49">
        <v>1000000</v>
      </c>
      <c r="J10" s="183" t="s">
        <v>84</v>
      </c>
    </row>
    <row r="11" spans="1:12" x14ac:dyDescent="0.25">
      <c r="A11" s="43">
        <v>42632</v>
      </c>
      <c r="B11" s="89">
        <v>160097364</v>
      </c>
      <c r="C11" s="208">
        <v>6</v>
      </c>
      <c r="D11" s="90">
        <v>559825</v>
      </c>
      <c r="E11" s="46">
        <v>160026369</v>
      </c>
      <c r="F11" s="50">
        <v>2</v>
      </c>
      <c r="G11" s="50">
        <v>333988</v>
      </c>
      <c r="H11" s="49"/>
      <c r="I11" s="49">
        <v>225900</v>
      </c>
      <c r="J11" s="183" t="s">
        <v>84</v>
      </c>
    </row>
    <row r="12" spans="1:12" x14ac:dyDescent="0.25">
      <c r="A12" s="43">
        <v>42634</v>
      </c>
      <c r="B12" s="46">
        <v>160097571</v>
      </c>
      <c r="C12" s="96">
        <v>7</v>
      </c>
      <c r="D12" s="50">
        <v>602000</v>
      </c>
      <c r="E12" s="46">
        <v>160026407</v>
      </c>
      <c r="F12" s="47">
        <v>1</v>
      </c>
      <c r="G12" s="47">
        <v>105963</v>
      </c>
      <c r="H12" s="49"/>
      <c r="I12" s="49">
        <v>795000</v>
      </c>
      <c r="J12" s="183" t="s">
        <v>84</v>
      </c>
    </row>
    <row r="13" spans="1:12" x14ac:dyDescent="0.25">
      <c r="A13" s="43">
        <v>42639</v>
      </c>
      <c r="B13" s="46">
        <v>160098027</v>
      </c>
      <c r="C13" s="96">
        <v>11</v>
      </c>
      <c r="D13" s="50">
        <v>1113613</v>
      </c>
      <c r="E13" s="46">
        <v>160026532</v>
      </c>
      <c r="F13" s="87">
        <v>6</v>
      </c>
      <c r="G13" s="47">
        <v>500025</v>
      </c>
      <c r="H13" s="49"/>
      <c r="I13" s="49">
        <v>602000</v>
      </c>
      <c r="J13" s="183" t="s">
        <v>97</v>
      </c>
    </row>
    <row r="14" spans="1:12" x14ac:dyDescent="0.25">
      <c r="A14" s="43">
        <v>42643</v>
      </c>
      <c r="B14" s="46"/>
      <c r="C14" s="96"/>
      <c r="D14" s="50"/>
      <c r="E14" s="46">
        <v>160026639</v>
      </c>
      <c r="F14" s="87">
        <v>1</v>
      </c>
      <c r="G14" s="47">
        <v>84000</v>
      </c>
      <c r="H14" s="49"/>
      <c r="I14" s="49">
        <v>529549</v>
      </c>
      <c r="J14" s="183" t="s">
        <v>97</v>
      </c>
    </row>
    <row r="15" spans="1:12" x14ac:dyDescent="0.25">
      <c r="A15" s="43">
        <v>42643</v>
      </c>
      <c r="B15" s="46">
        <v>160098484</v>
      </c>
      <c r="C15" s="96">
        <v>14</v>
      </c>
      <c r="D15" s="50">
        <v>1449875</v>
      </c>
      <c r="E15" s="46"/>
      <c r="F15" s="87"/>
      <c r="G15" s="50"/>
      <c r="H15" s="49"/>
      <c r="I15" s="49">
        <v>1450000</v>
      </c>
      <c r="J15" s="183" t="s">
        <v>84</v>
      </c>
    </row>
    <row r="16" spans="1:12" x14ac:dyDescent="0.25">
      <c r="A16" s="43">
        <v>42644</v>
      </c>
      <c r="B16" s="46">
        <v>160098578</v>
      </c>
      <c r="C16" s="96">
        <v>7</v>
      </c>
      <c r="D16" s="50">
        <v>828975</v>
      </c>
      <c r="E16" s="46">
        <v>160026658</v>
      </c>
      <c r="F16" s="87">
        <v>4</v>
      </c>
      <c r="G16" s="50">
        <v>464975</v>
      </c>
      <c r="H16" s="49"/>
      <c r="I16" s="49">
        <v>246362</v>
      </c>
      <c r="J16" s="183" t="s">
        <v>97</v>
      </c>
    </row>
    <row r="17" spans="1:13" x14ac:dyDescent="0.25">
      <c r="A17" s="242">
        <v>42649</v>
      </c>
      <c r="B17" s="243">
        <v>160099178</v>
      </c>
      <c r="C17" s="96">
        <v>17</v>
      </c>
      <c r="D17" s="247">
        <v>1881338</v>
      </c>
      <c r="E17" s="243">
        <v>160026407</v>
      </c>
      <c r="F17" s="87">
        <v>1</v>
      </c>
      <c r="G17" s="247">
        <v>117513</v>
      </c>
      <c r="H17" s="246"/>
      <c r="I17" s="246">
        <v>1000000</v>
      </c>
      <c r="J17" s="183" t="s">
        <v>84</v>
      </c>
    </row>
    <row r="18" spans="1:13" x14ac:dyDescent="0.25">
      <c r="A18" s="242">
        <v>42653</v>
      </c>
      <c r="B18" s="243">
        <v>160099666</v>
      </c>
      <c r="C18" s="96">
        <v>5</v>
      </c>
      <c r="D18" s="247">
        <v>421050</v>
      </c>
      <c r="E18" s="243">
        <v>160026879</v>
      </c>
      <c r="F18" s="87">
        <v>3</v>
      </c>
      <c r="G18" s="247">
        <v>205450</v>
      </c>
      <c r="H18" s="246"/>
      <c r="I18" s="246">
        <v>600000</v>
      </c>
      <c r="J18" s="183" t="s">
        <v>84</v>
      </c>
    </row>
    <row r="19" spans="1:13" x14ac:dyDescent="0.25">
      <c r="A19" s="242">
        <v>42655</v>
      </c>
      <c r="B19" s="243">
        <v>160098979</v>
      </c>
      <c r="C19" s="96">
        <v>4</v>
      </c>
      <c r="D19" s="247">
        <v>395238</v>
      </c>
      <c r="E19" s="243">
        <v>160026918</v>
      </c>
      <c r="F19" s="87">
        <v>1</v>
      </c>
      <c r="G19" s="247">
        <v>116025</v>
      </c>
      <c r="H19" s="246"/>
      <c r="I19" s="246">
        <v>497000</v>
      </c>
      <c r="J19" s="183" t="s">
        <v>84</v>
      </c>
    </row>
    <row r="20" spans="1:13" x14ac:dyDescent="0.25">
      <c r="A20" s="242">
        <v>42658</v>
      </c>
      <c r="B20" s="243">
        <v>160100236</v>
      </c>
      <c r="C20" s="96">
        <v>10</v>
      </c>
      <c r="D20" s="247">
        <v>1018588</v>
      </c>
      <c r="E20" s="243">
        <v>160026982</v>
      </c>
      <c r="F20" s="87">
        <v>2</v>
      </c>
      <c r="G20" s="247">
        <v>302925</v>
      </c>
      <c r="H20" s="246"/>
      <c r="I20" s="246">
        <v>599638</v>
      </c>
      <c r="J20" s="183" t="s">
        <v>97</v>
      </c>
    </row>
    <row r="21" spans="1:13" x14ac:dyDescent="0.25">
      <c r="A21" s="242">
        <v>42670</v>
      </c>
      <c r="B21" s="243">
        <v>160101392</v>
      </c>
      <c r="C21" s="96">
        <v>18</v>
      </c>
      <c r="D21" s="247">
        <v>1811688</v>
      </c>
      <c r="E21" s="243">
        <v>160027254</v>
      </c>
      <c r="F21" s="87">
        <v>4</v>
      </c>
      <c r="G21" s="247">
        <v>530250</v>
      </c>
      <c r="H21" s="246"/>
      <c r="I21" s="246">
        <v>1000000</v>
      </c>
      <c r="J21" s="183" t="s">
        <v>84</v>
      </c>
    </row>
    <row r="22" spans="1:13" x14ac:dyDescent="0.25">
      <c r="A22" s="242">
        <v>42672</v>
      </c>
      <c r="B22" s="243">
        <v>160101564</v>
      </c>
      <c r="C22" s="96">
        <v>9</v>
      </c>
      <c r="D22" s="247">
        <v>917700</v>
      </c>
      <c r="E22" s="243">
        <v>160027301</v>
      </c>
      <c r="F22" s="87">
        <v>5</v>
      </c>
      <c r="G22" s="247">
        <v>494813</v>
      </c>
      <c r="H22" s="246"/>
      <c r="I22" s="246">
        <v>1099501</v>
      </c>
      <c r="J22" s="183" t="s">
        <v>97</v>
      </c>
    </row>
    <row r="23" spans="1:13" x14ac:dyDescent="0.25">
      <c r="A23" s="242">
        <v>42679</v>
      </c>
      <c r="B23" s="243">
        <v>160102300</v>
      </c>
      <c r="C23" s="96">
        <v>19</v>
      </c>
      <c r="D23" s="247">
        <v>1891225</v>
      </c>
      <c r="E23" s="243">
        <v>160027470</v>
      </c>
      <c r="F23" s="87">
        <v>2</v>
      </c>
      <c r="G23" s="247">
        <v>195563</v>
      </c>
      <c r="H23" s="246"/>
      <c r="I23" s="246">
        <v>1000000</v>
      </c>
      <c r="J23" s="183" t="s">
        <v>88</v>
      </c>
    </row>
    <row r="24" spans="1:13" x14ac:dyDescent="0.25">
      <c r="A24" s="242">
        <v>42689</v>
      </c>
      <c r="B24" s="243">
        <v>160103377</v>
      </c>
      <c r="C24" s="96">
        <v>17</v>
      </c>
      <c r="D24" s="247">
        <v>1790688</v>
      </c>
      <c r="E24" s="243">
        <v>160027740</v>
      </c>
      <c r="F24" s="87">
        <v>4</v>
      </c>
      <c r="G24" s="247">
        <v>281838</v>
      </c>
      <c r="H24" s="246"/>
      <c r="I24" s="246"/>
      <c r="J24" s="183"/>
    </row>
    <row r="25" spans="1:13" x14ac:dyDescent="0.25">
      <c r="A25" s="242"/>
      <c r="B25" s="243"/>
      <c r="C25" s="96"/>
      <c r="D25" s="247"/>
      <c r="E25" s="243">
        <v>160027742</v>
      </c>
      <c r="F25" s="87">
        <v>1</v>
      </c>
      <c r="G25" s="247">
        <v>79538</v>
      </c>
      <c r="H25" s="246"/>
      <c r="I25" s="246">
        <v>1511500</v>
      </c>
      <c r="J25" s="183" t="s">
        <v>84</v>
      </c>
    </row>
    <row r="26" spans="1:13" x14ac:dyDescent="0.25">
      <c r="A26" s="242">
        <v>42699</v>
      </c>
      <c r="B26" s="243">
        <v>160104385</v>
      </c>
      <c r="C26" s="96">
        <v>14</v>
      </c>
      <c r="D26" s="247">
        <v>1624300</v>
      </c>
      <c r="E26" s="243">
        <v>160027973</v>
      </c>
      <c r="F26" s="87">
        <v>3</v>
      </c>
      <c r="G26" s="247">
        <v>412213</v>
      </c>
      <c r="H26" s="246"/>
      <c r="I26" s="246">
        <v>1624300</v>
      </c>
      <c r="J26" s="183" t="s">
        <v>100</v>
      </c>
    </row>
    <row r="27" spans="1:13" x14ac:dyDescent="0.25">
      <c r="A27" s="242"/>
      <c r="B27" s="243"/>
      <c r="C27" s="106"/>
      <c r="D27" s="247"/>
      <c r="E27" s="245"/>
      <c r="F27" s="244"/>
      <c r="G27" s="247"/>
      <c r="H27" s="246"/>
      <c r="I27" s="246">
        <v>494400</v>
      </c>
      <c r="J27" s="183" t="s">
        <v>84</v>
      </c>
    </row>
    <row r="28" spans="1:13" x14ac:dyDescent="0.25">
      <c r="A28" s="242">
        <v>42701</v>
      </c>
      <c r="B28" s="243">
        <v>160104621</v>
      </c>
      <c r="C28" s="106">
        <v>1</v>
      </c>
      <c r="D28" s="247">
        <v>112000</v>
      </c>
      <c r="E28" s="245">
        <v>160028041</v>
      </c>
      <c r="F28" s="244">
        <v>1</v>
      </c>
      <c r="G28" s="247">
        <v>112000</v>
      </c>
      <c r="H28" s="246"/>
      <c r="I28" s="246"/>
      <c r="J28" s="183"/>
    </row>
    <row r="29" spans="1:13" x14ac:dyDescent="0.25">
      <c r="A29" s="242">
        <v>42701</v>
      </c>
      <c r="B29" s="243">
        <v>160104628</v>
      </c>
      <c r="C29" s="106">
        <v>1</v>
      </c>
      <c r="D29" s="247">
        <v>119613</v>
      </c>
      <c r="E29" s="245"/>
      <c r="F29" s="244"/>
      <c r="G29" s="247"/>
      <c r="H29" s="246"/>
      <c r="I29" s="246"/>
      <c r="J29" s="247"/>
      <c r="M29" s="18"/>
    </row>
    <row r="30" spans="1:13" s="234" customFormat="1" x14ac:dyDescent="0.25">
      <c r="A30" s="242">
        <v>42709</v>
      </c>
      <c r="B30" s="243">
        <v>160105416</v>
      </c>
      <c r="C30" s="106">
        <v>13</v>
      </c>
      <c r="D30" s="247">
        <v>1387663</v>
      </c>
      <c r="E30" s="245">
        <v>160028223</v>
      </c>
      <c r="F30" s="244">
        <v>4</v>
      </c>
      <c r="G30" s="247">
        <v>627813</v>
      </c>
      <c r="H30" s="246"/>
      <c r="I30" s="246">
        <v>586324</v>
      </c>
      <c r="J30" s="247" t="s">
        <v>100</v>
      </c>
      <c r="M30" s="239"/>
    </row>
    <row r="31" spans="1:13" s="234" customFormat="1" x14ac:dyDescent="0.25">
      <c r="A31" s="242">
        <v>42709</v>
      </c>
      <c r="B31" s="243">
        <v>160105419</v>
      </c>
      <c r="C31" s="106">
        <v>2</v>
      </c>
      <c r="D31" s="247">
        <v>145163</v>
      </c>
      <c r="E31" s="245">
        <v>160028231</v>
      </c>
      <c r="F31" s="244">
        <v>3</v>
      </c>
      <c r="G31" s="247">
        <v>234063</v>
      </c>
      <c r="H31" s="246"/>
      <c r="I31" s="246"/>
      <c r="J31" s="247"/>
      <c r="M31" s="239"/>
    </row>
    <row r="32" spans="1:13" s="234" customFormat="1" x14ac:dyDescent="0.25">
      <c r="A32" s="242">
        <v>42714</v>
      </c>
      <c r="B32" s="243">
        <v>160105912</v>
      </c>
      <c r="C32" s="106">
        <v>1</v>
      </c>
      <c r="D32" s="247">
        <v>68600</v>
      </c>
      <c r="E32" s="245"/>
      <c r="F32" s="244"/>
      <c r="G32" s="247"/>
      <c r="H32" s="246"/>
      <c r="I32" s="246"/>
      <c r="J32" s="247"/>
      <c r="M32" s="239"/>
    </row>
    <row r="33" spans="1:13" s="234" customFormat="1" x14ac:dyDescent="0.25">
      <c r="A33" s="242">
        <v>42720</v>
      </c>
      <c r="B33" s="243">
        <v>160106576</v>
      </c>
      <c r="C33" s="106">
        <v>29</v>
      </c>
      <c r="D33" s="247">
        <v>3047975</v>
      </c>
      <c r="E33" s="245">
        <v>160028452</v>
      </c>
      <c r="F33" s="244">
        <v>1</v>
      </c>
      <c r="G33" s="247">
        <v>127138</v>
      </c>
      <c r="H33" s="246"/>
      <c r="I33" s="246">
        <v>1500000</v>
      </c>
      <c r="J33" s="247" t="s">
        <v>88</v>
      </c>
      <c r="M33" s="239"/>
    </row>
    <row r="34" spans="1:13" s="234" customFormat="1" x14ac:dyDescent="0.25">
      <c r="A34" s="242">
        <v>42723</v>
      </c>
      <c r="B34" s="243">
        <v>160106866</v>
      </c>
      <c r="C34" s="106">
        <v>2</v>
      </c>
      <c r="D34" s="247">
        <v>252000</v>
      </c>
      <c r="E34" s="245">
        <v>160028527</v>
      </c>
      <c r="F34" s="244">
        <v>4</v>
      </c>
      <c r="G34" s="247">
        <v>440650</v>
      </c>
      <c r="H34" s="246"/>
      <c r="I34" s="246"/>
      <c r="J34" s="247"/>
      <c r="M34" s="239"/>
    </row>
    <row r="35" spans="1:13" s="234" customFormat="1" x14ac:dyDescent="0.25">
      <c r="A35" s="242">
        <v>42729</v>
      </c>
      <c r="B35" s="243">
        <v>160107391</v>
      </c>
      <c r="C35" s="106">
        <v>36</v>
      </c>
      <c r="D35" s="247">
        <v>4268775</v>
      </c>
      <c r="E35" s="245">
        <v>160028642</v>
      </c>
      <c r="F35" s="244">
        <v>3</v>
      </c>
      <c r="G35" s="247">
        <v>336438</v>
      </c>
      <c r="H35" s="246"/>
      <c r="I35" s="246">
        <v>2000000</v>
      </c>
      <c r="J35" s="247" t="s">
        <v>88</v>
      </c>
      <c r="M35" s="239"/>
    </row>
    <row r="36" spans="1:13" x14ac:dyDescent="0.25">
      <c r="A36" s="242">
        <v>42744</v>
      </c>
      <c r="B36" s="243">
        <v>170108477</v>
      </c>
      <c r="C36" s="106">
        <v>23</v>
      </c>
      <c r="D36" s="247">
        <v>2635413</v>
      </c>
      <c r="E36" s="245">
        <v>170028880</v>
      </c>
      <c r="F36" s="244">
        <v>8</v>
      </c>
      <c r="G36" s="247">
        <v>1065138</v>
      </c>
      <c r="H36" s="246"/>
      <c r="I36" s="246">
        <v>3150000</v>
      </c>
      <c r="J36" s="247" t="s">
        <v>84</v>
      </c>
      <c r="L36" s="18"/>
      <c r="M36" s="18"/>
    </row>
    <row r="37" spans="1:13" x14ac:dyDescent="0.25">
      <c r="A37" s="242">
        <v>42751</v>
      </c>
      <c r="B37" s="243">
        <v>170109006</v>
      </c>
      <c r="C37" s="106">
        <v>18</v>
      </c>
      <c r="D37" s="247">
        <v>1726550</v>
      </c>
      <c r="E37" s="245">
        <v>170028996</v>
      </c>
      <c r="F37" s="244">
        <v>3</v>
      </c>
      <c r="G37" s="247">
        <v>391125</v>
      </c>
      <c r="H37" s="246"/>
      <c r="I37" s="246">
        <v>1400000</v>
      </c>
      <c r="J37" s="247" t="s">
        <v>84</v>
      </c>
      <c r="L37" s="18"/>
    </row>
    <row r="38" spans="1:13" s="234" customFormat="1" x14ac:dyDescent="0.25">
      <c r="A38" s="242">
        <v>42755</v>
      </c>
      <c r="B38" s="243">
        <v>170109365</v>
      </c>
      <c r="C38" s="106">
        <v>7</v>
      </c>
      <c r="D38" s="247">
        <v>729138</v>
      </c>
      <c r="E38" s="245">
        <v>170029077</v>
      </c>
      <c r="F38" s="244">
        <v>4</v>
      </c>
      <c r="G38" s="247">
        <v>460075</v>
      </c>
      <c r="H38" s="246"/>
      <c r="I38" s="246">
        <v>500000</v>
      </c>
      <c r="J38" s="247" t="s">
        <v>84</v>
      </c>
      <c r="L38" s="239"/>
    </row>
    <row r="39" spans="1:13" s="234" customFormat="1" x14ac:dyDescent="0.25">
      <c r="A39" s="242">
        <v>42760</v>
      </c>
      <c r="B39" s="243">
        <v>170109820</v>
      </c>
      <c r="C39" s="106">
        <v>74</v>
      </c>
      <c r="D39" s="247">
        <v>7239488</v>
      </c>
      <c r="E39" s="245">
        <v>170029180</v>
      </c>
      <c r="F39" s="244">
        <v>4</v>
      </c>
      <c r="G39" s="247">
        <v>543375</v>
      </c>
      <c r="H39" s="246"/>
      <c r="I39" s="246">
        <v>2000000</v>
      </c>
      <c r="J39" s="247" t="s">
        <v>84</v>
      </c>
      <c r="L39" s="239"/>
    </row>
    <row r="40" spans="1:13" s="234" customFormat="1" x14ac:dyDescent="0.25">
      <c r="A40" s="242">
        <v>42770</v>
      </c>
      <c r="B40" s="243">
        <v>170110975</v>
      </c>
      <c r="C40" s="106">
        <v>129</v>
      </c>
      <c r="D40" s="247">
        <v>13124825</v>
      </c>
      <c r="E40" s="245">
        <v>170029460</v>
      </c>
      <c r="F40" s="244">
        <v>19</v>
      </c>
      <c r="G40" s="247">
        <v>1933488</v>
      </c>
      <c r="H40" s="246"/>
      <c r="I40" s="246">
        <v>4031700</v>
      </c>
      <c r="J40" s="247" t="s">
        <v>79</v>
      </c>
      <c r="L40" s="239"/>
    </row>
    <row r="41" spans="1:13" s="234" customFormat="1" x14ac:dyDescent="0.25">
      <c r="A41" s="242">
        <v>42781</v>
      </c>
      <c r="B41" s="243">
        <v>170112494</v>
      </c>
      <c r="C41" s="106">
        <v>117</v>
      </c>
      <c r="D41" s="247">
        <v>12577950</v>
      </c>
      <c r="E41" s="245">
        <v>170029769</v>
      </c>
      <c r="F41" s="244">
        <v>33</v>
      </c>
      <c r="G41" s="247">
        <v>3674388</v>
      </c>
      <c r="H41" s="246"/>
      <c r="I41" s="246">
        <v>9450438</v>
      </c>
      <c r="J41" s="247" t="s">
        <v>100</v>
      </c>
      <c r="L41" s="239"/>
    </row>
    <row r="42" spans="1:13" s="234" customFormat="1" x14ac:dyDescent="0.25">
      <c r="A42" s="242">
        <v>42791</v>
      </c>
      <c r="B42" s="243">
        <v>170113755</v>
      </c>
      <c r="C42" s="106">
        <v>85</v>
      </c>
      <c r="D42" s="247">
        <v>8831288</v>
      </c>
      <c r="E42" s="245">
        <v>170030154</v>
      </c>
      <c r="F42" s="244">
        <v>33</v>
      </c>
      <c r="G42" s="247">
        <v>3634400</v>
      </c>
      <c r="H42" s="246"/>
      <c r="I42" s="246">
        <v>8943550</v>
      </c>
      <c r="J42" s="247" t="s">
        <v>100</v>
      </c>
      <c r="L42" s="239"/>
    </row>
    <row r="43" spans="1:13" s="234" customFormat="1" x14ac:dyDescent="0.25">
      <c r="A43" s="242"/>
      <c r="B43" s="243"/>
      <c r="C43" s="106"/>
      <c r="D43" s="247"/>
      <c r="E43" s="245">
        <v>170030670</v>
      </c>
      <c r="F43" s="244">
        <v>20</v>
      </c>
      <c r="G43" s="247">
        <v>2153288</v>
      </c>
      <c r="H43" s="246"/>
      <c r="I43" s="246">
        <v>6678000</v>
      </c>
      <c r="J43" s="247" t="s">
        <v>100</v>
      </c>
      <c r="L43" s="239"/>
    </row>
    <row r="44" spans="1:13" s="234" customFormat="1" x14ac:dyDescent="0.25">
      <c r="A44" s="242">
        <v>42800</v>
      </c>
      <c r="B44" s="243">
        <v>170115228</v>
      </c>
      <c r="C44" s="106">
        <v>59</v>
      </c>
      <c r="D44" s="247">
        <v>6076613</v>
      </c>
      <c r="E44" s="245">
        <v>170031211</v>
      </c>
      <c r="F44" s="244">
        <v>17</v>
      </c>
      <c r="G44" s="247">
        <v>1720250</v>
      </c>
      <c r="H44" s="246"/>
      <c r="I44" s="246">
        <v>4356363</v>
      </c>
      <c r="J44" s="247" t="s">
        <v>100</v>
      </c>
      <c r="L44" s="239"/>
    </row>
    <row r="45" spans="1:13" s="234" customFormat="1" x14ac:dyDescent="0.25">
      <c r="A45" s="236">
        <v>42815</v>
      </c>
      <c r="B45" s="235">
        <v>170117429</v>
      </c>
      <c r="C45" s="12">
        <v>75</v>
      </c>
      <c r="D45" s="237">
        <v>7813750</v>
      </c>
      <c r="E45" s="101"/>
      <c r="F45" s="147"/>
      <c r="G45" s="34"/>
      <c r="H45" s="102"/>
      <c r="I45" s="102">
        <v>2000000</v>
      </c>
      <c r="J45" s="34" t="s">
        <v>17</v>
      </c>
      <c r="L45" s="239"/>
    </row>
    <row r="46" spans="1:13" s="234" customFormat="1" x14ac:dyDescent="0.25">
      <c r="A46" s="236"/>
      <c r="B46" s="235"/>
      <c r="C46" s="12"/>
      <c r="D46" s="237"/>
      <c r="E46" s="101"/>
      <c r="F46" s="147"/>
      <c r="G46" s="34"/>
      <c r="H46" s="102"/>
      <c r="I46" s="102">
        <v>4000000</v>
      </c>
      <c r="J46" s="34" t="s">
        <v>17</v>
      </c>
      <c r="L46" s="239"/>
    </row>
    <row r="47" spans="1:13" s="234" customFormat="1" x14ac:dyDescent="0.25">
      <c r="A47" s="236"/>
      <c r="B47" s="235"/>
      <c r="C47" s="12"/>
      <c r="D47" s="237"/>
      <c r="E47" s="101"/>
      <c r="F47" s="147"/>
      <c r="G47" s="34"/>
      <c r="H47" s="102"/>
      <c r="I47" s="102">
        <v>1100000</v>
      </c>
      <c r="J47" s="237" t="s">
        <v>17</v>
      </c>
      <c r="L47" s="239"/>
    </row>
    <row r="48" spans="1:13" s="234" customFormat="1" x14ac:dyDescent="0.25">
      <c r="A48" s="236"/>
      <c r="B48" s="235"/>
      <c r="C48" s="12"/>
      <c r="D48" s="237"/>
      <c r="E48" s="101"/>
      <c r="F48" s="147"/>
      <c r="G48" s="34"/>
      <c r="H48" s="102"/>
      <c r="I48" s="102">
        <v>713600</v>
      </c>
      <c r="J48" s="34" t="s">
        <v>60</v>
      </c>
      <c r="L48" s="239"/>
    </row>
    <row r="49" spans="1:12" s="234" customFormat="1" x14ac:dyDescent="0.25">
      <c r="A49" s="236"/>
      <c r="B49" s="235"/>
      <c r="C49" s="12"/>
      <c r="D49" s="237"/>
      <c r="E49" s="101"/>
      <c r="F49" s="147"/>
      <c r="G49" s="34"/>
      <c r="H49" s="102"/>
      <c r="I49" s="102"/>
      <c r="J49" s="34"/>
      <c r="L49" s="239"/>
    </row>
    <row r="50" spans="1:12" x14ac:dyDescent="0.25">
      <c r="A50" s="4"/>
      <c r="B50" s="3"/>
      <c r="C50" s="12"/>
      <c r="D50" s="6"/>
      <c r="E50" s="7"/>
      <c r="F50" s="5"/>
      <c r="G50" s="6"/>
      <c r="H50" s="39"/>
      <c r="I50" s="39"/>
      <c r="J50" s="6"/>
    </row>
    <row r="51" spans="1:12" x14ac:dyDescent="0.25">
      <c r="A51" s="4"/>
      <c r="B51" s="8" t="s">
        <v>11</v>
      </c>
      <c r="C51" s="15">
        <f>SUM(C8:C50)</f>
        <v>884</v>
      </c>
      <c r="D51" s="9"/>
      <c r="E51" s="8" t="s">
        <v>11</v>
      </c>
      <c r="F51" s="9">
        <f>SUM(F8:F50)</f>
        <v>205</v>
      </c>
      <c r="G51" s="5"/>
      <c r="H51" s="40"/>
      <c r="I51" s="40"/>
      <c r="J51" s="5"/>
    </row>
    <row r="52" spans="1:12" x14ac:dyDescent="0.25">
      <c r="A52" s="4"/>
      <c r="B52" s="8"/>
      <c r="C52" s="15"/>
      <c r="D52" s="9"/>
      <c r="E52" s="8"/>
      <c r="F52" s="9"/>
      <c r="G52" s="32"/>
      <c r="H52" s="52"/>
      <c r="I52" s="40"/>
      <c r="J52" s="5"/>
    </row>
    <row r="53" spans="1:12" x14ac:dyDescent="0.25">
      <c r="A53" s="10"/>
      <c r="B53" s="11"/>
      <c r="C53" s="12"/>
      <c r="D53" s="6"/>
      <c r="E53" s="8"/>
      <c r="F53" s="5"/>
      <c r="G53" s="324" t="s">
        <v>12</v>
      </c>
      <c r="H53" s="324"/>
      <c r="I53" s="39"/>
      <c r="J53" s="13">
        <f>SUM(D8:D50)</f>
        <v>92032632</v>
      </c>
    </row>
    <row r="54" spans="1:12" x14ac:dyDescent="0.25">
      <c r="A54" s="4"/>
      <c r="B54" s="3"/>
      <c r="C54" s="12"/>
      <c r="D54" s="6"/>
      <c r="E54" s="7"/>
      <c r="F54" s="5"/>
      <c r="G54" s="324" t="s">
        <v>13</v>
      </c>
      <c r="H54" s="324"/>
      <c r="I54" s="39"/>
      <c r="J54" s="13">
        <f>SUM(G8:G50)</f>
        <v>22356046</v>
      </c>
    </row>
    <row r="55" spans="1:12" x14ac:dyDescent="0.25">
      <c r="A55" s="14"/>
      <c r="B55" s="7"/>
      <c r="C55" s="12"/>
      <c r="D55" s="6"/>
      <c r="E55" s="7"/>
      <c r="F55" s="5"/>
      <c r="G55" s="324" t="s">
        <v>14</v>
      </c>
      <c r="H55" s="324"/>
      <c r="I55" s="41"/>
      <c r="J55" s="15">
        <f>J53-J54</f>
        <v>69676586</v>
      </c>
    </row>
    <row r="56" spans="1:12" x14ac:dyDescent="0.25">
      <c r="A56" s="4"/>
      <c r="B56" s="16"/>
      <c r="C56" s="12"/>
      <c r="D56" s="17"/>
      <c r="E56" s="7"/>
      <c r="F56" s="5"/>
      <c r="G56" s="324" t="s">
        <v>15</v>
      </c>
      <c r="H56" s="324"/>
      <c r="I56" s="39"/>
      <c r="J56" s="13">
        <f>SUM(H8:H51)</f>
        <v>0</v>
      </c>
    </row>
    <row r="57" spans="1:12" x14ac:dyDescent="0.25">
      <c r="A57" s="4"/>
      <c r="B57" s="16"/>
      <c r="C57" s="12"/>
      <c r="D57" s="17"/>
      <c r="E57" s="7"/>
      <c r="F57" s="5"/>
      <c r="G57" s="324" t="s">
        <v>16</v>
      </c>
      <c r="H57" s="324"/>
      <c r="I57" s="39"/>
      <c r="J57" s="13">
        <f>J55+J56</f>
        <v>69676586</v>
      </c>
    </row>
    <row r="58" spans="1:12" x14ac:dyDescent="0.25">
      <c r="A58" s="4"/>
      <c r="B58" s="16"/>
      <c r="C58" s="12"/>
      <c r="D58" s="17"/>
      <c r="E58" s="7"/>
      <c r="F58" s="5"/>
      <c r="G58" s="324" t="s">
        <v>5</v>
      </c>
      <c r="H58" s="324"/>
      <c r="I58" s="39"/>
      <c r="J58" s="13">
        <f>SUM(I8:I51)</f>
        <v>69676525</v>
      </c>
    </row>
    <row r="59" spans="1:12" x14ac:dyDescent="0.25">
      <c r="A59" s="4"/>
      <c r="B59" s="16"/>
      <c r="C59" s="12"/>
      <c r="D59" s="17"/>
      <c r="E59" s="7"/>
      <c r="F59" s="5"/>
      <c r="G59" s="324" t="s">
        <v>32</v>
      </c>
      <c r="H59" s="324"/>
      <c r="I59" s="40" t="str">
        <f>IF(J59&gt;0,"SALDO",IF(J59&lt;0,"PIUTANG",IF(J59=0,"LUNAS")))</f>
        <v>PIUTANG</v>
      </c>
      <c r="J59" s="13">
        <f>J58-J57</f>
        <v>-61</v>
      </c>
    </row>
  </sheetData>
  <mergeCells count="15">
    <mergeCell ref="G55:H55"/>
    <mergeCell ref="G56:H56"/>
    <mergeCell ref="G57:H57"/>
    <mergeCell ref="G58:H58"/>
    <mergeCell ref="G59:H59"/>
    <mergeCell ref="G53:H53"/>
    <mergeCell ref="G54:H54"/>
    <mergeCell ref="F1:H1"/>
    <mergeCell ref="F2:H2"/>
    <mergeCell ref="A5:J5"/>
    <mergeCell ref="A6:A7"/>
    <mergeCell ref="B6:G6"/>
    <mergeCell ref="H6:H7"/>
    <mergeCell ref="I6:I7"/>
    <mergeCell ref="J6:J7"/>
  </mergeCells>
  <pageMargins left="0.3" right="0.17" top="0.75" bottom="0.75" header="0.3" footer="0.3"/>
  <pageSetup paperSize="9" orientation="portrait" horizontalDpi="0" verticalDpi="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3"/>
  <dimension ref="A1:Q38"/>
  <sheetViews>
    <sheetView workbookViewId="0">
      <pane ySplit="7" topLeftCell="A29" activePane="bottomLeft" state="frozen"/>
      <selection pane="bottomLeft" activeCell="J38" sqref="J38"/>
    </sheetView>
  </sheetViews>
  <sheetFormatPr defaultRowHeight="15" x14ac:dyDescent="0.25"/>
  <cols>
    <col min="1" max="1" width="8.140625" style="234" customWidth="1"/>
    <col min="2" max="2" width="11.85546875" style="234" bestFit="1" customWidth="1"/>
    <col min="3" max="3" width="6" style="223" customWidth="1"/>
    <col min="4" max="4" width="11.85546875" style="234" customWidth="1"/>
    <col min="5" max="5" width="10.28515625" style="234" customWidth="1"/>
    <col min="6" max="6" width="4.5703125" style="223" bestFit="1" customWidth="1"/>
    <col min="7" max="7" width="11.140625" style="234" customWidth="1"/>
    <col min="8" max="8" width="11.7109375" style="234" customWidth="1"/>
    <col min="9" max="9" width="13.42578125" style="234" customWidth="1"/>
    <col min="10" max="10" width="19" style="234" customWidth="1"/>
    <col min="11" max="16384" width="9.140625" style="234"/>
  </cols>
  <sheetData>
    <row r="1" spans="1:17" x14ac:dyDescent="0.25">
      <c r="A1" s="218" t="s">
        <v>0</v>
      </c>
      <c r="C1" s="222" t="s">
        <v>170</v>
      </c>
      <c r="D1" s="218"/>
      <c r="E1" s="218"/>
      <c r="F1" s="318" t="s">
        <v>22</v>
      </c>
      <c r="G1" s="318"/>
      <c r="H1" s="318"/>
      <c r="I1" s="218"/>
      <c r="J1" s="218"/>
      <c r="L1" s="219"/>
      <c r="M1" s="219"/>
      <c r="N1" s="219"/>
      <c r="O1" s="219"/>
      <c r="P1" s="219"/>
      <c r="Q1" s="219"/>
    </row>
    <row r="2" spans="1:17" x14ac:dyDescent="0.25">
      <c r="A2" s="218" t="s">
        <v>1</v>
      </c>
      <c r="C2" s="222" t="s">
        <v>71</v>
      </c>
      <c r="D2" s="218"/>
      <c r="E2" s="218"/>
      <c r="F2" s="318" t="s">
        <v>21</v>
      </c>
      <c r="G2" s="318"/>
      <c r="H2" s="318"/>
      <c r="I2" s="21">
        <f>J38*-1</f>
        <v>38</v>
      </c>
      <c r="J2" s="218"/>
      <c r="L2" s="219"/>
      <c r="M2" s="219">
        <f>SUM(D20:D22)</f>
        <v>0</v>
      </c>
      <c r="N2" s="219"/>
      <c r="O2" s="219"/>
      <c r="P2" s="219"/>
      <c r="Q2" s="219"/>
    </row>
    <row r="3" spans="1:17" x14ac:dyDescent="0.25">
      <c r="A3" s="218" t="s">
        <v>118</v>
      </c>
      <c r="C3" s="222" t="s">
        <v>94</v>
      </c>
      <c r="D3" s="218"/>
      <c r="E3" s="218"/>
      <c r="F3" s="286"/>
      <c r="G3" s="286"/>
      <c r="H3" s="286"/>
      <c r="I3" s="21"/>
      <c r="J3" s="218"/>
      <c r="L3" s="219"/>
      <c r="M3" s="219"/>
      <c r="N3" s="219"/>
      <c r="O3" s="219"/>
      <c r="P3" s="219"/>
      <c r="Q3" s="219"/>
    </row>
    <row r="4" spans="1:17" x14ac:dyDescent="0.25">
      <c r="L4" s="219"/>
      <c r="M4" s="219">
        <f>SUM(G20:G22)</f>
        <v>0</v>
      </c>
      <c r="N4" s="219"/>
      <c r="O4" s="219"/>
      <c r="P4" s="219"/>
      <c r="Q4" s="219"/>
    </row>
    <row r="5" spans="1:17" ht="19.5" x14ac:dyDescent="0.25">
      <c r="A5" s="319"/>
      <c r="B5" s="319"/>
      <c r="C5" s="319"/>
      <c r="D5" s="319"/>
      <c r="E5" s="319"/>
      <c r="F5" s="319"/>
      <c r="G5" s="319"/>
      <c r="H5" s="319"/>
      <c r="I5" s="319"/>
      <c r="J5" s="319"/>
      <c r="L5" s="219"/>
      <c r="M5" s="219">
        <f>M2-M4</f>
        <v>0</v>
      </c>
      <c r="N5" s="219"/>
      <c r="O5" s="219"/>
      <c r="P5" s="219"/>
      <c r="Q5" s="219"/>
    </row>
    <row r="6" spans="1:17" x14ac:dyDescent="0.25">
      <c r="A6" s="320" t="s">
        <v>2</v>
      </c>
      <c r="B6" s="321" t="s">
        <v>3</v>
      </c>
      <c r="C6" s="321"/>
      <c r="D6" s="321"/>
      <c r="E6" s="321"/>
      <c r="F6" s="321"/>
      <c r="G6" s="321"/>
      <c r="H6" s="321" t="s">
        <v>4</v>
      </c>
      <c r="I6" s="364" t="s">
        <v>5</v>
      </c>
      <c r="J6" s="323" t="s">
        <v>6</v>
      </c>
      <c r="L6" s="219"/>
      <c r="M6" s="219"/>
      <c r="N6" s="219"/>
      <c r="O6" s="219"/>
      <c r="P6" s="219"/>
      <c r="Q6" s="219"/>
    </row>
    <row r="7" spans="1:17" x14ac:dyDescent="0.25">
      <c r="A7" s="320"/>
      <c r="B7" s="287" t="s">
        <v>7</v>
      </c>
      <c r="C7" s="289" t="s">
        <v>8</v>
      </c>
      <c r="D7" s="288" t="s">
        <v>9</v>
      </c>
      <c r="E7" s="287" t="s">
        <v>10</v>
      </c>
      <c r="F7" s="289" t="s">
        <v>8</v>
      </c>
      <c r="G7" s="288" t="s">
        <v>9</v>
      </c>
      <c r="H7" s="321"/>
      <c r="I7" s="364"/>
      <c r="J7" s="323"/>
    </row>
    <row r="8" spans="1:17" x14ac:dyDescent="0.25">
      <c r="A8" s="242">
        <v>42775</v>
      </c>
      <c r="B8" s="44">
        <v>170111692</v>
      </c>
      <c r="C8" s="83">
        <v>3</v>
      </c>
      <c r="D8" s="45">
        <v>300475</v>
      </c>
      <c r="E8" s="243"/>
      <c r="F8" s="248"/>
      <c r="G8" s="244"/>
      <c r="H8" s="246"/>
      <c r="I8" s="246"/>
      <c r="J8" s="247"/>
    </row>
    <row r="9" spans="1:17" x14ac:dyDescent="0.25">
      <c r="A9" s="242">
        <v>42781</v>
      </c>
      <c r="B9" s="44">
        <v>170112518</v>
      </c>
      <c r="C9" s="83">
        <v>42</v>
      </c>
      <c r="D9" s="51">
        <v>4334225</v>
      </c>
      <c r="E9" s="245"/>
      <c r="F9" s="248"/>
      <c r="G9" s="247"/>
      <c r="H9" s="246"/>
      <c r="I9" s="246"/>
      <c r="J9" s="247"/>
    </row>
    <row r="10" spans="1:17" x14ac:dyDescent="0.25">
      <c r="A10" s="242">
        <v>42782</v>
      </c>
      <c r="B10" s="44"/>
      <c r="C10" s="83"/>
      <c r="D10" s="51"/>
      <c r="E10" s="243">
        <v>170029817</v>
      </c>
      <c r="F10" s="248">
        <v>6</v>
      </c>
      <c r="G10" s="247">
        <v>578113</v>
      </c>
      <c r="H10" s="246"/>
      <c r="I10" s="246">
        <v>4056588</v>
      </c>
      <c r="J10" s="247" t="s">
        <v>100</v>
      </c>
    </row>
    <row r="11" spans="1:17" x14ac:dyDescent="0.25">
      <c r="A11" s="242">
        <v>42784</v>
      </c>
      <c r="B11" s="44">
        <v>170112934</v>
      </c>
      <c r="C11" s="83">
        <v>11</v>
      </c>
      <c r="D11" s="51">
        <v>1375150</v>
      </c>
      <c r="E11" s="245"/>
      <c r="F11" s="248"/>
      <c r="G11" s="247"/>
      <c r="H11" s="246"/>
      <c r="I11" s="246">
        <v>1375149</v>
      </c>
      <c r="J11" s="247" t="s">
        <v>100</v>
      </c>
    </row>
    <row r="12" spans="1:17" x14ac:dyDescent="0.25">
      <c r="A12" s="242">
        <v>42794</v>
      </c>
      <c r="B12" s="44">
        <v>170114269</v>
      </c>
      <c r="C12" s="83">
        <v>26</v>
      </c>
      <c r="D12" s="51">
        <v>2667088</v>
      </c>
      <c r="E12" s="245">
        <v>170030277</v>
      </c>
      <c r="F12" s="248">
        <v>7</v>
      </c>
      <c r="G12" s="247">
        <v>557900</v>
      </c>
      <c r="H12" s="246"/>
      <c r="I12" s="246">
        <v>2109188</v>
      </c>
      <c r="J12" s="247" t="s">
        <v>100</v>
      </c>
    </row>
    <row r="13" spans="1:17" x14ac:dyDescent="0.25">
      <c r="A13" s="242">
        <v>42797</v>
      </c>
      <c r="B13" s="243">
        <v>170114689</v>
      </c>
      <c r="C13" s="249">
        <v>25</v>
      </c>
      <c r="D13" s="247">
        <v>2465838</v>
      </c>
      <c r="E13" s="245">
        <v>170030433</v>
      </c>
      <c r="F13" s="248">
        <v>7</v>
      </c>
      <c r="G13" s="247">
        <v>817513</v>
      </c>
      <c r="H13" s="246"/>
      <c r="I13" s="246">
        <v>1648325</v>
      </c>
      <c r="J13" s="247" t="s">
        <v>100</v>
      </c>
    </row>
    <row r="14" spans="1:17" x14ac:dyDescent="0.25">
      <c r="A14" s="242">
        <v>42801</v>
      </c>
      <c r="B14" s="243">
        <v>170115314</v>
      </c>
      <c r="C14" s="249">
        <v>37</v>
      </c>
      <c r="D14" s="247">
        <v>4280063</v>
      </c>
      <c r="E14" s="245">
        <v>170030531</v>
      </c>
      <c r="F14" s="248">
        <v>6</v>
      </c>
      <c r="G14" s="247">
        <v>733425</v>
      </c>
      <c r="H14" s="246"/>
      <c r="I14" s="246">
        <v>3546638</v>
      </c>
      <c r="J14" s="247" t="s">
        <v>100</v>
      </c>
    </row>
    <row r="15" spans="1:17" x14ac:dyDescent="0.25">
      <c r="A15" s="242">
        <v>42802</v>
      </c>
      <c r="B15" s="243">
        <v>170115459</v>
      </c>
      <c r="C15" s="248">
        <v>15</v>
      </c>
      <c r="D15" s="247">
        <v>1846075</v>
      </c>
      <c r="E15" s="245"/>
      <c r="F15" s="248"/>
      <c r="G15" s="247"/>
      <c r="H15" s="246"/>
      <c r="I15" s="246">
        <v>1846075</v>
      </c>
      <c r="J15" s="247" t="s">
        <v>100</v>
      </c>
    </row>
    <row r="16" spans="1:17" x14ac:dyDescent="0.25">
      <c r="A16" s="242">
        <v>42803</v>
      </c>
      <c r="B16" s="243">
        <v>170115569</v>
      </c>
      <c r="C16" s="248">
        <v>3</v>
      </c>
      <c r="D16" s="247">
        <v>430063</v>
      </c>
      <c r="E16" s="245"/>
      <c r="F16" s="248"/>
      <c r="G16" s="247"/>
      <c r="H16" s="246"/>
      <c r="I16" s="246">
        <v>430063</v>
      </c>
      <c r="J16" s="247" t="s">
        <v>100</v>
      </c>
    </row>
    <row r="17" spans="1:17" x14ac:dyDescent="0.25">
      <c r="A17" s="242">
        <v>42806</v>
      </c>
      <c r="B17" s="243">
        <v>170116185</v>
      </c>
      <c r="C17" s="248">
        <v>58</v>
      </c>
      <c r="D17" s="247">
        <v>6574663</v>
      </c>
      <c r="E17" s="245">
        <v>170030869</v>
      </c>
      <c r="F17" s="248">
        <v>14</v>
      </c>
      <c r="G17" s="247">
        <v>1511388</v>
      </c>
      <c r="H17" s="246"/>
      <c r="I17" s="246">
        <v>5063275</v>
      </c>
      <c r="J17" s="247" t="s">
        <v>100</v>
      </c>
    </row>
    <row r="18" spans="1:17" x14ac:dyDescent="0.25">
      <c r="A18" s="299">
        <v>42811</v>
      </c>
      <c r="B18" s="300">
        <v>170116921</v>
      </c>
      <c r="C18" s="302">
        <v>6</v>
      </c>
      <c r="D18" s="108">
        <v>568225</v>
      </c>
      <c r="E18" s="303"/>
      <c r="F18" s="302"/>
      <c r="G18" s="108"/>
      <c r="H18" s="304"/>
      <c r="I18" s="304">
        <v>500300</v>
      </c>
      <c r="J18" s="108" t="s">
        <v>171</v>
      </c>
    </row>
    <row r="19" spans="1:17" x14ac:dyDescent="0.25">
      <c r="A19" s="299">
        <v>42816</v>
      </c>
      <c r="B19" s="300">
        <v>170117541</v>
      </c>
      <c r="C19" s="302">
        <v>50</v>
      </c>
      <c r="D19" s="108">
        <v>5275113</v>
      </c>
      <c r="E19" s="303"/>
      <c r="F19" s="302"/>
      <c r="G19" s="108"/>
      <c r="H19" s="304"/>
      <c r="I19" s="304">
        <v>5343000</v>
      </c>
      <c r="J19" s="108" t="s">
        <v>80</v>
      </c>
    </row>
    <row r="20" spans="1:17" x14ac:dyDescent="0.25">
      <c r="A20" s="98"/>
      <c r="B20" s="99"/>
      <c r="C20" s="100"/>
      <c r="D20" s="34"/>
      <c r="E20" s="101"/>
      <c r="F20" s="100"/>
      <c r="G20" s="34"/>
      <c r="H20" s="102"/>
      <c r="I20" s="102"/>
      <c r="J20" s="34"/>
    </row>
    <row r="21" spans="1:17" x14ac:dyDescent="0.25">
      <c r="A21" s="98"/>
      <c r="B21" s="99"/>
      <c r="C21" s="100"/>
      <c r="D21" s="34"/>
      <c r="E21" s="101"/>
      <c r="F21" s="100"/>
      <c r="G21" s="34"/>
      <c r="H21" s="102"/>
      <c r="I21" s="102"/>
      <c r="J21" s="34"/>
    </row>
    <row r="22" spans="1:17" x14ac:dyDescent="0.25">
      <c r="A22" s="98"/>
      <c r="B22" s="99"/>
      <c r="C22" s="100"/>
      <c r="D22" s="34"/>
      <c r="E22" s="101"/>
      <c r="F22" s="100"/>
      <c r="G22" s="34"/>
      <c r="H22" s="102"/>
      <c r="I22" s="102"/>
      <c r="J22" s="34"/>
    </row>
    <row r="23" spans="1:17" x14ac:dyDescent="0.25">
      <c r="A23" s="98"/>
      <c r="B23" s="99"/>
      <c r="C23" s="100"/>
      <c r="D23" s="34"/>
      <c r="E23" s="101"/>
      <c r="F23" s="100"/>
      <c r="G23" s="34"/>
      <c r="H23" s="102"/>
      <c r="I23" s="102"/>
      <c r="J23" s="34"/>
    </row>
    <row r="24" spans="1:17" x14ac:dyDescent="0.25">
      <c r="A24" s="98"/>
      <c r="B24" s="99"/>
      <c r="C24" s="100"/>
      <c r="D24" s="34"/>
      <c r="E24" s="101"/>
      <c r="F24" s="100"/>
      <c r="G24" s="34"/>
      <c r="H24" s="102"/>
      <c r="I24" s="102"/>
      <c r="J24" s="34"/>
    </row>
    <row r="25" spans="1:17" x14ac:dyDescent="0.25">
      <c r="A25" s="98"/>
      <c r="B25" s="99"/>
      <c r="C25" s="100"/>
      <c r="D25" s="34"/>
      <c r="E25" s="101"/>
      <c r="F25" s="100"/>
      <c r="G25" s="34"/>
      <c r="H25" s="102"/>
      <c r="I25" s="102"/>
      <c r="J25" s="34"/>
    </row>
    <row r="26" spans="1:17" x14ac:dyDescent="0.25">
      <c r="A26" s="98"/>
      <c r="B26" s="99"/>
      <c r="C26" s="100"/>
      <c r="D26" s="34"/>
      <c r="E26" s="101"/>
      <c r="F26" s="100"/>
      <c r="G26" s="34"/>
      <c r="H26" s="102"/>
      <c r="I26" s="102"/>
      <c r="J26" s="34"/>
    </row>
    <row r="27" spans="1:17" x14ac:dyDescent="0.25">
      <c r="A27" s="236"/>
      <c r="B27" s="235"/>
      <c r="C27" s="241"/>
      <c r="D27" s="237"/>
      <c r="E27" s="238"/>
      <c r="F27" s="241"/>
      <c r="G27" s="237"/>
      <c r="H27" s="240"/>
      <c r="I27" s="240"/>
      <c r="J27" s="237"/>
    </row>
    <row r="28" spans="1:17" x14ac:dyDescent="0.25">
      <c r="A28" s="236"/>
      <c r="B28" s="235"/>
      <c r="C28" s="241"/>
      <c r="D28" s="237"/>
      <c r="E28" s="238"/>
      <c r="F28" s="241"/>
      <c r="G28" s="237"/>
      <c r="H28" s="240"/>
      <c r="I28" s="240"/>
      <c r="J28" s="237"/>
    </row>
    <row r="29" spans="1:17" x14ac:dyDescent="0.25">
      <c r="A29" s="236"/>
      <c r="B29" s="235"/>
      <c r="C29" s="241"/>
      <c r="D29" s="237"/>
      <c r="E29" s="238"/>
      <c r="F29" s="241"/>
      <c r="G29" s="237"/>
      <c r="H29" s="240"/>
      <c r="I29" s="240"/>
      <c r="J29" s="237"/>
    </row>
    <row r="30" spans="1:17" s="218" customFormat="1" x14ac:dyDescent="0.25">
      <c r="A30" s="227"/>
      <c r="B30" s="224" t="s">
        <v>11</v>
      </c>
      <c r="C30" s="233">
        <f>SUM(C8:C29)</f>
        <v>276</v>
      </c>
      <c r="D30" s="225">
        <f>SUM(D8:D29)</f>
        <v>30116978</v>
      </c>
      <c r="E30" s="224" t="s">
        <v>11</v>
      </c>
      <c r="F30" s="233">
        <f>SUM(F8:F29)</f>
        <v>40</v>
      </c>
      <c r="G30" s="225">
        <f>SUM(G8:G29)</f>
        <v>4198339</v>
      </c>
      <c r="H30" s="233">
        <f>SUM(H8:H29)</f>
        <v>0</v>
      </c>
      <c r="I30" s="233">
        <f>SUM(I8:I29)</f>
        <v>25918601</v>
      </c>
      <c r="J30" s="225"/>
    </row>
    <row r="31" spans="1:17" s="218" customFormat="1" x14ac:dyDescent="0.25">
      <c r="A31" s="227"/>
      <c r="B31" s="224"/>
      <c r="C31" s="233"/>
      <c r="D31" s="225"/>
      <c r="E31" s="224"/>
      <c r="F31" s="233"/>
      <c r="G31" s="225"/>
      <c r="H31" s="233"/>
      <c r="I31" s="233"/>
      <c r="J31" s="225"/>
    </row>
    <row r="32" spans="1:17" x14ac:dyDescent="0.25">
      <c r="A32" s="226"/>
      <c r="B32" s="227"/>
      <c r="C32" s="241"/>
      <c r="D32" s="237"/>
      <c r="E32" s="224"/>
      <c r="F32" s="241"/>
      <c r="G32" s="324" t="s">
        <v>12</v>
      </c>
      <c r="H32" s="324"/>
      <c r="I32" s="237"/>
      <c r="J32" s="228">
        <f>SUM(D8:D29)</f>
        <v>30116978</v>
      </c>
      <c r="P32" s="218"/>
      <c r="Q32" s="218"/>
    </row>
    <row r="33" spans="1:10" x14ac:dyDescent="0.25">
      <c r="A33" s="236"/>
      <c r="B33" s="235"/>
      <c r="C33" s="241"/>
      <c r="D33" s="237"/>
      <c r="E33" s="238"/>
      <c r="F33" s="241"/>
      <c r="G33" s="324" t="s">
        <v>13</v>
      </c>
      <c r="H33" s="324"/>
      <c r="I33" s="238"/>
      <c r="J33" s="228">
        <f>SUM(G8:G29)</f>
        <v>4198339</v>
      </c>
    </row>
    <row r="34" spans="1:10" x14ac:dyDescent="0.25">
      <c r="A34" s="229"/>
      <c r="B34" s="238"/>
      <c r="C34" s="241"/>
      <c r="D34" s="237"/>
      <c r="E34" s="238"/>
      <c r="F34" s="241"/>
      <c r="G34" s="324" t="s">
        <v>14</v>
      </c>
      <c r="H34" s="324"/>
      <c r="I34" s="230"/>
      <c r="J34" s="230">
        <f>J32-J33</f>
        <v>25918639</v>
      </c>
    </row>
    <row r="35" spans="1:10" x14ac:dyDescent="0.25">
      <c r="A35" s="236"/>
      <c r="B35" s="231"/>
      <c r="C35" s="241"/>
      <c r="D35" s="232"/>
      <c r="E35" s="238"/>
      <c r="F35" s="241"/>
      <c r="G35" s="324" t="s">
        <v>15</v>
      </c>
      <c r="H35" s="324"/>
      <c r="I35" s="238"/>
      <c r="J35" s="228">
        <f>SUM(H8:H29)</f>
        <v>0</v>
      </c>
    </row>
    <row r="36" spans="1:10" x14ac:dyDescent="0.25">
      <c r="A36" s="236"/>
      <c r="B36" s="231"/>
      <c r="C36" s="241"/>
      <c r="D36" s="232"/>
      <c r="E36" s="238"/>
      <c r="F36" s="241"/>
      <c r="G36" s="324" t="s">
        <v>16</v>
      </c>
      <c r="H36" s="324"/>
      <c r="I36" s="238"/>
      <c r="J36" s="228">
        <f>J34+J35</f>
        <v>25918639</v>
      </c>
    </row>
    <row r="37" spans="1:10" x14ac:dyDescent="0.25">
      <c r="A37" s="236"/>
      <c r="B37" s="231"/>
      <c r="C37" s="241"/>
      <c r="D37" s="232"/>
      <c r="E37" s="238"/>
      <c r="F37" s="241"/>
      <c r="G37" s="324" t="s">
        <v>5</v>
      </c>
      <c r="H37" s="324"/>
      <c r="I37" s="238"/>
      <c r="J37" s="228">
        <f>SUM(I8:I29)</f>
        <v>25918601</v>
      </c>
    </row>
    <row r="38" spans="1:10" x14ac:dyDescent="0.25">
      <c r="A38" s="236"/>
      <c r="B38" s="231"/>
      <c r="C38" s="241"/>
      <c r="D38" s="232"/>
      <c r="E38" s="238"/>
      <c r="F38" s="241"/>
      <c r="G38" s="324" t="s">
        <v>32</v>
      </c>
      <c r="H38" s="324"/>
      <c r="I38" s="235" t="str">
        <f>IF(J38&gt;0,"SALDO",IF(J38&lt;0,"PIUTANG",IF(J38=0,"LUNAS")))</f>
        <v>PIUTANG</v>
      </c>
      <c r="J38" s="228">
        <f>J37-J36</f>
        <v>-38</v>
      </c>
    </row>
  </sheetData>
  <mergeCells count="15">
    <mergeCell ref="G38:H38"/>
    <mergeCell ref="G32:H32"/>
    <mergeCell ref="G33:H33"/>
    <mergeCell ref="G34:H34"/>
    <mergeCell ref="G35:H35"/>
    <mergeCell ref="G36:H36"/>
    <mergeCell ref="G37:H37"/>
    <mergeCell ref="F1:H1"/>
    <mergeCell ref="F2:H2"/>
    <mergeCell ref="A5:J5"/>
    <mergeCell ref="A6:A7"/>
    <mergeCell ref="B6:G6"/>
    <mergeCell ref="H6:H7"/>
    <mergeCell ref="I6:I7"/>
    <mergeCell ref="J6:J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R70"/>
  <sheetViews>
    <sheetView workbookViewId="0">
      <pane ySplit="7" topLeftCell="A53" activePane="bottomLeft" state="frozen"/>
      <selection pane="bottomLeft" activeCell="G57" sqref="G57"/>
    </sheetView>
  </sheetViews>
  <sheetFormatPr defaultRowHeight="15" x14ac:dyDescent="0.25"/>
  <cols>
    <col min="1" max="1" width="8.140625" style="160" customWidth="1"/>
    <col min="2" max="2" width="11.85546875" bestFit="1" customWidth="1"/>
    <col min="3" max="3" width="7.42578125" style="81" customWidth="1"/>
    <col min="4" max="4" width="12.7109375" customWidth="1"/>
    <col min="5" max="5" width="10.28515625" customWidth="1"/>
    <col min="6" max="6" width="5.42578125" style="81" customWidth="1"/>
    <col min="7" max="7" width="13.5703125" customWidth="1"/>
    <col min="8" max="8" width="10.28515625" style="37" customWidth="1"/>
    <col min="9" max="9" width="12.28515625" style="37" customWidth="1"/>
    <col min="10" max="10" width="18.5703125" customWidth="1"/>
    <col min="11" max="11" width="9.140625" style="219"/>
    <col min="12" max="13" width="11.5703125" style="219" bestFit="1" customWidth="1"/>
    <col min="14" max="14" width="10.5703125" style="219" bestFit="1" customWidth="1"/>
    <col min="15" max="18" width="9.140625" style="219"/>
  </cols>
  <sheetData>
    <row r="1" spans="1:18" x14ac:dyDescent="0.25">
      <c r="A1" s="20" t="s">
        <v>0</v>
      </c>
      <c r="B1" s="20"/>
      <c r="C1" s="78" t="s">
        <v>23</v>
      </c>
      <c r="D1" s="20"/>
      <c r="E1" s="20"/>
      <c r="F1" s="318" t="s">
        <v>22</v>
      </c>
      <c r="G1" s="318"/>
      <c r="H1" s="318"/>
      <c r="I1" s="42" t="s">
        <v>20</v>
      </c>
      <c r="J1" s="20"/>
      <c r="L1" s="279">
        <f>SUM(D51:D56)</f>
        <v>6693577</v>
      </c>
    </row>
    <row r="2" spans="1:18" x14ac:dyDescent="0.25">
      <c r="A2" s="20" t="s">
        <v>1</v>
      </c>
      <c r="B2" s="20"/>
      <c r="C2" s="78" t="s">
        <v>19</v>
      </c>
      <c r="D2" s="20"/>
      <c r="E2" s="20"/>
      <c r="F2" s="318" t="s">
        <v>21</v>
      </c>
      <c r="G2" s="318"/>
      <c r="H2" s="318"/>
      <c r="I2" s="38">
        <f>J70*-1</f>
        <v>7273588</v>
      </c>
      <c r="J2" s="20"/>
      <c r="L2" s="279">
        <f>SUM(G51:G56)</f>
        <v>1206013</v>
      </c>
    </row>
    <row r="3" spans="1:18" s="234" customFormat="1" x14ac:dyDescent="0.25">
      <c r="A3" s="218" t="s">
        <v>118</v>
      </c>
      <c r="B3" s="218"/>
      <c r="C3" s="222" t="s">
        <v>187</v>
      </c>
      <c r="D3" s="218"/>
      <c r="E3" s="218"/>
      <c r="F3" s="266"/>
      <c r="G3" s="266"/>
      <c r="H3" s="266"/>
      <c r="I3" s="220"/>
      <c r="J3" s="218"/>
      <c r="K3" s="219"/>
      <c r="L3" s="279">
        <f>L1-L2</f>
        <v>5487564</v>
      </c>
      <c r="M3" s="219"/>
      <c r="N3" s="219">
        <f>I2-L3</f>
        <v>1786024</v>
      </c>
      <c r="O3" s="219"/>
      <c r="P3" s="219"/>
      <c r="Q3" s="219"/>
      <c r="R3" s="219"/>
    </row>
    <row r="5" spans="1:18" ht="19.5" x14ac:dyDescent="0.25">
      <c r="A5" s="319"/>
      <c r="B5" s="319"/>
      <c r="C5" s="319"/>
      <c r="D5" s="319"/>
      <c r="E5" s="319"/>
      <c r="F5" s="319"/>
      <c r="G5" s="319"/>
      <c r="H5" s="319"/>
      <c r="I5" s="319"/>
      <c r="J5" s="319"/>
    </row>
    <row r="6" spans="1:18" x14ac:dyDescent="0.25">
      <c r="A6" s="325" t="s">
        <v>2</v>
      </c>
      <c r="B6" s="321" t="s">
        <v>3</v>
      </c>
      <c r="C6" s="321"/>
      <c r="D6" s="321"/>
      <c r="E6" s="321"/>
      <c r="F6" s="321"/>
      <c r="G6" s="321"/>
      <c r="H6" s="326" t="s">
        <v>4</v>
      </c>
      <c r="I6" s="322" t="s">
        <v>5</v>
      </c>
      <c r="J6" s="323" t="s">
        <v>6</v>
      </c>
    </row>
    <row r="7" spans="1:18" x14ac:dyDescent="0.25">
      <c r="A7" s="325"/>
      <c r="B7" s="1" t="s">
        <v>7</v>
      </c>
      <c r="C7" s="80" t="s">
        <v>8</v>
      </c>
      <c r="D7" s="2" t="s">
        <v>9</v>
      </c>
      <c r="E7" s="1" t="s">
        <v>10</v>
      </c>
      <c r="F7" s="80" t="s">
        <v>8</v>
      </c>
      <c r="G7" s="2" t="s">
        <v>9</v>
      </c>
      <c r="H7" s="326"/>
      <c r="I7" s="322"/>
      <c r="J7" s="323"/>
    </row>
    <row r="8" spans="1:18" s="234" customFormat="1" ht="15.75" customHeight="1" x14ac:dyDescent="0.25">
      <c r="A8" s="161">
        <v>43129</v>
      </c>
      <c r="B8" s="243">
        <v>180152628</v>
      </c>
      <c r="C8" s="248">
        <v>4</v>
      </c>
      <c r="D8" s="247">
        <v>395325</v>
      </c>
      <c r="E8" s="245"/>
      <c r="F8" s="248"/>
      <c r="G8" s="247"/>
      <c r="H8" s="246"/>
      <c r="I8" s="246"/>
      <c r="J8" s="247"/>
      <c r="K8" s="219"/>
      <c r="L8" s="219"/>
      <c r="M8" s="219"/>
      <c r="N8" s="219"/>
      <c r="O8" s="219"/>
      <c r="P8" s="219"/>
      <c r="Q8" s="219"/>
      <c r="R8" s="219"/>
    </row>
    <row r="9" spans="1:18" s="234" customFormat="1" ht="15.75" customHeight="1" x14ac:dyDescent="0.25">
      <c r="A9" s="161">
        <v>43130</v>
      </c>
      <c r="B9" s="243">
        <v>180152708</v>
      </c>
      <c r="C9" s="248">
        <v>1</v>
      </c>
      <c r="D9" s="247">
        <v>101938</v>
      </c>
      <c r="E9" s="245"/>
      <c r="F9" s="248"/>
      <c r="G9" s="247"/>
      <c r="H9" s="246"/>
      <c r="I9" s="246"/>
      <c r="J9" s="247"/>
      <c r="K9" s="219"/>
      <c r="L9" s="219"/>
      <c r="M9" s="219"/>
      <c r="N9" s="219"/>
      <c r="O9" s="219"/>
      <c r="P9" s="219"/>
      <c r="Q9" s="219"/>
      <c r="R9" s="219"/>
    </row>
    <row r="10" spans="1:18" s="234" customFormat="1" ht="15.75" customHeight="1" x14ac:dyDescent="0.25">
      <c r="A10" s="161">
        <v>43132</v>
      </c>
      <c r="B10" s="243">
        <v>180152875</v>
      </c>
      <c r="C10" s="248">
        <v>9</v>
      </c>
      <c r="D10" s="247">
        <v>1031888</v>
      </c>
      <c r="E10" s="245">
        <v>180040150</v>
      </c>
      <c r="F10" s="248">
        <v>1</v>
      </c>
      <c r="G10" s="247">
        <v>103075</v>
      </c>
      <c r="H10" s="246"/>
      <c r="I10" s="246"/>
      <c r="J10" s="247"/>
      <c r="K10" s="219"/>
      <c r="L10" s="219"/>
      <c r="M10" s="219"/>
      <c r="N10" s="219"/>
      <c r="O10" s="219"/>
      <c r="P10" s="219"/>
      <c r="Q10" s="219"/>
      <c r="R10" s="219"/>
    </row>
    <row r="11" spans="1:18" s="234" customFormat="1" ht="15.75" customHeight="1" x14ac:dyDescent="0.25">
      <c r="A11" s="161">
        <v>43133</v>
      </c>
      <c r="B11" s="243">
        <v>180152945</v>
      </c>
      <c r="C11" s="248">
        <v>7</v>
      </c>
      <c r="D11" s="247">
        <v>835800</v>
      </c>
      <c r="E11" s="245"/>
      <c r="F11" s="248"/>
      <c r="G11" s="247"/>
      <c r="H11" s="246"/>
      <c r="I11" s="246"/>
      <c r="J11" s="247"/>
      <c r="K11" s="219"/>
      <c r="L11" s="219"/>
      <c r="M11" s="219"/>
      <c r="N11" s="219"/>
      <c r="O11" s="219"/>
      <c r="P11" s="219"/>
      <c r="Q11" s="219"/>
      <c r="R11" s="219"/>
    </row>
    <row r="12" spans="1:18" s="234" customFormat="1" ht="15.75" customHeight="1" x14ac:dyDescent="0.25">
      <c r="A12" s="161">
        <v>43133</v>
      </c>
      <c r="B12" s="243">
        <v>180152947</v>
      </c>
      <c r="C12" s="248">
        <v>1</v>
      </c>
      <c r="D12" s="247">
        <v>98613</v>
      </c>
      <c r="E12" s="245"/>
      <c r="F12" s="248"/>
      <c r="G12" s="247"/>
      <c r="H12" s="246"/>
      <c r="I12" s="246"/>
      <c r="J12" s="247"/>
      <c r="K12" s="219"/>
      <c r="L12" s="219"/>
      <c r="M12" s="219"/>
      <c r="N12" s="219"/>
      <c r="O12" s="219"/>
      <c r="P12" s="219"/>
      <c r="Q12" s="219"/>
      <c r="R12" s="219"/>
    </row>
    <row r="13" spans="1:18" s="234" customFormat="1" ht="15.75" customHeight="1" x14ac:dyDescent="0.25">
      <c r="A13" s="161">
        <v>43134</v>
      </c>
      <c r="B13" s="243">
        <v>180153020</v>
      </c>
      <c r="C13" s="248">
        <v>5</v>
      </c>
      <c r="D13" s="247">
        <v>616700</v>
      </c>
      <c r="E13" s="245"/>
      <c r="F13" s="248"/>
      <c r="G13" s="247"/>
      <c r="H13" s="246"/>
      <c r="I13" s="246">
        <v>2977189</v>
      </c>
      <c r="J13" s="247" t="s">
        <v>17</v>
      </c>
      <c r="K13" s="219"/>
      <c r="L13" s="219"/>
      <c r="M13" s="219"/>
      <c r="N13" s="219"/>
      <c r="O13" s="219"/>
      <c r="P13" s="219"/>
      <c r="Q13" s="219"/>
      <c r="R13" s="219"/>
    </row>
    <row r="14" spans="1:18" s="234" customFormat="1" ht="15.75" customHeight="1" x14ac:dyDescent="0.25">
      <c r="A14" s="161">
        <v>43136</v>
      </c>
      <c r="B14" s="243">
        <v>180153199</v>
      </c>
      <c r="C14" s="248">
        <v>8</v>
      </c>
      <c r="D14" s="247">
        <v>771575</v>
      </c>
      <c r="E14" s="245">
        <v>180040212</v>
      </c>
      <c r="F14" s="248">
        <v>5</v>
      </c>
      <c r="G14" s="247">
        <v>616700</v>
      </c>
      <c r="H14" s="246"/>
      <c r="I14" s="246"/>
      <c r="J14" s="247"/>
      <c r="K14" s="219"/>
      <c r="L14" s="219"/>
      <c r="M14" s="219"/>
      <c r="N14" s="219"/>
      <c r="O14" s="219"/>
      <c r="P14" s="219"/>
      <c r="Q14" s="219"/>
      <c r="R14" s="219"/>
    </row>
    <row r="15" spans="1:18" s="234" customFormat="1" ht="15.75" customHeight="1" x14ac:dyDescent="0.25">
      <c r="A15" s="161">
        <v>43136</v>
      </c>
      <c r="B15" s="243">
        <v>180153204</v>
      </c>
      <c r="C15" s="248">
        <v>1</v>
      </c>
      <c r="D15" s="247">
        <v>95725</v>
      </c>
      <c r="E15" s="245"/>
      <c r="F15" s="248"/>
      <c r="G15" s="247"/>
      <c r="H15" s="246"/>
      <c r="I15" s="246"/>
      <c r="J15" s="247"/>
      <c r="K15" s="219"/>
      <c r="L15" s="219">
        <f>SUM(D14:D25)</f>
        <v>8945652</v>
      </c>
      <c r="M15" s="219"/>
      <c r="N15" s="219"/>
      <c r="O15" s="219"/>
      <c r="P15" s="219"/>
      <c r="Q15" s="219"/>
      <c r="R15" s="219"/>
    </row>
    <row r="16" spans="1:18" s="234" customFormat="1" ht="15.75" customHeight="1" x14ac:dyDescent="0.25">
      <c r="A16" s="161">
        <v>43136</v>
      </c>
      <c r="B16" s="243">
        <v>180153210</v>
      </c>
      <c r="C16" s="248">
        <v>5</v>
      </c>
      <c r="D16" s="247">
        <v>408100</v>
      </c>
      <c r="E16" s="245"/>
      <c r="F16" s="248"/>
      <c r="G16" s="247"/>
      <c r="H16" s="246"/>
      <c r="I16" s="246"/>
      <c r="J16" s="247"/>
      <c r="K16" s="219"/>
      <c r="L16" s="219">
        <f>SUM(G15:G26)</f>
        <v>600863</v>
      </c>
      <c r="M16" s="219"/>
      <c r="N16" s="219"/>
      <c r="O16" s="219"/>
      <c r="P16" s="219"/>
      <c r="Q16" s="219"/>
      <c r="R16" s="219"/>
    </row>
    <row r="17" spans="1:18" s="234" customFormat="1" ht="15.75" customHeight="1" x14ac:dyDescent="0.25">
      <c r="A17" s="161">
        <v>43137</v>
      </c>
      <c r="B17" s="243">
        <v>180153271</v>
      </c>
      <c r="C17" s="248">
        <v>2</v>
      </c>
      <c r="D17" s="247">
        <v>180075</v>
      </c>
      <c r="E17" s="245"/>
      <c r="F17" s="248"/>
      <c r="G17" s="247"/>
      <c r="H17" s="246"/>
      <c r="I17" s="246"/>
      <c r="J17" s="247"/>
      <c r="K17" s="219"/>
      <c r="L17" s="219">
        <f>L15-L16</f>
        <v>8344789</v>
      </c>
      <c r="M17" s="219"/>
      <c r="N17" s="219"/>
      <c r="O17" s="219"/>
      <c r="P17" s="219"/>
      <c r="Q17" s="219"/>
      <c r="R17" s="219"/>
    </row>
    <row r="18" spans="1:18" s="234" customFormat="1" ht="15.75" customHeight="1" x14ac:dyDescent="0.25">
      <c r="A18" s="161">
        <v>43138</v>
      </c>
      <c r="B18" s="243">
        <v>180153354</v>
      </c>
      <c r="C18" s="248">
        <v>1</v>
      </c>
      <c r="D18" s="247">
        <v>74288</v>
      </c>
      <c r="E18" s="245"/>
      <c r="F18" s="248"/>
      <c r="G18" s="247"/>
      <c r="H18" s="246"/>
      <c r="I18" s="246"/>
      <c r="J18" s="247"/>
      <c r="K18" s="219"/>
      <c r="L18" s="219"/>
      <c r="M18" s="219"/>
      <c r="N18" s="219"/>
      <c r="O18" s="219"/>
      <c r="P18" s="219"/>
      <c r="Q18" s="219"/>
      <c r="R18" s="219"/>
    </row>
    <row r="19" spans="1:18" s="234" customFormat="1" ht="15.75" customHeight="1" x14ac:dyDescent="0.25">
      <c r="A19" s="161">
        <v>43139</v>
      </c>
      <c r="B19" s="243">
        <v>180153457</v>
      </c>
      <c r="C19" s="248">
        <v>8</v>
      </c>
      <c r="D19" s="247">
        <v>737450</v>
      </c>
      <c r="E19" s="245"/>
      <c r="F19" s="248"/>
      <c r="G19" s="247"/>
      <c r="H19" s="246"/>
      <c r="I19" s="246"/>
      <c r="J19" s="247"/>
      <c r="K19" s="219"/>
      <c r="L19" s="219"/>
      <c r="M19" s="219"/>
      <c r="N19" s="219"/>
      <c r="O19" s="219"/>
      <c r="P19" s="219"/>
      <c r="Q19" s="219"/>
      <c r="R19" s="219"/>
    </row>
    <row r="20" spans="1:18" s="234" customFormat="1" ht="15.75" customHeight="1" x14ac:dyDescent="0.25">
      <c r="A20" s="161">
        <v>43140</v>
      </c>
      <c r="B20" s="243">
        <v>180153543</v>
      </c>
      <c r="C20" s="248">
        <v>13</v>
      </c>
      <c r="D20" s="247">
        <v>1365088</v>
      </c>
      <c r="E20" s="245">
        <v>180040279</v>
      </c>
      <c r="F20" s="248">
        <v>1</v>
      </c>
      <c r="G20" s="247">
        <v>95025</v>
      </c>
      <c r="H20" s="246"/>
      <c r="I20" s="246"/>
      <c r="J20" s="247"/>
      <c r="K20" s="219"/>
      <c r="L20" s="219"/>
      <c r="M20" s="219"/>
      <c r="N20" s="219"/>
      <c r="O20" s="219"/>
      <c r="P20" s="219"/>
      <c r="Q20" s="219"/>
      <c r="R20" s="219"/>
    </row>
    <row r="21" spans="1:18" s="234" customFormat="1" ht="15.75" customHeight="1" x14ac:dyDescent="0.25">
      <c r="A21" s="161">
        <v>43141</v>
      </c>
      <c r="B21" s="243">
        <v>180153639</v>
      </c>
      <c r="C21" s="248">
        <v>5</v>
      </c>
      <c r="D21" s="247">
        <v>742000</v>
      </c>
      <c r="E21" s="245">
        <v>180040309</v>
      </c>
      <c r="F21" s="248">
        <v>1</v>
      </c>
      <c r="G21" s="247">
        <v>121450</v>
      </c>
      <c r="H21" s="246"/>
      <c r="I21" s="246">
        <v>3541126</v>
      </c>
      <c r="J21" s="247" t="s">
        <v>17</v>
      </c>
      <c r="K21" s="219"/>
      <c r="L21" s="219"/>
      <c r="M21" s="219"/>
      <c r="N21" s="219"/>
      <c r="O21" s="219"/>
      <c r="P21" s="219"/>
      <c r="Q21" s="219"/>
      <c r="R21" s="219"/>
    </row>
    <row r="22" spans="1:18" s="234" customFormat="1" ht="15.75" customHeight="1" x14ac:dyDescent="0.25">
      <c r="A22" s="161">
        <v>43143</v>
      </c>
      <c r="B22" s="243">
        <v>180153781</v>
      </c>
      <c r="C22" s="248">
        <v>28</v>
      </c>
      <c r="D22" s="247">
        <v>2928713</v>
      </c>
      <c r="E22" s="245"/>
      <c r="F22" s="248"/>
      <c r="G22" s="247"/>
      <c r="H22" s="246"/>
      <c r="I22" s="246"/>
      <c r="J22" s="247"/>
      <c r="K22" s="219"/>
      <c r="L22" s="219"/>
      <c r="M22" s="219"/>
      <c r="N22" s="219"/>
      <c r="O22" s="219"/>
      <c r="P22" s="219"/>
      <c r="Q22" s="219"/>
      <c r="R22" s="219"/>
    </row>
    <row r="23" spans="1:18" s="234" customFormat="1" ht="15.75" customHeight="1" x14ac:dyDescent="0.25">
      <c r="A23" s="161">
        <v>43143</v>
      </c>
      <c r="B23" s="243">
        <v>180153799</v>
      </c>
      <c r="C23" s="248">
        <v>1</v>
      </c>
      <c r="D23" s="247">
        <v>100538</v>
      </c>
      <c r="E23" s="245"/>
      <c r="F23" s="248"/>
      <c r="G23" s="247"/>
      <c r="H23" s="246"/>
      <c r="I23" s="246"/>
      <c r="J23" s="247"/>
      <c r="K23" s="219"/>
      <c r="L23" s="219"/>
      <c r="M23" s="219"/>
      <c r="N23" s="219"/>
      <c r="O23" s="219"/>
      <c r="P23" s="219"/>
      <c r="Q23" s="219"/>
      <c r="R23" s="219"/>
    </row>
    <row r="24" spans="1:18" s="234" customFormat="1" ht="15.75" customHeight="1" x14ac:dyDescent="0.25">
      <c r="A24" s="161">
        <v>43144</v>
      </c>
      <c r="B24" s="243">
        <v>180153925</v>
      </c>
      <c r="C24" s="248">
        <v>9</v>
      </c>
      <c r="D24" s="247">
        <v>984550</v>
      </c>
      <c r="E24" s="245">
        <v>180040385</v>
      </c>
      <c r="F24" s="248">
        <v>1</v>
      </c>
      <c r="G24" s="247">
        <v>118650</v>
      </c>
      <c r="H24" s="246"/>
      <c r="I24" s="246"/>
      <c r="J24" s="247"/>
      <c r="K24" s="219"/>
      <c r="L24" s="219"/>
      <c r="M24" s="219"/>
      <c r="N24" s="219"/>
      <c r="O24" s="219"/>
      <c r="P24" s="219"/>
      <c r="Q24" s="219"/>
      <c r="R24" s="219"/>
    </row>
    <row r="25" spans="1:18" s="234" customFormat="1" ht="15.75" customHeight="1" x14ac:dyDescent="0.25">
      <c r="A25" s="161">
        <v>43145</v>
      </c>
      <c r="B25" s="243">
        <v>180154014</v>
      </c>
      <c r="C25" s="248">
        <v>5</v>
      </c>
      <c r="D25" s="247">
        <v>557550</v>
      </c>
      <c r="E25" s="245">
        <v>180040404</v>
      </c>
      <c r="F25" s="248">
        <v>2</v>
      </c>
      <c r="G25" s="247">
        <v>265738</v>
      </c>
      <c r="H25" s="246"/>
      <c r="I25" s="246"/>
      <c r="J25" s="247"/>
      <c r="K25" s="219"/>
      <c r="L25" s="219"/>
      <c r="M25" s="219"/>
      <c r="N25" s="219"/>
      <c r="O25" s="219"/>
      <c r="P25" s="219"/>
      <c r="Q25" s="219"/>
      <c r="R25" s="219"/>
    </row>
    <row r="26" spans="1:18" s="234" customFormat="1" ht="15.75" customHeight="1" x14ac:dyDescent="0.25">
      <c r="A26" s="161">
        <v>43145</v>
      </c>
      <c r="B26" s="243">
        <v>180154037</v>
      </c>
      <c r="C26" s="248">
        <v>2</v>
      </c>
      <c r="D26" s="247">
        <v>207113</v>
      </c>
      <c r="E26" s="245"/>
      <c r="F26" s="248"/>
      <c r="G26" s="247"/>
      <c r="H26" s="246"/>
      <c r="I26" s="246"/>
      <c r="J26" s="247"/>
      <c r="K26" s="219"/>
      <c r="L26" s="219"/>
      <c r="M26" s="219"/>
      <c r="N26" s="219"/>
      <c r="O26" s="219"/>
      <c r="P26" s="219"/>
      <c r="Q26" s="219"/>
      <c r="R26" s="219"/>
    </row>
    <row r="27" spans="1:18" s="234" customFormat="1" ht="15.75" customHeight="1" x14ac:dyDescent="0.25">
      <c r="A27" s="161">
        <v>43146</v>
      </c>
      <c r="B27" s="243">
        <v>180154101</v>
      </c>
      <c r="C27" s="248">
        <v>8</v>
      </c>
      <c r="D27" s="247">
        <v>798788</v>
      </c>
      <c r="E27" s="245"/>
      <c r="F27" s="248"/>
      <c r="G27" s="247"/>
      <c r="H27" s="246"/>
      <c r="I27" s="246"/>
      <c r="J27" s="247"/>
      <c r="K27" s="219"/>
      <c r="L27" s="219"/>
      <c r="M27" s="219"/>
      <c r="N27" s="219"/>
      <c r="O27" s="219"/>
      <c r="P27" s="219"/>
      <c r="Q27" s="219"/>
      <c r="R27" s="219"/>
    </row>
    <row r="28" spans="1:18" s="234" customFormat="1" ht="15.75" customHeight="1" x14ac:dyDescent="0.25">
      <c r="A28" s="161">
        <v>43147</v>
      </c>
      <c r="B28" s="243">
        <v>180154204</v>
      </c>
      <c r="C28" s="248">
        <v>9</v>
      </c>
      <c r="D28" s="247">
        <v>975013</v>
      </c>
      <c r="E28" s="245">
        <v>180040435</v>
      </c>
      <c r="F28" s="248">
        <v>1</v>
      </c>
      <c r="G28" s="247">
        <v>76650</v>
      </c>
      <c r="H28" s="246"/>
      <c r="I28" s="246"/>
      <c r="J28" s="247"/>
      <c r="K28" s="219"/>
      <c r="L28" s="219"/>
      <c r="M28" s="219"/>
      <c r="N28" s="219"/>
      <c r="O28" s="219"/>
      <c r="P28" s="219"/>
      <c r="Q28" s="219"/>
      <c r="R28" s="219"/>
    </row>
    <row r="29" spans="1:18" s="234" customFormat="1" ht="15.75" customHeight="1" x14ac:dyDescent="0.25">
      <c r="A29" s="161">
        <v>43148</v>
      </c>
      <c r="B29" s="243">
        <v>180154281</v>
      </c>
      <c r="C29" s="248">
        <v>11</v>
      </c>
      <c r="D29" s="247">
        <v>1192975</v>
      </c>
      <c r="E29" s="245"/>
      <c r="F29" s="248"/>
      <c r="G29" s="247"/>
      <c r="H29" s="246"/>
      <c r="I29" s="246"/>
      <c r="J29" s="247"/>
      <c r="K29" s="219"/>
      <c r="L29" s="219"/>
      <c r="M29" s="219"/>
      <c r="N29" s="219"/>
      <c r="O29" s="219"/>
      <c r="P29" s="219"/>
      <c r="Q29" s="219"/>
      <c r="R29" s="219"/>
    </row>
    <row r="30" spans="1:18" s="234" customFormat="1" ht="15.75" customHeight="1" x14ac:dyDescent="0.25">
      <c r="A30" s="161">
        <v>43150</v>
      </c>
      <c r="B30" s="243">
        <v>180154418</v>
      </c>
      <c r="C30" s="248">
        <v>17</v>
      </c>
      <c r="D30" s="247">
        <v>1864975</v>
      </c>
      <c r="E30" s="245">
        <v>180040495</v>
      </c>
      <c r="F30" s="248">
        <v>1</v>
      </c>
      <c r="G30" s="247">
        <v>98613</v>
      </c>
      <c r="H30" s="246"/>
      <c r="I30" s="246"/>
      <c r="J30" s="247"/>
      <c r="K30" s="219"/>
      <c r="L30" s="219"/>
      <c r="M30" s="219"/>
      <c r="N30" s="219"/>
      <c r="O30" s="219"/>
      <c r="P30" s="219"/>
      <c r="Q30" s="219"/>
      <c r="R30" s="219"/>
    </row>
    <row r="31" spans="1:18" s="234" customFormat="1" ht="15.75" customHeight="1" x14ac:dyDescent="0.25">
      <c r="A31" s="161">
        <v>43151</v>
      </c>
      <c r="B31" s="243">
        <v>180154540</v>
      </c>
      <c r="C31" s="248">
        <v>20</v>
      </c>
      <c r="D31" s="247">
        <v>1755075</v>
      </c>
      <c r="E31" s="245"/>
      <c r="F31" s="248"/>
      <c r="G31" s="247"/>
      <c r="H31" s="246"/>
      <c r="I31" s="246"/>
      <c r="J31" s="247"/>
      <c r="K31" s="219"/>
      <c r="L31" s="219"/>
      <c r="M31" s="219"/>
      <c r="N31" s="219"/>
      <c r="O31" s="219"/>
      <c r="P31" s="219"/>
      <c r="Q31" s="219"/>
      <c r="R31" s="219"/>
    </row>
    <row r="32" spans="1:18" s="234" customFormat="1" ht="15.75" customHeight="1" x14ac:dyDescent="0.25">
      <c r="A32" s="161">
        <v>43152</v>
      </c>
      <c r="B32" s="243">
        <v>180154640</v>
      </c>
      <c r="C32" s="248">
        <v>12</v>
      </c>
      <c r="D32" s="247">
        <v>1226838</v>
      </c>
      <c r="E32" s="245">
        <v>180040548</v>
      </c>
      <c r="F32" s="248">
        <v>3</v>
      </c>
      <c r="G32" s="247">
        <v>386575</v>
      </c>
      <c r="H32" s="246"/>
      <c r="I32" s="246"/>
      <c r="J32" s="247"/>
      <c r="K32" s="219"/>
      <c r="L32" s="219"/>
      <c r="M32" s="219"/>
      <c r="N32" s="219"/>
      <c r="O32" s="219"/>
      <c r="P32" s="219"/>
      <c r="Q32" s="219"/>
      <c r="R32" s="219"/>
    </row>
    <row r="33" spans="1:18" s="234" customFormat="1" ht="15.75" customHeight="1" x14ac:dyDescent="0.25">
      <c r="A33" s="161">
        <v>43153</v>
      </c>
      <c r="B33" s="243">
        <v>180154745</v>
      </c>
      <c r="C33" s="248">
        <v>3</v>
      </c>
      <c r="D33" s="247">
        <v>315000</v>
      </c>
      <c r="E33" s="245"/>
      <c r="F33" s="248"/>
      <c r="G33" s="247"/>
      <c r="H33" s="246"/>
      <c r="I33" s="246"/>
      <c r="J33" s="247"/>
      <c r="K33" s="219"/>
      <c r="L33" s="219"/>
      <c r="M33" s="219"/>
      <c r="N33" s="219"/>
      <c r="O33" s="219"/>
      <c r="P33" s="219"/>
      <c r="Q33" s="219"/>
      <c r="R33" s="219"/>
    </row>
    <row r="34" spans="1:18" s="234" customFormat="1" ht="15.75" customHeight="1" x14ac:dyDescent="0.25">
      <c r="A34" s="161">
        <v>43153</v>
      </c>
      <c r="B34" s="243"/>
      <c r="C34" s="248"/>
      <c r="D34" s="247"/>
      <c r="E34" s="245">
        <v>180040570</v>
      </c>
      <c r="F34" s="248">
        <v>1</v>
      </c>
      <c r="G34" s="247">
        <v>5296539</v>
      </c>
      <c r="H34" s="246"/>
      <c r="I34" s="246"/>
      <c r="J34" s="247" t="s">
        <v>192</v>
      </c>
      <c r="K34" s="219"/>
      <c r="L34" s="219"/>
      <c r="M34" s="219"/>
      <c r="N34" s="219"/>
      <c r="O34" s="219"/>
      <c r="P34" s="219"/>
      <c r="Q34" s="219"/>
      <c r="R34" s="219"/>
    </row>
    <row r="35" spans="1:18" s="234" customFormat="1" ht="15.75" customHeight="1" x14ac:dyDescent="0.25">
      <c r="A35" s="161">
        <v>43153</v>
      </c>
      <c r="B35" s="243"/>
      <c r="C35" s="248"/>
      <c r="D35" s="247"/>
      <c r="E35" s="245">
        <v>180040571</v>
      </c>
      <c r="F35" s="248">
        <v>1</v>
      </c>
      <c r="G35" s="247">
        <v>3799835</v>
      </c>
      <c r="H35" s="246"/>
      <c r="I35" s="246"/>
      <c r="J35" s="247" t="s">
        <v>192</v>
      </c>
      <c r="K35" s="219"/>
      <c r="L35" s="219"/>
      <c r="M35" s="219"/>
      <c r="N35" s="219"/>
      <c r="O35" s="219"/>
      <c r="P35" s="219"/>
      <c r="Q35" s="219"/>
      <c r="R35" s="219"/>
    </row>
    <row r="36" spans="1:18" s="234" customFormat="1" ht="15.75" customHeight="1" x14ac:dyDescent="0.25">
      <c r="A36" s="161">
        <v>43154</v>
      </c>
      <c r="B36" s="243">
        <v>180154803</v>
      </c>
      <c r="C36" s="248">
        <v>7</v>
      </c>
      <c r="D36" s="247">
        <v>941413</v>
      </c>
      <c r="E36" s="245"/>
      <c r="F36" s="248"/>
      <c r="G36" s="247"/>
      <c r="H36" s="246"/>
      <c r="I36" s="246">
        <v>3808941</v>
      </c>
      <c r="J36" s="247" t="s">
        <v>17</v>
      </c>
      <c r="K36" s="219"/>
      <c r="L36" s="219"/>
      <c r="M36" s="219"/>
      <c r="N36" s="219"/>
      <c r="O36" s="219"/>
      <c r="P36" s="219"/>
      <c r="Q36" s="219"/>
      <c r="R36" s="219"/>
    </row>
    <row r="37" spans="1:18" s="234" customFormat="1" ht="15.75" customHeight="1" x14ac:dyDescent="0.25">
      <c r="A37" s="161">
        <v>43157</v>
      </c>
      <c r="B37" s="243">
        <v>180155110</v>
      </c>
      <c r="C37" s="248">
        <v>13</v>
      </c>
      <c r="D37" s="247">
        <v>1559250</v>
      </c>
      <c r="E37" s="245"/>
      <c r="F37" s="248"/>
      <c r="G37" s="247"/>
      <c r="H37" s="246"/>
      <c r="I37" s="246"/>
      <c r="J37" s="247"/>
      <c r="K37" s="219"/>
      <c r="L37" s="219"/>
      <c r="M37" s="219"/>
      <c r="N37" s="219"/>
      <c r="O37" s="219"/>
      <c r="P37" s="219"/>
      <c r="Q37" s="219"/>
      <c r="R37" s="219"/>
    </row>
    <row r="38" spans="1:18" s="234" customFormat="1" ht="15.75" customHeight="1" x14ac:dyDescent="0.25">
      <c r="A38" s="161">
        <v>43158</v>
      </c>
      <c r="B38" s="243">
        <v>180155221</v>
      </c>
      <c r="C38" s="248">
        <v>9</v>
      </c>
      <c r="D38" s="247">
        <v>1137850</v>
      </c>
      <c r="E38" s="245"/>
      <c r="F38" s="248"/>
      <c r="G38" s="247"/>
      <c r="H38" s="246"/>
      <c r="I38" s="246"/>
      <c r="J38" s="247"/>
      <c r="K38" s="219"/>
      <c r="L38" s="219"/>
      <c r="M38" s="219"/>
      <c r="N38" s="219"/>
      <c r="O38" s="219"/>
      <c r="P38" s="219"/>
      <c r="Q38" s="219"/>
      <c r="R38" s="219"/>
    </row>
    <row r="39" spans="1:18" s="234" customFormat="1" ht="15.75" customHeight="1" x14ac:dyDescent="0.25">
      <c r="A39" s="161">
        <v>43159</v>
      </c>
      <c r="B39" s="243">
        <v>180155304</v>
      </c>
      <c r="C39" s="248">
        <v>5</v>
      </c>
      <c r="D39" s="247">
        <v>697463</v>
      </c>
      <c r="E39" s="245">
        <v>180040714</v>
      </c>
      <c r="F39" s="248">
        <v>3</v>
      </c>
      <c r="G39" s="247">
        <v>345013</v>
      </c>
      <c r="H39" s="246"/>
      <c r="I39" s="246"/>
      <c r="J39" s="247"/>
      <c r="K39" s="219"/>
      <c r="L39" s="219"/>
      <c r="M39" s="219"/>
      <c r="N39" s="219"/>
      <c r="O39" s="219"/>
      <c r="P39" s="219"/>
      <c r="Q39" s="219"/>
      <c r="R39" s="219"/>
    </row>
    <row r="40" spans="1:18" s="234" customFormat="1" ht="15.75" customHeight="1" x14ac:dyDescent="0.25">
      <c r="A40" s="161">
        <v>43160</v>
      </c>
      <c r="B40" s="243">
        <v>180155437</v>
      </c>
      <c r="C40" s="248">
        <v>7</v>
      </c>
      <c r="D40" s="247">
        <v>673050</v>
      </c>
      <c r="E40" s="245"/>
      <c r="F40" s="248"/>
      <c r="G40" s="247"/>
      <c r="H40" s="246"/>
      <c r="I40" s="246"/>
      <c r="J40" s="247"/>
      <c r="K40" s="219"/>
      <c r="L40" s="219"/>
      <c r="M40" s="219"/>
      <c r="N40" s="219"/>
      <c r="O40" s="219"/>
      <c r="P40" s="219"/>
      <c r="Q40" s="219"/>
      <c r="R40" s="219"/>
    </row>
    <row r="41" spans="1:18" s="234" customFormat="1" ht="15.75" customHeight="1" x14ac:dyDescent="0.25">
      <c r="A41" s="161">
        <v>43161</v>
      </c>
      <c r="B41" s="243">
        <v>180155558</v>
      </c>
      <c r="C41" s="248">
        <v>5</v>
      </c>
      <c r="D41" s="247">
        <v>522463</v>
      </c>
      <c r="E41" s="245">
        <v>180040763</v>
      </c>
      <c r="F41" s="248">
        <v>2</v>
      </c>
      <c r="G41" s="247">
        <v>294525</v>
      </c>
      <c r="H41" s="246"/>
      <c r="I41" s="246"/>
      <c r="J41" s="247"/>
      <c r="K41" s="219"/>
      <c r="L41" s="219"/>
      <c r="M41" s="219"/>
      <c r="N41" s="219"/>
      <c r="O41" s="219"/>
      <c r="P41" s="219"/>
      <c r="Q41" s="219"/>
      <c r="R41" s="219"/>
    </row>
    <row r="42" spans="1:18" s="234" customFormat="1" ht="15.75" customHeight="1" x14ac:dyDescent="0.25">
      <c r="A42" s="161">
        <v>43162</v>
      </c>
      <c r="B42" s="243">
        <v>180155692</v>
      </c>
      <c r="C42" s="248">
        <v>8</v>
      </c>
      <c r="D42" s="247">
        <v>784613</v>
      </c>
      <c r="E42" s="245">
        <v>180040789</v>
      </c>
      <c r="F42" s="248">
        <v>3</v>
      </c>
      <c r="G42" s="247">
        <v>200713</v>
      </c>
      <c r="H42" s="246"/>
      <c r="I42" s="246">
        <v>4534438</v>
      </c>
      <c r="J42" s="247" t="s">
        <v>17</v>
      </c>
      <c r="K42" s="219"/>
      <c r="L42" s="219"/>
      <c r="M42" s="219"/>
      <c r="N42" s="219"/>
      <c r="O42" s="219"/>
      <c r="P42" s="219"/>
      <c r="Q42" s="219"/>
      <c r="R42" s="219"/>
    </row>
    <row r="43" spans="1:18" s="234" customFormat="1" ht="15.75" customHeight="1" x14ac:dyDescent="0.25">
      <c r="A43" s="161">
        <v>43164</v>
      </c>
      <c r="B43" s="243">
        <v>180155876</v>
      </c>
      <c r="C43" s="248">
        <v>11</v>
      </c>
      <c r="D43" s="247">
        <v>1089900</v>
      </c>
      <c r="E43" s="245">
        <v>180040848</v>
      </c>
      <c r="F43" s="248">
        <v>1</v>
      </c>
      <c r="G43" s="247">
        <v>131513</v>
      </c>
      <c r="H43" s="246"/>
      <c r="I43" s="246"/>
      <c r="J43" s="247"/>
      <c r="K43" s="219"/>
      <c r="L43" s="219"/>
      <c r="M43" s="219"/>
      <c r="N43" s="219"/>
      <c r="O43" s="219"/>
      <c r="P43" s="219"/>
      <c r="Q43" s="219"/>
      <c r="R43" s="219"/>
    </row>
    <row r="44" spans="1:18" s="234" customFormat="1" ht="15.75" customHeight="1" x14ac:dyDescent="0.25">
      <c r="A44" s="161">
        <v>43164</v>
      </c>
      <c r="B44" s="243">
        <v>180155888</v>
      </c>
      <c r="C44" s="248">
        <v>1</v>
      </c>
      <c r="D44" s="247">
        <v>149538</v>
      </c>
      <c r="E44" s="245"/>
      <c r="F44" s="248"/>
      <c r="G44" s="247"/>
      <c r="H44" s="246"/>
      <c r="I44" s="246"/>
      <c r="J44" s="247"/>
      <c r="K44" s="219"/>
      <c r="L44" s="219"/>
      <c r="M44" s="219"/>
      <c r="N44" s="219"/>
      <c r="O44" s="219"/>
      <c r="P44" s="219"/>
      <c r="Q44" s="219"/>
      <c r="R44" s="219"/>
    </row>
    <row r="45" spans="1:18" s="234" customFormat="1" ht="15.75" customHeight="1" x14ac:dyDescent="0.25">
      <c r="A45" s="161">
        <v>43165</v>
      </c>
      <c r="B45" s="243">
        <v>180155990</v>
      </c>
      <c r="C45" s="248">
        <v>12</v>
      </c>
      <c r="D45" s="247">
        <v>1123938</v>
      </c>
      <c r="E45" s="245"/>
      <c r="F45" s="248"/>
      <c r="G45" s="247"/>
      <c r="H45" s="246"/>
      <c r="I45" s="246"/>
      <c r="J45" s="247"/>
      <c r="K45" s="219"/>
      <c r="L45" s="219"/>
      <c r="M45" s="219"/>
      <c r="N45" s="219"/>
      <c r="O45" s="219"/>
      <c r="P45" s="219"/>
      <c r="Q45" s="219"/>
      <c r="R45" s="219"/>
    </row>
    <row r="46" spans="1:18" s="234" customFormat="1" ht="15.75" customHeight="1" x14ac:dyDescent="0.25">
      <c r="A46" s="161">
        <v>43165</v>
      </c>
      <c r="B46" s="243">
        <v>180155998</v>
      </c>
      <c r="C46" s="248">
        <v>6</v>
      </c>
      <c r="D46" s="247">
        <v>379925</v>
      </c>
      <c r="E46" s="245"/>
      <c r="F46" s="248"/>
      <c r="G46" s="247"/>
      <c r="H46" s="246"/>
      <c r="I46" s="246"/>
      <c r="J46" s="247"/>
      <c r="K46" s="219"/>
      <c r="L46" s="219"/>
      <c r="M46" s="219"/>
      <c r="N46" s="219"/>
      <c r="O46" s="219"/>
      <c r="P46" s="219"/>
      <c r="Q46" s="219"/>
      <c r="R46" s="219"/>
    </row>
    <row r="47" spans="1:18" s="234" customFormat="1" ht="15.75" customHeight="1" x14ac:dyDescent="0.25">
      <c r="A47" s="161">
        <v>43165</v>
      </c>
      <c r="B47" s="243">
        <v>180156002</v>
      </c>
      <c r="C47" s="248">
        <v>1</v>
      </c>
      <c r="D47" s="247">
        <v>46463</v>
      </c>
      <c r="E47" s="245"/>
      <c r="F47" s="248"/>
      <c r="G47" s="247"/>
      <c r="H47" s="246"/>
      <c r="I47" s="246"/>
      <c r="J47" s="247"/>
      <c r="K47" s="219"/>
      <c r="L47" s="219"/>
      <c r="M47" s="219"/>
      <c r="N47" s="219"/>
      <c r="O47" s="219"/>
      <c r="P47" s="219"/>
      <c r="Q47" s="219"/>
      <c r="R47" s="219"/>
    </row>
    <row r="48" spans="1:18" s="234" customFormat="1" ht="15.75" customHeight="1" x14ac:dyDescent="0.25">
      <c r="A48" s="161">
        <v>43166</v>
      </c>
      <c r="B48" s="243">
        <v>180156075</v>
      </c>
      <c r="C48" s="248">
        <v>2</v>
      </c>
      <c r="D48" s="247">
        <v>212188</v>
      </c>
      <c r="E48" s="245">
        <v>180040903</v>
      </c>
      <c r="F48" s="248">
        <v>1</v>
      </c>
      <c r="G48" s="247">
        <v>61863</v>
      </c>
      <c r="H48" s="246"/>
      <c r="I48" s="246"/>
      <c r="J48" s="247"/>
      <c r="K48" s="219"/>
      <c r="L48" s="219"/>
      <c r="M48" s="219"/>
      <c r="N48" s="219"/>
      <c r="O48" s="219"/>
      <c r="P48" s="219"/>
      <c r="Q48" s="219"/>
      <c r="R48" s="219"/>
    </row>
    <row r="49" spans="1:18" s="234" customFormat="1" ht="15.75" customHeight="1" x14ac:dyDescent="0.25">
      <c r="A49" s="161">
        <v>43167</v>
      </c>
      <c r="B49" s="243">
        <v>180156201</v>
      </c>
      <c r="C49" s="248">
        <v>11</v>
      </c>
      <c r="D49" s="247">
        <v>1159638</v>
      </c>
      <c r="E49" s="245"/>
      <c r="F49" s="248"/>
      <c r="G49" s="247"/>
      <c r="H49" s="246"/>
      <c r="I49" s="246"/>
      <c r="J49" s="247"/>
      <c r="K49" s="219"/>
      <c r="L49" s="219"/>
      <c r="M49" s="219"/>
      <c r="N49" s="219"/>
      <c r="O49" s="219"/>
      <c r="P49" s="219"/>
      <c r="Q49" s="219"/>
      <c r="R49" s="219"/>
    </row>
    <row r="50" spans="1:18" s="234" customFormat="1" ht="15.75" customHeight="1" x14ac:dyDescent="0.25">
      <c r="A50" s="161">
        <v>43168</v>
      </c>
      <c r="B50" s="243">
        <v>180156327</v>
      </c>
      <c r="C50" s="248">
        <v>5</v>
      </c>
      <c r="D50" s="247">
        <v>573738</v>
      </c>
      <c r="E50" s="245"/>
      <c r="F50" s="248"/>
      <c r="G50" s="247"/>
      <c r="H50" s="246"/>
      <c r="I50" s="246">
        <v>4541953</v>
      </c>
      <c r="J50" s="247" t="s">
        <v>17</v>
      </c>
      <c r="K50" s="219"/>
      <c r="L50" s="219"/>
      <c r="M50" s="219"/>
      <c r="N50" s="219"/>
      <c r="O50" s="219"/>
      <c r="P50" s="219"/>
      <c r="Q50" s="219"/>
      <c r="R50" s="219"/>
    </row>
    <row r="51" spans="1:18" s="234" customFormat="1" ht="15.75" customHeight="1" x14ac:dyDescent="0.25">
      <c r="A51" s="162">
        <v>43171</v>
      </c>
      <c r="B51" s="235">
        <v>180156637</v>
      </c>
      <c r="C51" s="241">
        <v>25</v>
      </c>
      <c r="D51" s="237">
        <v>3391150</v>
      </c>
      <c r="E51" s="238">
        <v>180041030</v>
      </c>
      <c r="F51" s="241">
        <v>4</v>
      </c>
      <c r="G51" s="237">
        <v>550200</v>
      </c>
      <c r="H51" s="240"/>
      <c r="I51" s="240"/>
      <c r="J51" s="237"/>
      <c r="K51" s="219"/>
      <c r="L51" s="219"/>
      <c r="M51" s="219"/>
      <c r="N51" s="219"/>
      <c r="O51" s="219"/>
      <c r="P51" s="219"/>
      <c r="Q51" s="219"/>
      <c r="R51" s="219"/>
    </row>
    <row r="52" spans="1:18" s="234" customFormat="1" ht="15.75" customHeight="1" x14ac:dyDescent="0.25">
      <c r="A52" s="162">
        <v>43172</v>
      </c>
      <c r="B52" s="235">
        <v>180156729</v>
      </c>
      <c r="C52" s="241">
        <v>7</v>
      </c>
      <c r="D52" s="237">
        <v>683638</v>
      </c>
      <c r="E52" s="238">
        <v>180041055</v>
      </c>
      <c r="F52" s="241">
        <v>2</v>
      </c>
      <c r="G52" s="237">
        <v>381150</v>
      </c>
      <c r="H52" s="240"/>
      <c r="I52" s="240"/>
      <c r="J52" s="237"/>
      <c r="K52" s="219"/>
      <c r="L52" s="219"/>
      <c r="M52" s="219"/>
      <c r="N52" s="219"/>
      <c r="O52" s="219"/>
      <c r="P52" s="219"/>
      <c r="Q52" s="219"/>
      <c r="R52" s="219"/>
    </row>
    <row r="53" spans="1:18" s="234" customFormat="1" ht="15.75" customHeight="1" x14ac:dyDescent="0.25">
      <c r="A53" s="162">
        <v>43173</v>
      </c>
      <c r="B53" s="235">
        <v>180156860</v>
      </c>
      <c r="C53" s="241">
        <v>1</v>
      </c>
      <c r="D53" s="237">
        <v>104563</v>
      </c>
      <c r="E53" s="238">
        <v>180041084</v>
      </c>
      <c r="F53" s="241">
        <v>2</v>
      </c>
      <c r="G53" s="237">
        <v>150325</v>
      </c>
      <c r="H53" s="240"/>
      <c r="I53" s="240"/>
      <c r="J53" s="237"/>
      <c r="K53" s="219"/>
      <c r="L53" s="219"/>
      <c r="M53" s="219"/>
      <c r="N53" s="219"/>
      <c r="O53" s="219"/>
      <c r="P53" s="219"/>
      <c r="Q53" s="219"/>
      <c r="R53" s="219"/>
    </row>
    <row r="54" spans="1:18" s="234" customFormat="1" ht="15.75" customHeight="1" x14ac:dyDescent="0.25">
      <c r="A54" s="162">
        <v>43174</v>
      </c>
      <c r="B54" s="235">
        <v>180156972</v>
      </c>
      <c r="C54" s="241">
        <v>9</v>
      </c>
      <c r="D54" s="237">
        <v>1126125</v>
      </c>
      <c r="E54" s="238"/>
      <c r="F54" s="241"/>
      <c r="G54" s="237"/>
      <c r="H54" s="240"/>
      <c r="I54" s="240"/>
      <c r="J54" s="237"/>
      <c r="K54" s="219"/>
      <c r="L54" s="219"/>
      <c r="M54" s="219"/>
      <c r="N54" s="219"/>
      <c r="O54" s="219"/>
      <c r="P54" s="219"/>
      <c r="Q54" s="219"/>
      <c r="R54" s="219"/>
    </row>
    <row r="55" spans="1:18" s="234" customFormat="1" ht="15.75" customHeight="1" x14ac:dyDescent="0.25">
      <c r="A55" s="162">
        <v>43175</v>
      </c>
      <c r="B55" s="235">
        <v>180157107</v>
      </c>
      <c r="C55" s="241">
        <v>8</v>
      </c>
      <c r="D55" s="237">
        <v>1084563</v>
      </c>
      <c r="E55" s="238">
        <v>180041151</v>
      </c>
      <c r="F55" s="241">
        <v>1</v>
      </c>
      <c r="G55" s="237">
        <v>124338</v>
      </c>
      <c r="H55" s="240"/>
      <c r="I55" s="240"/>
      <c r="J55" s="237"/>
      <c r="K55" s="219"/>
      <c r="L55" s="219"/>
      <c r="M55" s="219"/>
      <c r="N55" s="219"/>
      <c r="O55" s="219"/>
      <c r="P55" s="219"/>
      <c r="Q55" s="219"/>
      <c r="R55" s="219"/>
    </row>
    <row r="56" spans="1:18" s="234" customFormat="1" ht="15.75" customHeight="1" x14ac:dyDescent="0.25">
      <c r="A56" s="162">
        <v>43176</v>
      </c>
      <c r="B56" s="235">
        <v>180157226</v>
      </c>
      <c r="C56" s="241">
        <v>3</v>
      </c>
      <c r="D56" s="237">
        <v>303538</v>
      </c>
      <c r="E56" s="238"/>
      <c r="F56" s="241"/>
      <c r="G56" s="237"/>
      <c r="H56" s="240"/>
      <c r="I56" s="240"/>
      <c r="J56" s="237"/>
      <c r="K56" s="219"/>
      <c r="L56" s="219"/>
      <c r="M56" s="219"/>
      <c r="N56" s="219"/>
      <c r="O56" s="219"/>
      <c r="P56" s="219"/>
      <c r="Q56" s="219"/>
      <c r="R56" s="219"/>
    </row>
    <row r="57" spans="1:18" s="234" customFormat="1" ht="15.75" customHeight="1" x14ac:dyDescent="0.25">
      <c r="A57" s="162">
        <v>43178</v>
      </c>
      <c r="B57" s="235">
        <v>180157446</v>
      </c>
      <c r="C57" s="241">
        <v>17</v>
      </c>
      <c r="D57" s="237">
        <v>1789025</v>
      </c>
      <c r="E57" s="238"/>
      <c r="F57" s="241"/>
      <c r="G57" s="237"/>
      <c r="H57" s="240"/>
      <c r="I57" s="240"/>
      <c r="J57" s="237"/>
      <c r="K57" s="219"/>
      <c r="L57" s="219"/>
      <c r="M57" s="219"/>
      <c r="N57" s="219"/>
      <c r="O57" s="219"/>
      <c r="P57" s="219"/>
      <c r="Q57" s="219"/>
      <c r="R57" s="219"/>
    </row>
    <row r="58" spans="1:18" s="234" customFormat="1" ht="15.75" customHeight="1" x14ac:dyDescent="0.25">
      <c r="A58" s="162"/>
      <c r="B58" s="235"/>
      <c r="C58" s="241"/>
      <c r="D58" s="237"/>
      <c r="E58" s="238"/>
      <c r="F58" s="241"/>
      <c r="G58" s="237"/>
      <c r="H58" s="240"/>
      <c r="I58" s="240"/>
      <c r="J58" s="237"/>
      <c r="K58" s="219"/>
      <c r="L58" s="219"/>
      <c r="M58" s="219"/>
      <c r="N58" s="219"/>
      <c r="O58" s="219"/>
      <c r="P58" s="219"/>
      <c r="Q58" s="219"/>
      <c r="R58" s="219"/>
    </row>
    <row r="59" spans="1:18" s="234" customFormat="1" ht="15.75" customHeight="1" x14ac:dyDescent="0.25">
      <c r="A59" s="162"/>
      <c r="B59" s="235"/>
      <c r="C59" s="241"/>
      <c r="D59" s="237"/>
      <c r="E59" s="238"/>
      <c r="F59" s="241"/>
      <c r="G59" s="237"/>
      <c r="H59" s="240"/>
      <c r="I59" s="240"/>
      <c r="J59" s="237"/>
      <c r="K59" s="219"/>
      <c r="L59" s="219"/>
      <c r="M59" s="219"/>
      <c r="N59" s="219"/>
      <c r="O59" s="219"/>
      <c r="P59" s="219"/>
      <c r="Q59" s="219"/>
      <c r="R59" s="219"/>
    </row>
    <row r="60" spans="1:18" s="234" customFormat="1" ht="15.75" customHeight="1" x14ac:dyDescent="0.25">
      <c r="A60" s="162"/>
      <c r="B60" s="235"/>
      <c r="C60" s="241"/>
      <c r="D60" s="237"/>
      <c r="E60" s="238"/>
      <c r="F60" s="241"/>
      <c r="G60" s="237"/>
      <c r="H60" s="240"/>
      <c r="I60" s="240"/>
      <c r="J60" s="237"/>
      <c r="K60" s="219"/>
      <c r="L60" s="219"/>
      <c r="M60" s="219"/>
      <c r="N60" s="219"/>
      <c r="O60" s="219"/>
      <c r="P60" s="219"/>
      <c r="Q60" s="219"/>
      <c r="R60" s="219"/>
    </row>
    <row r="61" spans="1:18" x14ac:dyDescent="0.25">
      <c r="A61" s="162"/>
      <c r="B61" s="3"/>
      <c r="C61" s="40"/>
      <c r="D61" s="6"/>
      <c r="E61" s="7"/>
      <c r="F61" s="40"/>
      <c r="G61" s="6"/>
      <c r="H61" s="39"/>
      <c r="I61" s="39"/>
      <c r="J61" s="6"/>
    </row>
    <row r="62" spans="1:18" x14ac:dyDescent="0.25">
      <c r="A62" s="162"/>
      <c r="B62" s="8" t="s">
        <v>11</v>
      </c>
      <c r="C62" s="77">
        <f>SUM(C8:C61)</f>
        <v>368</v>
      </c>
      <c r="D62" s="9">
        <f>SUM(D8:D61)</f>
        <v>39895725</v>
      </c>
      <c r="E62" s="8" t="s">
        <v>11</v>
      </c>
      <c r="F62" s="77">
        <f>SUM(F8:F61)</f>
        <v>37</v>
      </c>
      <c r="G62" s="5">
        <f>SUM(G8:G61)</f>
        <v>13218490</v>
      </c>
      <c r="H62" s="40">
        <f>SUM(H8:H61)</f>
        <v>0</v>
      </c>
      <c r="I62" s="40">
        <f>SUM(I8:I61)</f>
        <v>19403647</v>
      </c>
      <c r="J62" s="5"/>
    </row>
    <row r="63" spans="1:18" x14ac:dyDescent="0.25">
      <c r="A63" s="162"/>
      <c r="B63" s="8"/>
      <c r="C63" s="77"/>
      <c r="D63" s="9"/>
      <c r="E63" s="8"/>
      <c r="F63" s="77"/>
      <c r="G63" s="5"/>
      <c r="H63" s="40"/>
      <c r="I63" s="40"/>
      <c r="J63" s="5"/>
    </row>
    <row r="64" spans="1:18" x14ac:dyDescent="0.25">
      <c r="A64" s="163"/>
      <c r="B64" s="11"/>
      <c r="C64" s="40"/>
      <c r="D64" s="6"/>
      <c r="E64" s="8"/>
      <c r="F64" s="40"/>
      <c r="G64" s="324" t="s">
        <v>12</v>
      </c>
      <c r="H64" s="324"/>
      <c r="I64" s="39"/>
      <c r="J64" s="13">
        <f>SUM(D8:D61)</f>
        <v>39895725</v>
      </c>
    </row>
    <row r="65" spans="1:10" x14ac:dyDescent="0.25">
      <c r="A65" s="162"/>
      <c r="B65" s="3"/>
      <c r="C65" s="40"/>
      <c r="D65" s="6"/>
      <c r="E65" s="7"/>
      <c r="F65" s="40"/>
      <c r="G65" s="324" t="s">
        <v>13</v>
      </c>
      <c r="H65" s="324"/>
      <c r="I65" s="39"/>
      <c r="J65" s="13">
        <f>SUM(G8:G61)</f>
        <v>13218490</v>
      </c>
    </row>
    <row r="66" spans="1:10" x14ac:dyDescent="0.25">
      <c r="A66" s="164"/>
      <c r="B66" s="7"/>
      <c r="C66" s="40"/>
      <c r="D66" s="6"/>
      <c r="E66" s="7"/>
      <c r="F66" s="40"/>
      <c r="G66" s="324" t="s">
        <v>14</v>
      </c>
      <c r="H66" s="324"/>
      <c r="I66" s="41"/>
      <c r="J66" s="15">
        <f>J64-J65</f>
        <v>26677235</v>
      </c>
    </row>
    <row r="67" spans="1:10" x14ac:dyDescent="0.25">
      <c r="A67" s="162"/>
      <c r="B67" s="16"/>
      <c r="C67" s="40"/>
      <c r="D67" s="17"/>
      <c r="E67" s="7"/>
      <c r="F67" s="40"/>
      <c r="G67" s="324" t="s">
        <v>15</v>
      </c>
      <c r="H67" s="324"/>
      <c r="I67" s="39"/>
      <c r="J67" s="13">
        <f>SUM(H8:H61)</f>
        <v>0</v>
      </c>
    </row>
    <row r="68" spans="1:10" x14ac:dyDescent="0.25">
      <c r="A68" s="162"/>
      <c r="B68" s="16"/>
      <c r="C68" s="40"/>
      <c r="D68" s="17"/>
      <c r="E68" s="7"/>
      <c r="F68" s="40"/>
      <c r="G68" s="324" t="s">
        <v>16</v>
      </c>
      <c r="H68" s="324"/>
      <c r="I68" s="39"/>
      <c r="J68" s="13">
        <f>J66+J67</f>
        <v>26677235</v>
      </c>
    </row>
    <row r="69" spans="1:10" x14ac:dyDescent="0.25">
      <c r="A69" s="162"/>
      <c r="B69" s="16"/>
      <c r="C69" s="40"/>
      <c r="D69" s="17"/>
      <c r="E69" s="7"/>
      <c r="F69" s="40"/>
      <c r="G69" s="324" t="s">
        <v>5</v>
      </c>
      <c r="H69" s="324"/>
      <c r="I69" s="39"/>
      <c r="J69" s="13">
        <f>SUM(I8:I61)</f>
        <v>19403647</v>
      </c>
    </row>
    <row r="70" spans="1:10" x14ac:dyDescent="0.25">
      <c r="A70" s="162"/>
      <c r="B70" s="16"/>
      <c r="C70" s="40"/>
      <c r="D70" s="17"/>
      <c r="E70" s="7"/>
      <c r="F70" s="40"/>
      <c r="G70" s="324" t="s">
        <v>32</v>
      </c>
      <c r="H70" s="324"/>
      <c r="I70" s="40" t="str">
        <f>IF(J70&gt;0,"SALDO",IF(J70&lt;0,"PIUTANG",IF(J70=0,"LUNAS")))</f>
        <v>PIUTANG</v>
      </c>
      <c r="J70" s="13">
        <f>J69-J68</f>
        <v>-7273588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69:H69"/>
    <mergeCell ref="G70:H70"/>
    <mergeCell ref="G64:H64"/>
    <mergeCell ref="G65:H65"/>
    <mergeCell ref="G66:H66"/>
    <mergeCell ref="G67:H67"/>
    <mergeCell ref="G68:H68"/>
  </mergeCells>
  <pageMargins left="0.24" right="0.15" top="0.75" bottom="0.75" header="0.3" footer="0.3"/>
  <pageSetup paperSize="9" orientation="portrait" horizontalDpi="120" verticalDpi="72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S38"/>
  <sheetViews>
    <sheetView workbookViewId="0">
      <pane ySplit="7" topLeftCell="A17" activePane="bottomLeft" state="frozen"/>
      <selection pane="bottomLeft" activeCell="D28" sqref="D28"/>
    </sheetView>
  </sheetViews>
  <sheetFormatPr defaultRowHeight="15" x14ac:dyDescent="0.25"/>
  <cols>
    <col min="1" max="1" width="8.140625" style="160" customWidth="1"/>
    <col min="2" max="2" width="11.85546875" bestFit="1" customWidth="1"/>
    <col min="3" max="3" width="4.85546875" style="81" customWidth="1"/>
    <col min="4" max="4" width="10.5703125" bestFit="1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3.42578125" style="37" customWidth="1"/>
    <col min="10" max="10" width="16.7109375" customWidth="1"/>
    <col min="11" max="19" width="9.140625" style="219"/>
  </cols>
  <sheetData>
    <row r="1" spans="1:19" x14ac:dyDescent="0.25">
      <c r="A1" s="20" t="s">
        <v>0</v>
      </c>
      <c r="B1" s="20"/>
      <c r="C1" s="78" t="s">
        <v>25</v>
      </c>
      <c r="D1" s="20"/>
      <c r="E1" s="20"/>
      <c r="F1" s="318" t="s">
        <v>22</v>
      </c>
      <c r="G1" s="318"/>
      <c r="H1" s="318"/>
      <c r="I1" s="42" t="s">
        <v>26</v>
      </c>
      <c r="J1" s="20"/>
    </row>
    <row r="2" spans="1:19" x14ac:dyDescent="0.25">
      <c r="A2" s="20" t="s">
        <v>1</v>
      </c>
      <c r="B2" s="20"/>
      <c r="C2" s="78" t="s">
        <v>19</v>
      </c>
      <c r="D2" s="20"/>
      <c r="E2" s="20"/>
      <c r="F2" s="318" t="s">
        <v>21</v>
      </c>
      <c r="G2" s="318"/>
      <c r="H2" s="318"/>
      <c r="I2" s="38">
        <f>J38*-1</f>
        <v>80589</v>
      </c>
      <c r="J2" s="20"/>
    </row>
    <row r="3" spans="1:19" s="234" customFormat="1" x14ac:dyDescent="0.25">
      <c r="A3" s="218" t="s">
        <v>118</v>
      </c>
      <c r="B3" s="218"/>
      <c r="C3" s="222" t="s">
        <v>119</v>
      </c>
      <c r="D3" s="218"/>
      <c r="E3" s="218"/>
      <c r="F3" s="266"/>
      <c r="G3" s="266"/>
      <c r="H3" s="266"/>
      <c r="I3" s="220"/>
      <c r="J3" s="218"/>
      <c r="K3" s="219"/>
      <c r="L3" s="219"/>
      <c r="M3" s="219"/>
      <c r="N3" s="219"/>
      <c r="O3" s="219"/>
      <c r="P3" s="219"/>
      <c r="Q3" s="219"/>
      <c r="R3" s="219"/>
      <c r="S3" s="219"/>
    </row>
    <row r="5" spans="1:19" ht="19.5" x14ac:dyDescent="0.25">
      <c r="A5" s="319" t="s">
        <v>63</v>
      </c>
      <c r="B5" s="319"/>
      <c r="C5" s="319"/>
      <c r="D5" s="319"/>
      <c r="E5" s="319"/>
      <c r="F5" s="319"/>
      <c r="G5" s="319"/>
      <c r="H5" s="319"/>
      <c r="I5" s="319"/>
      <c r="J5" s="319"/>
    </row>
    <row r="6" spans="1:19" x14ac:dyDescent="0.25">
      <c r="A6" s="325" t="s">
        <v>2</v>
      </c>
      <c r="B6" s="321" t="s">
        <v>3</v>
      </c>
      <c r="C6" s="321"/>
      <c r="D6" s="321"/>
      <c r="E6" s="321"/>
      <c r="F6" s="321"/>
      <c r="G6" s="321"/>
      <c r="H6" s="321" t="s">
        <v>4</v>
      </c>
      <c r="I6" s="322" t="s">
        <v>5</v>
      </c>
      <c r="J6" s="323" t="s">
        <v>6</v>
      </c>
    </row>
    <row r="7" spans="1:19" x14ac:dyDescent="0.25">
      <c r="A7" s="325"/>
      <c r="B7" s="1" t="s">
        <v>7</v>
      </c>
      <c r="C7" s="80" t="s">
        <v>8</v>
      </c>
      <c r="D7" s="2" t="s">
        <v>9</v>
      </c>
      <c r="E7" s="1" t="s">
        <v>10</v>
      </c>
      <c r="F7" s="80" t="s">
        <v>8</v>
      </c>
      <c r="G7" s="2" t="s">
        <v>9</v>
      </c>
      <c r="H7" s="321"/>
      <c r="I7" s="322"/>
      <c r="J7" s="323"/>
    </row>
    <row r="8" spans="1:19" s="234" customFormat="1" x14ac:dyDescent="0.25">
      <c r="A8" s="161">
        <v>42691</v>
      </c>
      <c r="B8" s="243">
        <v>160103608</v>
      </c>
      <c r="C8" s="248">
        <v>2</v>
      </c>
      <c r="D8" s="247">
        <v>277288</v>
      </c>
      <c r="E8" s="245">
        <v>160027788</v>
      </c>
      <c r="F8" s="248">
        <v>1</v>
      </c>
      <c r="G8" s="247">
        <v>174300</v>
      </c>
      <c r="H8" s="246"/>
      <c r="I8" s="246"/>
      <c r="J8" s="247"/>
      <c r="K8" s="219"/>
      <c r="L8" s="219"/>
      <c r="M8" s="219"/>
      <c r="N8" s="219"/>
      <c r="O8" s="219"/>
      <c r="P8" s="219"/>
      <c r="Q8" s="219"/>
      <c r="R8" s="219"/>
      <c r="S8" s="219"/>
    </row>
    <row r="9" spans="1:19" s="234" customFormat="1" x14ac:dyDescent="0.25">
      <c r="A9" s="161">
        <v>42696</v>
      </c>
      <c r="B9" s="243">
        <v>160104115</v>
      </c>
      <c r="C9" s="248">
        <v>2</v>
      </c>
      <c r="D9" s="247">
        <v>154700</v>
      </c>
      <c r="E9" s="245"/>
      <c r="F9" s="248"/>
      <c r="G9" s="247"/>
      <c r="H9" s="246"/>
      <c r="I9" s="246"/>
      <c r="J9" s="247"/>
      <c r="K9" s="219"/>
      <c r="L9" s="219"/>
      <c r="M9" s="219"/>
      <c r="N9" s="219"/>
      <c r="O9" s="219"/>
      <c r="P9" s="219"/>
      <c r="Q9" s="219"/>
      <c r="R9" s="219"/>
      <c r="S9" s="219"/>
    </row>
    <row r="10" spans="1:19" s="234" customFormat="1" x14ac:dyDescent="0.25">
      <c r="A10" s="161">
        <v>42698</v>
      </c>
      <c r="B10" s="243"/>
      <c r="C10" s="248"/>
      <c r="D10" s="247"/>
      <c r="E10" s="245">
        <v>160027964</v>
      </c>
      <c r="F10" s="248">
        <v>1</v>
      </c>
      <c r="G10" s="247">
        <v>102988</v>
      </c>
      <c r="H10" s="246"/>
      <c r="I10" s="246">
        <v>154700</v>
      </c>
      <c r="J10" s="247" t="s">
        <v>17</v>
      </c>
      <c r="K10" s="219"/>
      <c r="L10" s="219"/>
      <c r="M10" s="219"/>
      <c r="N10" s="219"/>
      <c r="O10" s="219"/>
      <c r="P10" s="219"/>
      <c r="Q10" s="219"/>
      <c r="R10" s="219"/>
      <c r="S10" s="219"/>
    </row>
    <row r="11" spans="1:19" s="234" customFormat="1" x14ac:dyDescent="0.25">
      <c r="A11" s="161">
        <v>42742</v>
      </c>
      <c r="B11" s="243">
        <v>170108378</v>
      </c>
      <c r="C11" s="248">
        <v>2</v>
      </c>
      <c r="D11" s="247">
        <v>212800</v>
      </c>
      <c r="E11" s="245"/>
      <c r="F11" s="248"/>
      <c r="G11" s="247"/>
      <c r="H11" s="246"/>
      <c r="I11" s="246">
        <f>100000+121800</f>
        <v>221800</v>
      </c>
      <c r="J11" s="247" t="s">
        <v>17</v>
      </c>
      <c r="K11" s="219"/>
      <c r="L11" s="219"/>
      <c r="M11" s="219"/>
      <c r="N11" s="219"/>
      <c r="O11" s="219"/>
      <c r="P11" s="219"/>
      <c r="Q11" s="219"/>
      <c r="R11" s="219"/>
      <c r="S11" s="219"/>
    </row>
    <row r="12" spans="1:19" s="234" customFormat="1" x14ac:dyDescent="0.25">
      <c r="A12" s="161">
        <v>42748</v>
      </c>
      <c r="B12" s="243">
        <v>170108815</v>
      </c>
      <c r="C12" s="248">
        <v>1</v>
      </c>
      <c r="D12" s="247">
        <v>111388</v>
      </c>
      <c r="E12" s="245"/>
      <c r="F12" s="248"/>
      <c r="G12" s="247"/>
      <c r="H12" s="246"/>
      <c r="I12" s="246">
        <v>401613</v>
      </c>
      <c r="J12" s="247" t="s">
        <v>17</v>
      </c>
      <c r="K12" s="219"/>
      <c r="L12" s="219"/>
      <c r="M12" s="219"/>
      <c r="N12" s="219"/>
      <c r="O12" s="219"/>
      <c r="P12" s="219"/>
      <c r="Q12" s="219"/>
      <c r="R12" s="219"/>
      <c r="S12" s="219"/>
    </row>
    <row r="13" spans="1:19" s="234" customFormat="1" x14ac:dyDescent="0.25">
      <c r="A13" s="161">
        <v>42751</v>
      </c>
      <c r="B13" s="243">
        <v>170109048</v>
      </c>
      <c r="C13" s="248">
        <v>2</v>
      </c>
      <c r="D13" s="247">
        <v>295225</v>
      </c>
      <c r="E13" s="245"/>
      <c r="F13" s="248"/>
      <c r="G13" s="247"/>
      <c r="H13" s="246"/>
      <c r="I13" s="246"/>
      <c r="J13" s="247"/>
      <c r="K13" s="219"/>
      <c r="L13" s="219"/>
      <c r="M13" s="219"/>
      <c r="N13" s="219"/>
      <c r="O13" s="219"/>
      <c r="P13" s="219"/>
      <c r="Q13" s="219"/>
      <c r="R13" s="219"/>
      <c r="S13" s="219"/>
    </row>
    <row r="14" spans="1:19" s="234" customFormat="1" x14ac:dyDescent="0.25">
      <c r="A14" s="161">
        <v>42759</v>
      </c>
      <c r="B14" s="243">
        <v>170109766</v>
      </c>
      <c r="C14" s="248">
        <v>3</v>
      </c>
      <c r="D14" s="247">
        <v>285513</v>
      </c>
      <c r="E14" s="245"/>
      <c r="F14" s="248"/>
      <c r="G14" s="247"/>
      <c r="H14" s="246"/>
      <c r="I14" s="246">
        <v>682763</v>
      </c>
      <c r="J14" s="247" t="s">
        <v>17</v>
      </c>
      <c r="K14" s="219"/>
      <c r="L14" s="219"/>
      <c r="M14" s="219"/>
      <c r="N14" s="219"/>
      <c r="O14" s="219"/>
      <c r="P14" s="219"/>
      <c r="Q14" s="219"/>
      <c r="R14" s="219"/>
      <c r="S14" s="219"/>
    </row>
    <row r="15" spans="1:19" s="234" customFormat="1" x14ac:dyDescent="0.25">
      <c r="A15" s="161">
        <v>42761</v>
      </c>
      <c r="B15" s="243">
        <v>170109932</v>
      </c>
      <c r="C15" s="248">
        <v>4</v>
      </c>
      <c r="D15" s="247">
        <v>397250</v>
      </c>
      <c r="E15" s="245"/>
      <c r="F15" s="248"/>
      <c r="G15" s="247"/>
      <c r="H15" s="246"/>
      <c r="I15" s="246"/>
      <c r="J15" s="247"/>
      <c r="K15" s="219"/>
      <c r="L15" s="219"/>
      <c r="M15" s="219"/>
      <c r="N15" s="219"/>
      <c r="O15" s="219"/>
      <c r="P15" s="219"/>
      <c r="Q15" s="219"/>
      <c r="R15" s="219"/>
      <c r="S15" s="219"/>
    </row>
    <row r="16" spans="1:19" s="234" customFormat="1" x14ac:dyDescent="0.25">
      <c r="A16" s="161">
        <v>42769</v>
      </c>
      <c r="B16" s="243">
        <v>170110861</v>
      </c>
      <c r="C16" s="248">
        <v>2</v>
      </c>
      <c r="D16" s="247">
        <v>213413</v>
      </c>
      <c r="E16" s="245"/>
      <c r="F16" s="248"/>
      <c r="G16" s="247"/>
      <c r="H16" s="246"/>
      <c r="I16" s="246">
        <v>264513</v>
      </c>
      <c r="J16" s="247" t="s">
        <v>17</v>
      </c>
      <c r="K16" s="219"/>
      <c r="L16" s="219"/>
      <c r="M16" s="219"/>
      <c r="N16" s="219"/>
      <c r="O16" s="219"/>
      <c r="P16" s="219"/>
      <c r="Q16" s="219"/>
      <c r="R16" s="219"/>
      <c r="S16" s="219"/>
    </row>
    <row r="17" spans="1:19" s="234" customFormat="1" x14ac:dyDescent="0.25">
      <c r="A17" s="161">
        <v>42772</v>
      </c>
      <c r="B17" s="243">
        <v>170111303</v>
      </c>
      <c r="C17" s="248">
        <v>1</v>
      </c>
      <c r="D17" s="247">
        <v>51100</v>
      </c>
      <c r="E17" s="245"/>
      <c r="F17" s="248"/>
      <c r="G17" s="247"/>
      <c r="H17" s="246"/>
      <c r="I17" s="246"/>
      <c r="J17" s="247"/>
      <c r="K17" s="219"/>
      <c r="L17" s="219"/>
      <c r="M17" s="219"/>
      <c r="N17" s="219"/>
      <c r="O17" s="219"/>
      <c r="P17" s="219"/>
      <c r="Q17" s="219"/>
      <c r="R17" s="219"/>
      <c r="S17" s="219"/>
    </row>
    <row r="18" spans="1:19" s="234" customFormat="1" x14ac:dyDescent="0.25">
      <c r="A18" s="161">
        <v>42775</v>
      </c>
      <c r="B18" s="243">
        <v>170111696</v>
      </c>
      <c r="C18" s="248">
        <v>1</v>
      </c>
      <c r="D18" s="247">
        <v>84525</v>
      </c>
      <c r="E18" s="245"/>
      <c r="F18" s="248"/>
      <c r="G18" s="247"/>
      <c r="H18" s="246"/>
      <c r="I18" s="246">
        <v>84525</v>
      </c>
      <c r="J18" s="247" t="s">
        <v>17</v>
      </c>
      <c r="K18" s="219"/>
      <c r="L18" s="219"/>
      <c r="M18" s="219"/>
      <c r="N18" s="219"/>
      <c r="O18" s="219"/>
      <c r="P18" s="219"/>
      <c r="Q18" s="219"/>
      <c r="R18" s="219"/>
      <c r="S18" s="219"/>
    </row>
    <row r="19" spans="1:19" s="234" customFormat="1" x14ac:dyDescent="0.25">
      <c r="A19" s="161">
        <v>42782</v>
      </c>
      <c r="B19" s="243">
        <v>170112604</v>
      </c>
      <c r="C19" s="248">
        <v>1</v>
      </c>
      <c r="D19" s="247">
        <v>109988</v>
      </c>
      <c r="E19" s="245"/>
      <c r="F19" s="248"/>
      <c r="G19" s="247"/>
      <c r="H19" s="246"/>
      <c r="I19" s="246">
        <v>257951</v>
      </c>
      <c r="J19" s="247" t="s">
        <v>17</v>
      </c>
      <c r="K19" s="219"/>
      <c r="L19" s="219"/>
      <c r="M19" s="219"/>
      <c r="N19" s="219"/>
      <c r="O19" s="219"/>
      <c r="P19" s="219"/>
      <c r="Q19" s="219"/>
      <c r="R19" s="219"/>
      <c r="S19" s="219"/>
    </row>
    <row r="20" spans="1:19" s="234" customFormat="1" x14ac:dyDescent="0.25">
      <c r="A20" s="161">
        <v>42783</v>
      </c>
      <c r="B20" s="243">
        <v>170112761</v>
      </c>
      <c r="C20" s="248">
        <v>1</v>
      </c>
      <c r="D20" s="247">
        <v>147963</v>
      </c>
      <c r="E20" s="245"/>
      <c r="F20" s="248"/>
      <c r="G20" s="247"/>
      <c r="H20" s="246"/>
      <c r="I20" s="246"/>
      <c r="J20" s="247"/>
      <c r="K20" s="219"/>
      <c r="L20" s="219"/>
      <c r="M20" s="219"/>
      <c r="N20" s="219"/>
      <c r="O20" s="219"/>
      <c r="P20" s="219"/>
      <c r="Q20" s="219"/>
      <c r="R20" s="219"/>
      <c r="S20" s="219"/>
    </row>
    <row r="21" spans="1:19" s="234" customFormat="1" x14ac:dyDescent="0.25">
      <c r="A21" s="161">
        <v>42797</v>
      </c>
      <c r="B21" s="243">
        <v>170114651</v>
      </c>
      <c r="C21" s="248">
        <v>1</v>
      </c>
      <c r="D21" s="247">
        <v>121450</v>
      </c>
      <c r="E21" s="245"/>
      <c r="F21" s="248"/>
      <c r="G21" s="247"/>
      <c r="H21" s="246"/>
      <c r="I21" s="246">
        <v>121450</v>
      </c>
      <c r="J21" s="247" t="s">
        <v>17</v>
      </c>
      <c r="K21" s="219"/>
      <c r="L21" s="219"/>
      <c r="M21" s="219"/>
      <c r="N21" s="219"/>
      <c r="O21" s="219"/>
      <c r="P21" s="219"/>
      <c r="Q21" s="219"/>
      <c r="R21" s="219"/>
      <c r="S21" s="219"/>
    </row>
    <row r="22" spans="1:19" s="234" customFormat="1" x14ac:dyDescent="0.25">
      <c r="A22" s="161">
        <v>42801</v>
      </c>
      <c r="B22" s="243">
        <v>170115356</v>
      </c>
      <c r="C22" s="248">
        <v>5</v>
      </c>
      <c r="D22" s="247">
        <v>526838</v>
      </c>
      <c r="E22" s="245">
        <v>170030675</v>
      </c>
      <c r="F22" s="248">
        <v>1</v>
      </c>
      <c r="G22" s="247">
        <v>102900</v>
      </c>
      <c r="H22" s="246"/>
      <c r="I22" s="246">
        <v>623876</v>
      </c>
      <c r="J22" s="247"/>
      <c r="K22" s="219"/>
      <c r="L22" s="219"/>
      <c r="M22" s="219"/>
      <c r="N22" s="219"/>
      <c r="O22" s="219"/>
      <c r="P22" s="219"/>
      <c r="Q22" s="219"/>
      <c r="R22" s="219"/>
      <c r="S22" s="219"/>
    </row>
    <row r="23" spans="1:19" s="234" customFormat="1" x14ac:dyDescent="0.25">
      <c r="A23" s="161">
        <v>42804</v>
      </c>
      <c r="B23" s="243">
        <v>170115765</v>
      </c>
      <c r="C23" s="248">
        <v>2</v>
      </c>
      <c r="D23" s="247">
        <v>199938</v>
      </c>
      <c r="E23" s="245"/>
      <c r="F23" s="248"/>
      <c r="G23" s="247"/>
      <c r="H23" s="246"/>
      <c r="I23" s="246"/>
      <c r="J23" s="247"/>
      <c r="K23" s="219"/>
      <c r="L23" s="219"/>
      <c r="M23" s="219"/>
      <c r="N23" s="219"/>
      <c r="O23" s="219"/>
      <c r="P23" s="219"/>
      <c r="Q23" s="219"/>
      <c r="R23" s="219"/>
      <c r="S23" s="219"/>
    </row>
    <row r="24" spans="1:19" s="234" customFormat="1" x14ac:dyDescent="0.25">
      <c r="A24" s="161">
        <v>42805</v>
      </c>
      <c r="B24" s="243">
        <v>170115925</v>
      </c>
      <c r="C24" s="248">
        <v>1</v>
      </c>
      <c r="D24" s="247">
        <v>119788</v>
      </c>
      <c r="E24" s="245"/>
      <c r="F24" s="248"/>
      <c r="G24" s="247"/>
      <c r="H24" s="246"/>
      <c r="I24" s="246">
        <v>177825</v>
      </c>
      <c r="J24" s="247" t="s">
        <v>17</v>
      </c>
      <c r="K24" s="219"/>
      <c r="L24" s="219"/>
      <c r="M24" s="219"/>
      <c r="N24" s="219"/>
      <c r="O24" s="219"/>
      <c r="P24" s="219"/>
      <c r="Q24" s="219"/>
      <c r="R24" s="219"/>
      <c r="S24" s="219"/>
    </row>
    <row r="25" spans="1:19" s="234" customFormat="1" x14ac:dyDescent="0.25">
      <c r="A25" s="161">
        <v>42809</v>
      </c>
      <c r="B25" s="243">
        <v>170116542</v>
      </c>
      <c r="C25" s="248">
        <v>1</v>
      </c>
      <c r="D25" s="247">
        <v>97038</v>
      </c>
      <c r="E25" s="245"/>
      <c r="F25" s="248"/>
      <c r="G25" s="247"/>
      <c r="H25" s="246"/>
      <c r="I25" s="246"/>
      <c r="J25" s="247"/>
      <c r="K25" s="219"/>
      <c r="L25" s="219"/>
      <c r="M25" s="219"/>
      <c r="N25" s="219"/>
      <c r="O25" s="219"/>
      <c r="P25" s="219"/>
      <c r="Q25" s="219"/>
      <c r="R25" s="219"/>
      <c r="S25" s="219"/>
    </row>
    <row r="26" spans="1:19" s="234" customFormat="1" x14ac:dyDescent="0.25">
      <c r="A26" s="161">
        <v>42811</v>
      </c>
      <c r="B26" s="243">
        <v>170116851</v>
      </c>
      <c r="C26" s="248">
        <v>1</v>
      </c>
      <c r="D26" s="247">
        <v>177888</v>
      </c>
      <c r="E26" s="245">
        <v>170031011</v>
      </c>
      <c r="F26" s="248">
        <v>2</v>
      </c>
      <c r="G26" s="247">
        <v>216825</v>
      </c>
      <c r="H26" s="246"/>
      <c r="I26" s="246"/>
      <c r="J26" s="247"/>
      <c r="K26" s="219"/>
      <c r="L26" s="219"/>
      <c r="M26" s="219"/>
      <c r="N26" s="219"/>
      <c r="O26" s="219"/>
      <c r="P26" s="219"/>
      <c r="Q26" s="219"/>
      <c r="R26" s="219"/>
      <c r="S26" s="219"/>
    </row>
    <row r="27" spans="1:19" s="234" customFormat="1" x14ac:dyDescent="0.25">
      <c r="A27" s="305">
        <v>42828</v>
      </c>
      <c r="B27" s="99">
        <v>170119429</v>
      </c>
      <c r="C27" s="100">
        <v>1</v>
      </c>
      <c r="D27" s="34">
        <v>84525</v>
      </c>
      <c r="E27" s="101"/>
      <c r="F27" s="100"/>
      <c r="G27" s="34"/>
      <c r="H27" s="102"/>
      <c r="I27" s="102"/>
      <c r="J27" s="34"/>
      <c r="K27" s="219"/>
      <c r="L27" s="219"/>
      <c r="M27" s="219"/>
      <c r="N27" s="219"/>
      <c r="O27" s="219"/>
      <c r="P27" s="219"/>
      <c r="Q27" s="219"/>
      <c r="R27" s="219"/>
      <c r="S27" s="219"/>
    </row>
    <row r="28" spans="1:19" s="234" customFormat="1" x14ac:dyDescent="0.25">
      <c r="A28" s="305"/>
      <c r="B28" s="99"/>
      <c r="C28" s="100"/>
      <c r="D28" s="34"/>
      <c r="E28" s="101"/>
      <c r="F28" s="100"/>
      <c r="G28" s="34"/>
      <c r="H28" s="102"/>
      <c r="I28" s="102"/>
      <c r="J28" s="34"/>
      <c r="K28" s="219"/>
      <c r="L28" s="219"/>
      <c r="M28" s="219"/>
      <c r="N28" s="219"/>
      <c r="O28" s="219"/>
      <c r="P28" s="219"/>
      <c r="Q28" s="219"/>
      <c r="R28" s="219"/>
      <c r="S28" s="219"/>
    </row>
    <row r="29" spans="1:19" x14ac:dyDescent="0.25">
      <c r="A29" s="162"/>
      <c r="B29" s="3"/>
      <c r="C29" s="40"/>
      <c r="D29" s="6"/>
      <c r="E29" s="7"/>
      <c r="F29" s="40"/>
      <c r="G29" s="6"/>
      <c r="H29" s="39"/>
      <c r="I29" s="39"/>
      <c r="J29" s="6"/>
    </row>
    <row r="30" spans="1:19" x14ac:dyDescent="0.25">
      <c r="A30" s="162"/>
      <c r="B30" s="8" t="s">
        <v>11</v>
      </c>
      <c r="C30" s="77">
        <f>SUM(C8:C29)</f>
        <v>34</v>
      </c>
      <c r="D30" s="9">
        <f>SUM(D8:D29)</f>
        <v>3668618</v>
      </c>
      <c r="E30" s="8" t="s">
        <v>11</v>
      </c>
      <c r="F30" s="77">
        <f>SUM(F8:F29)</f>
        <v>5</v>
      </c>
      <c r="G30" s="5">
        <f>SUM(G8:G29)</f>
        <v>597013</v>
      </c>
      <c r="H30" s="40">
        <f>SUM(H8:H29)</f>
        <v>0</v>
      </c>
      <c r="I30" s="40">
        <f>SUM(I8:I29)</f>
        <v>2991016</v>
      </c>
      <c r="J30" s="5"/>
    </row>
    <row r="31" spans="1:19" x14ac:dyDescent="0.25">
      <c r="A31" s="162"/>
      <c r="B31" s="8"/>
      <c r="C31" s="77"/>
      <c r="D31" s="9"/>
      <c r="E31" s="8"/>
      <c r="F31" s="77"/>
      <c r="G31" s="5"/>
      <c r="H31" s="40"/>
      <c r="I31" s="40"/>
      <c r="J31" s="5"/>
    </row>
    <row r="32" spans="1:19" x14ac:dyDescent="0.25">
      <c r="A32" s="163"/>
      <c r="B32" s="11"/>
      <c r="C32" s="40"/>
      <c r="D32" s="6"/>
      <c r="E32" s="8"/>
      <c r="F32" s="40"/>
      <c r="G32" s="324" t="s">
        <v>12</v>
      </c>
      <c r="H32" s="324"/>
      <c r="I32" s="39"/>
      <c r="J32" s="13">
        <f>SUM(D8:D29)</f>
        <v>3668618</v>
      </c>
    </row>
    <row r="33" spans="1:10" x14ac:dyDescent="0.25">
      <c r="A33" s="162"/>
      <c r="B33" s="3"/>
      <c r="C33" s="40"/>
      <c r="D33" s="6"/>
      <c r="E33" s="7"/>
      <c r="F33" s="40"/>
      <c r="G33" s="324" t="s">
        <v>13</v>
      </c>
      <c r="H33" s="324"/>
      <c r="I33" s="39"/>
      <c r="J33" s="13">
        <f>SUM(G8:G29)</f>
        <v>597013</v>
      </c>
    </row>
    <row r="34" spans="1:10" x14ac:dyDescent="0.25">
      <c r="A34" s="164"/>
      <c r="B34" s="7"/>
      <c r="C34" s="40"/>
      <c r="D34" s="6"/>
      <c r="E34" s="7"/>
      <c r="F34" s="40"/>
      <c r="G34" s="324" t="s">
        <v>14</v>
      </c>
      <c r="H34" s="324"/>
      <c r="I34" s="41"/>
      <c r="J34" s="15">
        <f>J32-J33</f>
        <v>3071605</v>
      </c>
    </row>
    <row r="35" spans="1:10" x14ac:dyDescent="0.25">
      <c r="A35" s="162"/>
      <c r="B35" s="16"/>
      <c r="C35" s="40"/>
      <c r="D35" s="17"/>
      <c r="E35" s="7"/>
      <c r="F35" s="40"/>
      <c r="G35" s="324" t="s">
        <v>15</v>
      </c>
      <c r="H35" s="324"/>
      <c r="I35" s="39"/>
      <c r="J35" s="13">
        <f>SUM(H8:H29)</f>
        <v>0</v>
      </c>
    </row>
    <row r="36" spans="1:10" x14ac:dyDescent="0.25">
      <c r="A36" s="162"/>
      <c r="B36" s="16"/>
      <c r="C36" s="40"/>
      <c r="D36" s="17"/>
      <c r="E36" s="7"/>
      <c r="F36" s="40"/>
      <c r="G36" s="324" t="s">
        <v>16</v>
      </c>
      <c r="H36" s="324"/>
      <c r="I36" s="39"/>
      <c r="J36" s="13">
        <f>J34+J35</f>
        <v>3071605</v>
      </c>
    </row>
    <row r="37" spans="1:10" x14ac:dyDescent="0.25">
      <c r="A37" s="162"/>
      <c r="B37" s="16"/>
      <c r="C37" s="40"/>
      <c r="D37" s="17"/>
      <c r="E37" s="7"/>
      <c r="F37" s="40"/>
      <c r="G37" s="324" t="s">
        <v>5</v>
      </c>
      <c r="H37" s="324"/>
      <c r="I37" s="39"/>
      <c r="J37" s="13">
        <f>SUM(I8:I29)</f>
        <v>2991016</v>
      </c>
    </row>
    <row r="38" spans="1:10" x14ac:dyDescent="0.25">
      <c r="A38" s="162"/>
      <c r="B38" s="16"/>
      <c r="C38" s="40"/>
      <c r="D38" s="17"/>
      <c r="E38" s="7"/>
      <c r="F38" s="40"/>
      <c r="G38" s="324" t="s">
        <v>32</v>
      </c>
      <c r="H38" s="324"/>
      <c r="I38" s="40" t="str">
        <f>IF(J38&gt;0,"SALDO",IF(J38&lt;0,"PIUTANG",IF(J38=0,"LUNAS")))</f>
        <v>PIUTANG</v>
      </c>
      <c r="J38" s="13">
        <f>J37-J36</f>
        <v>-80589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38:H38"/>
    <mergeCell ref="G32:H32"/>
    <mergeCell ref="G33:H33"/>
    <mergeCell ref="G34:H34"/>
    <mergeCell ref="G35:H35"/>
    <mergeCell ref="G36:H36"/>
    <mergeCell ref="G37:H3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/>
  <dimension ref="A1:M79"/>
  <sheetViews>
    <sheetView workbookViewId="0">
      <pane ySplit="7" topLeftCell="A59" activePane="bottomLeft" state="frozen"/>
      <selection pane="bottomLeft" activeCell="N65" sqref="N65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7" style="81" customWidth="1"/>
    <col min="4" max="4" width="11.28515625" customWidth="1"/>
    <col min="5" max="5" width="10.28515625" customWidth="1"/>
    <col min="6" max="6" width="5.5703125" style="8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0.5703125" bestFit="1" customWidth="1"/>
  </cols>
  <sheetData>
    <row r="1" spans="1:13" x14ac:dyDescent="0.25">
      <c r="A1" s="20" t="s">
        <v>0</v>
      </c>
      <c r="B1" s="20"/>
      <c r="C1" s="78" t="s">
        <v>83</v>
      </c>
      <c r="D1" s="20"/>
      <c r="E1" s="20"/>
      <c r="F1" s="318" t="s">
        <v>22</v>
      </c>
      <c r="G1" s="318"/>
      <c r="H1" s="318"/>
      <c r="I1" s="38" t="s">
        <v>78</v>
      </c>
      <c r="J1" s="20"/>
    </row>
    <row r="2" spans="1:13" x14ac:dyDescent="0.25">
      <c r="A2" s="20" t="s">
        <v>1</v>
      </c>
      <c r="B2" s="20"/>
      <c r="C2" s="78" t="s">
        <v>72</v>
      </c>
      <c r="D2" s="20"/>
      <c r="E2" s="20"/>
      <c r="F2" s="318" t="s">
        <v>21</v>
      </c>
      <c r="G2" s="318"/>
      <c r="H2" s="318"/>
      <c r="I2" s="38">
        <f>J79*-1</f>
        <v>-33482</v>
      </c>
      <c r="J2" s="20"/>
      <c r="L2" s="239">
        <f>D49-I49</f>
        <v>4998163</v>
      </c>
    </row>
    <row r="3" spans="1:13" s="234" customFormat="1" x14ac:dyDescent="0.25">
      <c r="A3" s="218" t="s">
        <v>118</v>
      </c>
      <c r="B3" s="218"/>
      <c r="C3" s="222" t="s">
        <v>137</v>
      </c>
      <c r="D3" s="218"/>
      <c r="E3" s="218"/>
      <c r="F3" s="266"/>
      <c r="G3" s="266"/>
      <c r="H3" s="266"/>
      <c r="I3" s="220"/>
      <c r="J3" s="218"/>
    </row>
    <row r="5" spans="1:13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3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9" t="s">
        <v>4</v>
      </c>
      <c r="I6" s="343" t="s">
        <v>5</v>
      </c>
      <c r="J6" s="333" t="s">
        <v>6</v>
      </c>
    </row>
    <row r="7" spans="1:13" x14ac:dyDescent="0.25">
      <c r="A7" s="339"/>
      <c r="B7" s="171" t="s">
        <v>7</v>
      </c>
      <c r="C7" s="194" t="s">
        <v>8</v>
      </c>
      <c r="D7" s="172" t="s">
        <v>9</v>
      </c>
      <c r="E7" s="171" t="s">
        <v>10</v>
      </c>
      <c r="F7" s="173" t="s">
        <v>8</v>
      </c>
      <c r="G7" s="172" t="s">
        <v>9</v>
      </c>
      <c r="H7" s="330"/>
      <c r="I7" s="344"/>
      <c r="J7" s="334"/>
    </row>
    <row r="8" spans="1:13" x14ac:dyDescent="0.25">
      <c r="A8" s="43">
        <v>42613</v>
      </c>
      <c r="B8" s="89">
        <v>160095517</v>
      </c>
      <c r="C8" s="91">
        <v>43</v>
      </c>
      <c r="D8" s="90">
        <v>4427850</v>
      </c>
      <c r="E8" s="46">
        <v>160025891</v>
      </c>
      <c r="F8" s="82">
        <v>1</v>
      </c>
      <c r="G8" s="47">
        <v>106400</v>
      </c>
      <c r="H8" s="50"/>
      <c r="I8" s="49">
        <v>1500000</v>
      </c>
      <c r="J8" s="50" t="s">
        <v>84</v>
      </c>
    </row>
    <row r="9" spans="1:13" x14ac:dyDescent="0.25">
      <c r="A9" s="43"/>
      <c r="B9" s="89"/>
      <c r="C9" s="91"/>
      <c r="D9" s="90"/>
      <c r="E9" s="46">
        <v>160025883</v>
      </c>
      <c r="F9" s="49">
        <v>4</v>
      </c>
      <c r="G9" s="50">
        <v>502688</v>
      </c>
      <c r="H9" s="50"/>
      <c r="I9" s="49">
        <v>2320000</v>
      </c>
      <c r="J9" s="50" t="s">
        <v>17</v>
      </c>
    </row>
    <row r="10" spans="1:13" x14ac:dyDescent="0.25">
      <c r="A10" s="43">
        <v>42624</v>
      </c>
      <c r="B10" s="89">
        <v>160096738</v>
      </c>
      <c r="C10" s="91">
        <v>61</v>
      </c>
      <c r="D10" s="90">
        <v>6273138</v>
      </c>
      <c r="E10" s="46">
        <v>160026191</v>
      </c>
      <c r="F10" s="49">
        <v>4</v>
      </c>
      <c r="G10" s="50">
        <v>382200</v>
      </c>
      <c r="H10" s="50"/>
      <c r="I10" s="49">
        <v>2500000</v>
      </c>
      <c r="J10" s="50" t="s">
        <v>84</v>
      </c>
    </row>
    <row r="11" spans="1:13" x14ac:dyDescent="0.25">
      <c r="A11" s="43">
        <v>42634</v>
      </c>
      <c r="B11" s="46">
        <v>160097606</v>
      </c>
      <c r="C11" s="84">
        <v>61</v>
      </c>
      <c r="D11" s="50">
        <v>6056400</v>
      </c>
      <c r="E11" s="46">
        <v>160026415</v>
      </c>
      <c r="F11" s="82">
        <v>7</v>
      </c>
      <c r="G11" s="47">
        <v>703150</v>
      </c>
      <c r="H11" s="50"/>
      <c r="I11" s="49">
        <v>3391000</v>
      </c>
      <c r="J11" s="50" t="s">
        <v>84</v>
      </c>
    </row>
    <row r="12" spans="1:13" x14ac:dyDescent="0.25">
      <c r="A12" s="43"/>
      <c r="B12" s="46"/>
      <c r="C12" s="84"/>
      <c r="D12" s="50">
        <v>382200</v>
      </c>
      <c r="E12" s="46"/>
      <c r="F12" s="84"/>
      <c r="G12" s="47"/>
      <c r="H12" s="50"/>
      <c r="I12" s="49">
        <v>3798600</v>
      </c>
      <c r="J12" s="50" t="s">
        <v>84</v>
      </c>
      <c r="M12" s="239"/>
    </row>
    <row r="13" spans="1:13" x14ac:dyDescent="0.25">
      <c r="A13" s="43">
        <v>42644</v>
      </c>
      <c r="B13" s="46">
        <v>160098682</v>
      </c>
      <c r="C13" s="84">
        <v>75</v>
      </c>
      <c r="D13" s="50">
        <v>7587738</v>
      </c>
      <c r="E13" s="46">
        <v>160026671</v>
      </c>
      <c r="F13" s="84">
        <v>20</v>
      </c>
      <c r="G13" s="47">
        <v>2319013</v>
      </c>
      <c r="H13" s="50"/>
      <c r="I13" s="49">
        <v>6335700</v>
      </c>
      <c r="J13" s="50" t="s">
        <v>84</v>
      </c>
    </row>
    <row r="14" spans="1:13" x14ac:dyDescent="0.25">
      <c r="A14" s="242">
        <v>42654</v>
      </c>
      <c r="B14" s="243">
        <v>160099819</v>
      </c>
      <c r="C14" s="249">
        <v>73</v>
      </c>
      <c r="D14" s="247">
        <v>7081988</v>
      </c>
      <c r="E14" s="46">
        <v>160026907</v>
      </c>
      <c r="F14" s="84">
        <v>9</v>
      </c>
      <c r="G14" s="50">
        <v>868613</v>
      </c>
      <c r="H14" s="50"/>
      <c r="I14" s="49"/>
      <c r="J14" s="50"/>
    </row>
    <row r="15" spans="1:13" x14ac:dyDescent="0.25">
      <c r="A15" s="242">
        <v>42665</v>
      </c>
      <c r="B15" s="243">
        <v>160100968</v>
      </c>
      <c r="C15" s="249">
        <v>53</v>
      </c>
      <c r="D15" s="247">
        <v>5963388</v>
      </c>
      <c r="E15" s="243">
        <v>160027154</v>
      </c>
      <c r="F15" s="249">
        <v>16</v>
      </c>
      <c r="G15" s="247">
        <v>1624613</v>
      </c>
      <c r="H15" s="247"/>
      <c r="I15" s="246">
        <v>5457337</v>
      </c>
      <c r="J15" s="247" t="s">
        <v>100</v>
      </c>
    </row>
    <row r="16" spans="1:13" x14ac:dyDescent="0.25">
      <c r="A16" s="242">
        <v>42667</v>
      </c>
      <c r="B16" s="243"/>
      <c r="C16" s="249"/>
      <c r="D16" s="247"/>
      <c r="E16" s="243"/>
      <c r="F16" s="249"/>
      <c r="G16" s="247"/>
      <c r="H16" s="247"/>
      <c r="I16" s="246">
        <v>3000000</v>
      </c>
      <c r="J16" s="247" t="s">
        <v>103</v>
      </c>
    </row>
    <row r="17" spans="1:13" x14ac:dyDescent="0.25">
      <c r="A17" s="242">
        <v>42674</v>
      </c>
      <c r="B17" s="243">
        <v>160101802</v>
      </c>
      <c r="C17" s="249">
        <v>40</v>
      </c>
      <c r="D17" s="247">
        <v>3974250</v>
      </c>
      <c r="E17" s="243">
        <v>160027356</v>
      </c>
      <c r="F17" s="249">
        <v>11</v>
      </c>
      <c r="G17" s="247">
        <v>1270238</v>
      </c>
      <c r="H17" s="247"/>
      <c r="I17" s="246">
        <v>1693200</v>
      </c>
      <c r="J17" s="247" t="s">
        <v>84</v>
      </c>
    </row>
    <row r="18" spans="1:13" x14ac:dyDescent="0.25">
      <c r="A18" s="242">
        <v>42685</v>
      </c>
      <c r="B18" s="243">
        <v>160102970</v>
      </c>
      <c r="C18" s="249">
        <v>59</v>
      </c>
      <c r="D18" s="247">
        <v>5897588</v>
      </c>
      <c r="E18" s="243">
        <v>160027639</v>
      </c>
      <c r="F18" s="249">
        <v>7</v>
      </c>
      <c r="G18" s="247">
        <v>854000</v>
      </c>
      <c r="H18" s="247"/>
      <c r="I18" s="246">
        <v>3120200</v>
      </c>
      <c r="J18" s="247" t="s">
        <v>100</v>
      </c>
    </row>
    <row r="19" spans="1:13" x14ac:dyDescent="0.25">
      <c r="A19" s="242">
        <v>42695</v>
      </c>
      <c r="B19" s="243">
        <v>160104033</v>
      </c>
      <c r="C19" s="249">
        <v>33</v>
      </c>
      <c r="D19" s="247">
        <v>3181325</v>
      </c>
      <c r="E19" s="243">
        <v>160027892</v>
      </c>
      <c r="F19" s="249">
        <v>9</v>
      </c>
      <c r="G19" s="247">
        <v>950425</v>
      </c>
      <c r="H19" s="247"/>
      <c r="I19" s="246">
        <v>4947163</v>
      </c>
      <c r="J19" s="247" t="s">
        <v>100</v>
      </c>
    </row>
    <row r="20" spans="1:13" x14ac:dyDescent="0.25">
      <c r="A20" s="242">
        <v>42705</v>
      </c>
      <c r="B20" s="243">
        <v>160105030</v>
      </c>
      <c r="C20" s="249">
        <v>28</v>
      </c>
      <c r="D20" s="247">
        <v>2770075</v>
      </c>
      <c r="E20" s="243">
        <v>160028139</v>
      </c>
      <c r="F20" s="249">
        <v>8</v>
      </c>
      <c r="G20" s="247">
        <v>780500</v>
      </c>
      <c r="H20" s="247"/>
      <c r="I20" s="246">
        <v>2400825</v>
      </c>
      <c r="J20" s="247" t="s">
        <v>100</v>
      </c>
    </row>
    <row r="21" spans="1:13" x14ac:dyDescent="0.25">
      <c r="A21" s="242">
        <v>42715</v>
      </c>
      <c r="B21" s="243">
        <v>160106055</v>
      </c>
      <c r="C21" s="249">
        <v>31</v>
      </c>
      <c r="D21" s="247">
        <v>3061450</v>
      </c>
      <c r="E21" s="243">
        <v>160028366</v>
      </c>
      <c r="F21" s="249">
        <v>8</v>
      </c>
      <c r="G21" s="247">
        <v>792400</v>
      </c>
      <c r="H21" s="247"/>
      <c r="I21" s="246">
        <v>1977675</v>
      </c>
      <c r="J21" s="247" t="s">
        <v>100</v>
      </c>
    </row>
    <row r="22" spans="1:13" x14ac:dyDescent="0.25">
      <c r="A22" s="242">
        <v>42725</v>
      </c>
      <c r="B22" s="243">
        <v>160107059</v>
      </c>
      <c r="C22" s="249">
        <v>35</v>
      </c>
      <c r="D22" s="247">
        <v>3583650</v>
      </c>
      <c r="E22" s="243">
        <v>160028574</v>
      </c>
      <c r="F22" s="249">
        <v>12</v>
      </c>
      <c r="G22" s="247">
        <v>1373313</v>
      </c>
      <c r="H22" s="247"/>
      <c r="I22" s="246">
        <v>1688138</v>
      </c>
      <c r="J22" s="247" t="s">
        <v>100</v>
      </c>
    </row>
    <row r="23" spans="1:13" x14ac:dyDescent="0.25">
      <c r="A23" s="242">
        <v>42737</v>
      </c>
      <c r="B23" s="243">
        <v>170107970</v>
      </c>
      <c r="C23" s="249">
        <v>28</v>
      </c>
      <c r="D23" s="247">
        <v>2604875</v>
      </c>
      <c r="E23" s="243">
        <v>160028765</v>
      </c>
      <c r="F23" s="249">
        <v>1</v>
      </c>
      <c r="G23" s="247">
        <v>109988</v>
      </c>
      <c r="H23" s="247"/>
      <c r="I23" s="246">
        <v>3473663</v>
      </c>
      <c r="J23" s="247" t="s">
        <v>100</v>
      </c>
    </row>
    <row r="24" spans="1:13" x14ac:dyDescent="0.25">
      <c r="A24" s="242">
        <v>42746</v>
      </c>
      <c r="B24" s="243">
        <v>170108651</v>
      </c>
      <c r="C24" s="249">
        <v>25</v>
      </c>
      <c r="D24" s="247">
        <v>2504250</v>
      </c>
      <c r="E24" s="243">
        <v>170028913</v>
      </c>
      <c r="F24" s="249">
        <v>7</v>
      </c>
      <c r="G24" s="247">
        <v>747513</v>
      </c>
      <c r="H24" s="247"/>
      <c r="I24" s="246">
        <v>1857363</v>
      </c>
      <c r="J24" s="247" t="s">
        <v>100</v>
      </c>
    </row>
    <row r="25" spans="1:13" x14ac:dyDescent="0.25">
      <c r="A25" s="242">
        <v>42747</v>
      </c>
      <c r="B25" s="243">
        <v>170108744</v>
      </c>
      <c r="C25" s="249">
        <v>14</v>
      </c>
      <c r="D25" s="247">
        <v>1401925</v>
      </c>
      <c r="E25" s="243"/>
      <c r="F25" s="249"/>
      <c r="G25" s="247"/>
      <c r="H25" s="247"/>
      <c r="I25" s="246">
        <v>1584188</v>
      </c>
      <c r="J25" s="247" t="s">
        <v>100</v>
      </c>
    </row>
    <row r="26" spans="1:13" x14ac:dyDescent="0.25">
      <c r="A26" s="242">
        <v>42756</v>
      </c>
      <c r="B26" s="243">
        <v>170109486</v>
      </c>
      <c r="C26" s="249">
        <v>25</v>
      </c>
      <c r="D26" s="247">
        <v>2535925</v>
      </c>
      <c r="E26" s="243"/>
      <c r="F26" s="249"/>
      <c r="G26" s="247"/>
      <c r="H26" s="247"/>
      <c r="I26" s="246">
        <v>1401925</v>
      </c>
      <c r="J26" s="247" t="s">
        <v>100</v>
      </c>
    </row>
    <row r="27" spans="1:13" x14ac:dyDescent="0.25">
      <c r="A27" s="242">
        <v>42756</v>
      </c>
      <c r="B27" s="243">
        <v>170109495</v>
      </c>
      <c r="C27" s="248">
        <v>3</v>
      </c>
      <c r="D27" s="247">
        <v>273175</v>
      </c>
      <c r="E27" s="245">
        <v>170029091</v>
      </c>
      <c r="F27" s="248">
        <v>9</v>
      </c>
      <c r="G27" s="247">
        <v>920063</v>
      </c>
      <c r="H27" s="245"/>
      <c r="I27" s="246"/>
      <c r="J27" s="247"/>
    </row>
    <row r="28" spans="1:13" x14ac:dyDescent="0.25">
      <c r="A28" s="242">
        <v>42766</v>
      </c>
      <c r="B28" s="243">
        <v>170110507</v>
      </c>
      <c r="C28" s="248">
        <v>59</v>
      </c>
      <c r="D28" s="247">
        <v>6618588</v>
      </c>
      <c r="E28" s="245">
        <v>170029327</v>
      </c>
      <c r="F28" s="248">
        <v>8</v>
      </c>
      <c r="G28" s="247">
        <v>658875</v>
      </c>
      <c r="H28" s="245"/>
      <c r="I28" s="246">
        <v>2150225</v>
      </c>
      <c r="J28" s="247" t="s">
        <v>100</v>
      </c>
    </row>
    <row r="29" spans="1:13" x14ac:dyDescent="0.25">
      <c r="A29" s="242">
        <v>42776</v>
      </c>
      <c r="B29" s="243">
        <v>170111877</v>
      </c>
      <c r="C29" s="248">
        <v>95</v>
      </c>
      <c r="D29" s="247">
        <v>9781275</v>
      </c>
      <c r="E29" s="245">
        <v>170029628</v>
      </c>
      <c r="F29" s="248"/>
      <c r="G29" s="247">
        <v>867738</v>
      </c>
      <c r="H29" s="245"/>
      <c r="I29" s="246">
        <v>5750850</v>
      </c>
      <c r="J29" s="247" t="s">
        <v>100</v>
      </c>
      <c r="M29" s="18"/>
    </row>
    <row r="30" spans="1:13" x14ac:dyDescent="0.25">
      <c r="A30" s="242"/>
      <c r="B30" s="243"/>
      <c r="C30" s="248"/>
      <c r="D30" s="247"/>
      <c r="E30" s="245">
        <v>170030010</v>
      </c>
      <c r="F30" s="248">
        <v>21</v>
      </c>
      <c r="G30" s="247">
        <v>2244200</v>
      </c>
      <c r="H30" s="245"/>
      <c r="I30" s="246">
        <v>500000</v>
      </c>
      <c r="J30" s="247" t="s">
        <v>79</v>
      </c>
      <c r="L30" s="18"/>
      <c r="M30" s="18"/>
    </row>
    <row r="31" spans="1:13" x14ac:dyDescent="0.25">
      <c r="A31" s="242"/>
      <c r="B31" s="243"/>
      <c r="C31" s="248"/>
      <c r="D31" s="247"/>
      <c r="E31" s="245"/>
      <c r="F31" s="248"/>
      <c r="G31" s="247"/>
      <c r="H31" s="245"/>
      <c r="I31" s="246">
        <v>7037000</v>
      </c>
      <c r="J31" s="247" t="s">
        <v>79</v>
      </c>
      <c r="L31" s="18"/>
    </row>
    <row r="32" spans="1:13" s="234" customFormat="1" x14ac:dyDescent="0.25">
      <c r="A32" s="242">
        <v>42790</v>
      </c>
      <c r="B32" s="243">
        <v>170113668</v>
      </c>
      <c r="C32" s="248">
        <v>60</v>
      </c>
      <c r="D32" s="247">
        <v>5989463</v>
      </c>
      <c r="E32" s="245"/>
      <c r="F32" s="248"/>
      <c r="G32" s="247"/>
      <c r="H32" s="245"/>
      <c r="I32" s="246"/>
      <c r="J32" s="247"/>
      <c r="L32" s="239"/>
    </row>
    <row r="33" spans="1:13" s="234" customFormat="1" x14ac:dyDescent="0.25">
      <c r="A33" s="242">
        <v>42795</v>
      </c>
      <c r="B33" s="243">
        <v>170114421</v>
      </c>
      <c r="C33" s="248">
        <v>30</v>
      </c>
      <c r="D33" s="247">
        <v>3245725</v>
      </c>
      <c r="E33" s="245">
        <v>170030303</v>
      </c>
      <c r="F33" s="248">
        <v>14</v>
      </c>
      <c r="G33" s="247">
        <v>1316525</v>
      </c>
      <c r="H33" s="245"/>
      <c r="I33" s="246">
        <v>4672938</v>
      </c>
      <c r="J33" s="247" t="s">
        <v>100</v>
      </c>
      <c r="L33" s="239"/>
    </row>
    <row r="34" spans="1:13" s="234" customFormat="1" x14ac:dyDescent="0.25">
      <c r="A34" s="242">
        <v>42797</v>
      </c>
      <c r="B34" s="243">
        <v>170114745</v>
      </c>
      <c r="C34" s="248">
        <v>85</v>
      </c>
      <c r="D34" s="247">
        <v>9573113</v>
      </c>
      <c r="E34" s="245">
        <v>170030376</v>
      </c>
      <c r="F34" s="248">
        <v>17</v>
      </c>
      <c r="G34" s="247">
        <v>1746675</v>
      </c>
      <c r="H34" s="245"/>
      <c r="I34" s="246">
        <v>1499050</v>
      </c>
      <c r="J34" s="247" t="s">
        <v>100</v>
      </c>
      <c r="L34" s="239"/>
    </row>
    <row r="35" spans="1:13" s="234" customFormat="1" x14ac:dyDescent="0.25">
      <c r="A35" s="242">
        <v>42801</v>
      </c>
      <c r="B35" s="243"/>
      <c r="C35" s="248"/>
      <c r="D35" s="247"/>
      <c r="E35" s="245"/>
      <c r="F35" s="248"/>
      <c r="G35" s="247"/>
      <c r="H35" s="245"/>
      <c r="I35" s="246">
        <v>4000000</v>
      </c>
      <c r="J35" s="247" t="s">
        <v>17</v>
      </c>
      <c r="L35" s="239"/>
    </row>
    <row r="36" spans="1:13" s="234" customFormat="1" x14ac:dyDescent="0.25">
      <c r="A36" s="242">
        <v>42805</v>
      </c>
      <c r="B36" s="243">
        <v>170115908</v>
      </c>
      <c r="C36" s="248">
        <v>34</v>
      </c>
      <c r="D36" s="247">
        <v>3458263</v>
      </c>
      <c r="E36" s="245">
        <v>170030713</v>
      </c>
      <c r="F36" s="248">
        <v>11</v>
      </c>
      <c r="G36" s="247">
        <v>1130763</v>
      </c>
      <c r="H36" s="245"/>
      <c r="I36" s="246">
        <v>3000000</v>
      </c>
      <c r="J36" s="247" t="s">
        <v>84</v>
      </c>
      <c r="L36" s="239"/>
    </row>
    <row r="37" spans="1:13" s="234" customFormat="1" x14ac:dyDescent="0.25">
      <c r="A37" s="242"/>
      <c r="B37" s="243"/>
      <c r="C37" s="248"/>
      <c r="D37" s="247"/>
      <c r="E37" s="245">
        <v>170030857</v>
      </c>
      <c r="F37" s="248">
        <v>2</v>
      </c>
      <c r="G37" s="247">
        <v>231438</v>
      </c>
      <c r="H37" s="245"/>
      <c r="I37" s="246">
        <v>4669300</v>
      </c>
      <c r="J37" s="247" t="s">
        <v>84</v>
      </c>
      <c r="L37" s="239"/>
    </row>
    <row r="38" spans="1:13" s="234" customFormat="1" x14ac:dyDescent="0.25">
      <c r="A38" s="242">
        <v>42808</v>
      </c>
      <c r="B38" s="243">
        <v>170116375</v>
      </c>
      <c r="C38" s="248">
        <v>71</v>
      </c>
      <c r="D38" s="247">
        <v>7429450</v>
      </c>
      <c r="E38" s="245">
        <v>170031049</v>
      </c>
      <c r="F38" s="248">
        <v>16</v>
      </c>
      <c r="G38" s="247">
        <v>1609475</v>
      </c>
      <c r="H38" s="245"/>
      <c r="I38" s="246">
        <v>5819975</v>
      </c>
      <c r="J38" s="247" t="s">
        <v>100</v>
      </c>
      <c r="L38" s="239"/>
    </row>
    <row r="39" spans="1:13" s="234" customFormat="1" x14ac:dyDescent="0.25">
      <c r="A39" s="242">
        <v>42812</v>
      </c>
      <c r="B39" s="243">
        <v>170117014</v>
      </c>
      <c r="C39" s="248">
        <v>67</v>
      </c>
      <c r="D39" s="247">
        <v>6799888</v>
      </c>
      <c r="E39" s="245">
        <v>170031271</v>
      </c>
      <c r="F39" s="248">
        <v>6</v>
      </c>
      <c r="G39" s="247">
        <v>663950</v>
      </c>
      <c r="H39" s="245"/>
      <c r="I39" s="246">
        <v>1136000</v>
      </c>
      <c r="J39" s="247" t="s">
        <v>17</v>
      </c>
      <c r="L39" s="239"/>
      <c r="M39" s="239"/>
    </row>
    <row r="40" spans="1:13" s="234" customFormat="1" x14ac:dyDescent="0.25">
      <c r="A40" s="242"/>
      <c r="B40" s="243"/>
      <c r="C40" s="248"/>
      <c r="D40" s="247"/>
      <c r="E40" s="245"/>
      <c r="F40" s="248"/>
      <c r="G40" s="247"/>
      <c r="H40" s="245"/>
      <c r="I40" s="246">
        <v>5000000</v>
      </c>
      <c r="J40" s="247" t="s">
        <v>171</v>
      </c>
      <c r="L40" s="239"/>
    </row>
    <row r="41" spans="1:13" s="234" customFormat="1" x14ac:dyDescent="0.25">
      <c r="A41" s="242">
        <v>42817</v>
      </c>
      <c r="B41" s="243">
        <v>170117670</v>
      </c>
      <c r="C41" s="248">
        <v>36</v>
      </c>
      <c r="D41" s="247">
        <v>3990088</v>
      </c>
      <c r="E41" s="245"/>
      <c r="F41" s="248"/>
      <c r="G41" s="247"/>
      <c r="H41" s="245"/>
      <c r="I41" s="246"/>
      <c r="J41" s="247"/>
      <c r="L41" s="239"/>
    </row>
    <row r="42" spans="1:13" s="234" customFormat="1" x14ac:dyDescent="0.25">
      <c r="A42" s="242">
        <v>42820</v>
      </c>
      <c r="B42" s="243">
        <v>170118168</v>
      </c>
      <c r="C42" s="248">
        <v>95</v>
      </c>
      <c r="D42" s="247">
        <v>10556788</v>
      </c>
      <c r="E42" s="245">
        <v>170031391</v>
      </c>
      <c r="F42" s="248">
        <v>13</v>
      </c>
      <c r="G42" s="247">
        <v>1389325</v>
      </c>
      <c r="H42" s="245"/>
      <c r="I42" s="246">
        <v>2670000</v>
      </c>
      <c r="J42" s="247" t="s">
        <v>171</v>
      </c>
      <c r="L42" s="239"/>
    </row>
    <row r="43" spans="1:13" s="234" customFormat="1" x14ac:dyDescent="0.25">
      <c r="A43" s="242">
        <v>42820</v>
      </c>
      <c r="B43" s="243"/>
      <c r="C43" s="248"/>
      <c r="D43" s="247"/>
      <c r="E43" s="245"/>
      <c r="F43" s="248"/>
      <c r="G43" s="247"/>
      <c r="H43" s="245"/>
      <c r="I43" s="246">
        <v>2000000</v>
      </c>
      <c r="J43" s="247" t="s">
        <v>171</v>
      </c>
      <c r="L43" s="239"/>
    </row>
    <row r="44" spans="1:13" s="234" customFormat="1" x14ac:dyDescent="0.25">
      <c r="A44" s="242">
        <v>42820</v>
      </c>
      <c r="B44" s="243"/>
      <c r="C44" s="248"/>
      <c r="D44" s="247"/>
      <c r="E44" s="245"/>
      <c r="F44" s="248"/>
      <c r="G44" s="247"/>
      <c r="H44" s="245"/>
      <c r="I44" s="246">
        <v>3000000</v>
      </c>
      <c r="J44" s="247" t="s">
        <v>17</v>
      </c>
      <c r="L44" s="239"/>
    </row>
    <row r="45" spans="1:13" s="234" customFormat="1" x14ac:dyDescent="0.25">
      <c r="A45" s="242">
        <v>42824</v>
      </c>
      <c r="B45" s="243"/>
      <c r="C45" s="248"/>
      <c r="D45" s="247"/>
      <c r="E45" s="245">
        <v>170031563</v>
      </c>
      <c r="F45" s="248">
        <v>12</v>
      </c>
      <c r="G45" s="247">
        <v>1437188</v>
      </c>
      <c r="H45" s="245"/>
      <c r="I45" s="246">
        <v>4050200</v>
      </c>
      <c r="J45" s="247" t="s">
        <v>171</v>
      </c>
      <c r="L45" s="239"/>
    </row>
    <row r="46" spans="1:13" s="234" customFormat="1" x14ac:dyDescent="0.25">
      <c r="A46" s="242">
        <v>42824</v>
      </c>
      <c r="B46" s="243">
        <v>170118752</v>
      </c>
      <c r="C46" s="248">
        <v>59</v>
      </c>
      <c r="D46" s="247">
        <v>6341650</v>
      </c>
      <c r="E46" s="245"/>
      <c r="F46" s="248"/>
      <c r="G46" s="247"/>
      <c r="H46" s="245"/>
      <c r="I46" s="246">
        <v>1500000</v>
      </c>
      <c r="J46" s="247" t="s">
        <v>171</v>
      </c>
      <c r="L46" s="239"/>
    </row>
    <row r="47" spans="1:13" s="234" customFormat="1" x14ac:dyDescent="0.25">
      <c r="A47" s="236">
        <v>42830</v>
      </c>
      <c r="B47" s="235"/>
      <c r="C47" s="241"/>
      <c r="D47" s="237"/>
      <c r="E47" s="245">
        <v>170031818</v>
      </c>
      <c r="F47" s="248">
        <v>8</v>
      </c>
      <c r="G47" s="247">
        <v>929863</v>
      </c>
      <c r="H47" s="245"/>
      <c r="I47" s="246">
        <v>3911800</v>
      </c>
      <c r="J47" s="247" t="s">
        <v>171</v>
      </c>
      <c r="L47" s="239"/>
    </row>
    <row r="48" spans="1:13" s="234" customFormat="1" x14ac:dyDescent="0.25">
      <c r="A48" s="242">
        <v>42830</v>
      </c>
      <c r="B48" s="243">
        <v>170119714</v>
      </c>
      <c r="C48" s="248">
        <v>29</v>
      </c>
      <c r="D48" s="247">
        <v>2863613</v>
      </c>
      <c r="E48" s="245">
        <v>170032094</v>
      </c>
      <c r="F48" s="248">
        <v>10</v>
      </c>
      <c r="G48" s="247">
        <v>1082900</v>
      </c>
      <c r="H48" s="245"/>
      <c r="I48" s="246">
        <v>1780713</v>
      </c>
      <c r="J48" s="247" t="s">
        <v>100</v>
      </c>
      <c r="L48" s="239"/>
    </row>
    <row r="49" spans="1:12" s="234" customFormat="1" x14ac:dyDescent="0.25">
      <c r="A49" s="242">
        <v>42836</v>
      </c>
      <c r="B49" s="243">
        <v>170120674</v>
      </c>
      <c r="C49" s="248">
        <v>72</v>
      </c>
      <c r="D49" s="247">
        <v>7628163</v>
      </c>
      <c r="E49" s="245"/>
      <c r="F49" s="248"/>
      <c r="G49" s="247"/>
      <c r="H49" s="245"/>
      <c r="I49" s="246">
        <v>2630000</v>
      </c>
      <c r="J49" s="247" t="s">
        <v>171</v>
      </c>
      <c r="L49" s="239"/>
    </row>
    <row r="50" spans="1:12" s="234" customFormat="1" x14ac:dyDescent="0.25">
      <c r="A50" s="242"/>
      <c r="B50" s="243"/>
      <c r="C50" s="248"/>
      <c r="D50" s="247"/>
      <c r="E50" s="245">
        <v>170032411</v>
      </c>
      <c r="F50" s="248">
        <v>15</v>
      </c>
      <c r="G50" s="247">
        <v>1883263</v>
      </c>
      <c r="H50" s="245"/>
      <c r="I50" s="246">
        <v>3114900</v>
      </c>
      <c r="J50" s="247" t="s">
        <v>171</v>
      </c>
      <c r="L50" s="239"/>
    </row>
    <row r="51" spans="1:12" s="234" customFormat="1" x14ac:dyDescent="0.25">
      <c r="A51" s="242">
        <v>42843</v>
      </c>
      <c r="B51" s="243">
        <v>170121738</v>
      </c>
      <c r="C51" s="248">
        <v>56</v>
      </c>
      <c r="D51" s="247">
        <v>5655825</v>
      </c>
      <c r="E51" s="245"/>
      <c r="F51" s="248"/>
      <c r="G51" s="247"/>
      <c r="H51" s="245"/>
      <c r="I51" s="246">
        <v>350000</v>
      </c>
      <c r="J51" s="247" t="s">
        <v>171</v>
      </c>
      <c r="L51" s="239"/>
    </row>
    <row r="52" spans="1:12" s="234" customFormat="1" x14ac:dyDescent="0.25">
      <c r="A52" s="242">
        <v>42846</v>
      </c>
      <c r="B52" s="243">
        <v>170122094</v>
      </c>
      <c r="C52" s="248">
        <v>48</v>
      </c>
      <c r="D52" s="247">
        <v>5165300</v>
      </c>
      <c r="E52" s="245">
        <v>170032522</v>
      </c>
      <c r="F52" s="248">
        <v>14</v>
      </c>
      <c r="G52" s="247">
        <v>1523463</v>
      </c>
      <c r="H52" s="245"/>
      <c r="I52" s="246"/>
      <c r="J52" s="247"/>
      <c r="L52" s="239"/>
    </row>
    <row r="53" spans="1:12" s="234" customFormat="1" x14ac:dyDescent="0.25">
      <c r="A53" s="242"/>
      <c r="B53" s="243"/>
      <c r="C53" s="248"/>
      <c r="D53" s="247"/>
      <c r="E53" s="245">
        <v>170032532</v>
      </c>
      <c r="F53" s="248">
        <v>14</v>
      </c>
      <c r="G53" s="247">
        <v>1496600</v>
      </c>
      <c r="H53" s="245"/>
      <c r="I53" s="246">
        <v>2451100</v>
      </c>
      <c r="J53" s="247" t="s">
        <v>171</v>
      </c>
      <c r="L53" s="239"/>
    </row>
    <row r="54" spans="1:12" s="234" customFormat="1" x14ac:dyDescent="0.25">
      <c r="A54" s="242">
        <v>42850</v>
      </c>
      <c r="B54" s="243">
        <v>170122659</v>
      </c>
      <c r="C54" s="248">
        <v>71</v>
      </c>
      <c r="D54" s="247">
        <v>7518350</v>
      </c>
      <c r="E54" s="245">
        <v>170032695</v>
      </c>
      <c r="F54" s="248">
        <v>20</v>
      </c>
      <c r="G54" s="247">
        <v>2180850</v>
      </c>
      <c r="H54" s="245"/>
      <c r="I54" s="246">
        <v>3000000</v>
      </c>
      <c r="J54" s="247" t="s">
        <v>171</v>
      </c>
      <c r="L54" s="239"/>
    </row>
    <row r="55" spans="1:12" s="234" customFormat="1" x14ac:dyDescent="0.25">
      <c r="A55" s="242"/>
      <c r="B55" s="243"/>
      <c r="C55" s="248"/>
      <c r="D55" s="247"/>
      <c r="E55" s="245">
        <v>170032879</v>
      </c>
      <c r="F55" s="248">
        <v>7</v>
      </c>
      <c r="G55" s="247">
        <v>778138</v>
      </c>
      <c r="H55" s="245"/>
      <c r="I55" s="246">
        <v>2400000</v>
      </c>
      <c r="J55" s="247" t="s">
        <v>171</v>
      </c>
      <c r="L55" s="239"/>
    </row>
    <row r="56" spans="1:12" s="234" customFormat="1" x14ac:dyDescent="0.25">
      <c r="A56" s="242">
        <v>42854</v>
      </c>
      <c r="B56" s="243"/>
      <c r="C56" s="248"/>
      <c r="D56" s="247"/>
      <c r="E56" s="245"/>
      <c r="F56" s="248"/>
      <c r="G56" s="247"/>
      <c r="H56" s="245"/>
      <c r="I56" s="246">
        <v>4160000</v>
      </c>
      <c r="J56" s="247" t="s">
        <v>171</v>
      </c>
      <c r="L56" s="239"/>
    </row>
    <row r="57" spans="1:12" s="234" customFormat="1" x14ac:dyDescent="0.25">
      <c r="A57" s="242">
        <v>42854</v>
      </c>
      <c r="B57" s="243">
        <v>170123201</v>
      </c>
      <c r="C57" s="248">
        <v>37</v>
      </c>
      <c r="D57" s="247">
        <v>4102963</v>
      </c>
      <c r="E57" s="245"/>
      <c r="F57" s="248"/>
      <c r="G57" s="247"/>
      <c r="H57" s="245"/>
      <c r="I57" s="246"/>
      <c r="J57" s="247"/>
      <c r="L57" s="239"/>
    </row>
    <row r="58" spans="1:12" s="234" customFormat="1" x14ac:dyDescent="0.25">
      <c r="A58" s="242">
        <v>42859</v>
      </c>
      <c r="B58" s="243">
        <v>170123938</v>
      </c>
      <c r="C58" s="248">
        <v>33</v>
      </c>
      <c r="D58" s="247">
        <v>3333225</v>
      </c>
      <c r="E58" s="245">
        <v>170033098</v>
      </c>
      <c r="F58" s="248">
        <v>17</v>
      </c>
      <c r="G58" s="247">
        <v>1780100</v>
      </c>
      <c r="H58" s="245"/>
      <c r="I58" s="246">
        <v>2322863</v>
      </c>
      <c r="J58" s="247" t="s">
        <v>178</v>
      </c>
      <c r="L58" s="239"/>
    </row>
    <row r="59" spans="1:12" s="234" customFormat="1" x14ac:dyDescent="0.25">
      <c r="A59" s="242">
        <v>42863</v>
      </c>
      <c r="B59" s="243">
        <v>170124553</v>
      </c>
      <c r="C59" s="248">
        <v>30</v>
      </c>
      <c r="D59" s="247">
        <v>3214400</v>
      </c>
      <c r="E59" s="245">
        <v>170033299</v>
      </c>
      <c r="F59" s="248">
        <v>11</v>
      </c>
      <c r="G59" s="247">
        <v>1237775</v>
      </c>
      <c r="H59" s="245"/>
      <c r="I59" s="246">
        <v>2095450</v>
      </c>
      <c r="J59" s="247" t="s">
        <v>178</v>
      </c>
      <c r="L59" s="239"/>
    </row>
    <row r="60" spans="1:12" s="234" customFormat="1" x14ac:dyDescent="0.25">
      <c r="A60" s="242">
        <v>42866</v>
      </c>
      <c r="B60" s="243">
        <v>170125022</v>
      </c>
      <c r="C60" s="248">
        <v>15</v>
      </c>
      <c r="D60" s="247">
        <v>1404550</v>
      </c>
      <c r="E60" s="245">
        <v>170033443</v>
      </c>
      <c r="F60" s="248">
        <v>1</v>
      </c>
      <c r="G60" s="247">
        <v>121013</v>
      </c>
      <c r="H60" s="245"/>
      <c r="I60" s="246">
        <v>2225000</v>
      </c>
      <c r="J60" s="247" t="s">
        <v>178</v>
      </c>
      <c r="L60" s="239"/>
    </row>
    <row r="61" spans="1:12" s="234" customFormat="1" x14ac:dyDescent="0.25">
      <c r="A61" s="242">
        <v>42866</v>
      </c>
      <c r="B61" s="243">
        <v>170125023</v>
      </c>
      <c r="C61" s="248">
        <v>32</v>
      </c>
      <c r="D61" s="247">
        <v>3154813</v>
      </c>
      <c r="E61" s="245">
        <v>170033444</v>
      </c>
      <c r="F61" s="248">
        <v>8</v>
      </c>
      <c r="G61" s="247">
        <v>863888</v>
      </c>
      <c r="H61" s="245"/>
      <c r="I61" s="246"/>
      <c r="J61" s="247"/>
      <c r="L61" s="239"/>
    </row>
    <row r="62" spans="1:12" s="234" customFormat="1" x14ac:dyDescent="0.25">
      <c r="A62" s="242">
        <v>42869</v>
      </c>
      <c r="B62" s="243"/>
      <c r="C62" s="248"/>
      <c r="D62" s="247"/>
      <c r="E62" s="245">
        <v>170033600</v>
      </c>
      <c r="F62" s="248">
        <v>12</v>
      </c>
      <c r="G62" s="247">
        <v>1286163</v>
      </c>
      <c r="H62" s="245"/>
      <c r="I62" s="246">
        <v>1211088</v>
      </c>
      <c r="J62" s="247"/>
      <c r="L62" s="239"/>
    </row>
    <row r="63" spans="1:12" s="234" customFormat="1" x14ac:dyDescent="0.25">
      <c r="A63" s="242">
        <v>42869</v>
      </c>
      <c r="B63" s="243"/>
      <c r="C63" s="248"/>
      <c r="D63" s="247"/>
      <c r="E63" s="245">
        <v>170033627</v>
      </c>
      <c r="F63" s="248">
        <v>1</v>
      </c>
      <c r="G63" s="247">
        <v>53113</v>
      </c>
      <c r="H63" s="245"/>
      <c r="I63" s="246">
        <v>1815538</v>
      </c>
      <c r="J63" s="247"/>
      <c r="L63" s="239"/>
    </row>
    <row r="64" spans="1:12" s="234" customFormat="1" x14ac:dyDescent="0.25">
      <c r="A64" s="242">
        <v>42871</v>
      </c>
      <c r="B64" s="243"/>
      <c r="C64" s="248"/>
      <c r="D64" s="247"/>
      <c r="E64" s="245">
        <v>170033682</v>
      </c>
      <c r="F64" s="248">
        <v>2</v>
      </c>
      <c r="G64" s="247">
        <v>193463</v>
      </c>
      <c r="H64" s="245"/>
      <c r="I64" s="246"/>
      <c r="J64" s="247"/>
      <c r="L64" s="239"/>
    </row>
    <row r="65" spans="1:12" s="234" customFormat="1" x14ac:dyDescent="0.25">
      <c r="A65" s="242">
        <v>42871</v>
      </c>
      <c r="B65" s="243">
        <v>170125685</v>
      </c>
      <c r="C65" s="248">
        <v>35</v>
      </c>
      <c r="D65" s="247">
        <v>3467713</v>
      </c>
      <c r="E65" s="245">
        <v>170033684</v>
      </c>
      <c r="F65" s="248">
        <v>1</v>
      </c>
      <c r="G65" s="247">
        <v>4500</v>
      </c>
      <c r="H65" s="245"/>
      <c r="I65" s="246">
        <v>500000</v>
      </c>
      <c r="J65" s="247" t="s">
        <v>179</v>
      </c>
      <c r="L65" s="239"/>
    </row>
    <row r="66" spans="1:12" s="234" customFormat="1" x14ac:dyDescent="0.25">
      <c r="A66" s="242">
        <v>42871</v>
      </c>
      <c r="B66" s="243"/>
      <c r="C66" s="248"/>
      <c r="D66" s="247"/>
      <c r="E66" s="245">
        <v>170033685</v>
      </c>
      <c r="F66" s="248">
        <v>1</v>
      </c>
      <c r="G66" s="247">
        <v>4000</v>
      </c>
      <c r="H66" s="245"/>
      <c r="I66" s="246"/>
      <c r="J66" s="247"/>
      <c r="L66" s="239"/>
    </row>
    <row r="67" spans="1:12" s="234" customFormat="1" x14ac:dyDescent="0.25">
      <c r="A67" s="242">
        <v>42874</v>
      </c>
      <c r="B67" s="243"/>
      <c r="C67" s="248"/>
      <c r="D67" s="247"/>
      <c r="E67" s="245">
        <v>170033838</v>
      </c>
      <c r="F67" s="248">
        <v>9</v>
      </c>
      <c r="G67" s="247">
        <v>1096550</v>
      </c>
      <c r="H67" s="245"/>
      <c r="I67" s="246">
        <v>1900000</v>
      </c>
      <c r="J67" s="247" t="s">
        <v>17</v>
      </c>
      <c r="L67" s="239"/>
    </row>
    <row r="68" spans="1:12" s="234" customFormat="1" x14ac:dyDescent="0.25">
      <c r="A68" s="236"/>
      <c r="B68" s="235"/>
      <c r="C68" s="241"/>
      <c r="D68" s="237"/>
      <c r="E68" s="101"/>
      <c r="F68" s="100"/>
      <c r="G68" s="34"/>
      <c r="H68" s="101"/>
      <c r="I68" s="102"/>
      <c r="J68" s="34"/>
      <c r="L68" s="239"/>
    </row>
    <row r="69" spans="1:12" s="234" customFormat="1" x14ac:dyDescent="0.25">
      <c r="A69" s="236"/>
      <c r="B69" s="235"/>
      <c r="C69" s="241"/>
      <c r="D69" s="237"/>
      <c r="E69" s="101"/>
      <c r="F69" s="100"/>
      <c r="G69" s="34"/>
      <c r="H69" s="101"/>
      <c r="I69" s="102"/>
      <c r="J69" s="34"/>
      <c r="L69" s="239"/>
    </row>
    <row r="70" spans="1:12" x14ac:dyDescent="0.25">
      <c r="A70" s="4"/>
      <c r="B70" s="3"/>
      <c r="C70" s="40"/>
      <c r="D70" s="6"/>
      <c r="E70" s="7"/>
      <c r="F70" s="40"/>
      <c r="G70" s="6"/>
      <c r="H70" s="7"/>
      <c r="I70" s="39"/>
      <c r="J70" s="6"/>
    </row>
    <row r="71" spans="1:12" x14ac:dyDescent="0.25">
      <c r="A71" s="4"/>
      <c r="B71" s="8" t="s">
        <v>11</v>
      </c>
      <c r="C71" s="77">
        <f>SUM(C8:C70)</f>
        <v>1836</v>
      </c>
      <c r="D71" s="9"/>
      <c r="E71" s="8" t="s">
        <v>11</v>
      </c>
      <c r="F71" s="77">
        <f>SUM(F8:F70)</f>
        <v>404</v>
      </c>
      <c r="G71" s="5"/>
      <c r="H71" s="3"/>
      <c r="I71" s="40"/>
      <c r="J71" s="5"/>
    </row>
    <row r="72" spans="1:12" x14ac:dyDescent="0.25">
      <c r="A72" s="4"/>
      <c r="B72" s="8"/>
      <c r="C72" s="77"/>
      <c r="D72" s="9"/>
      <c r="E72" s="8"/>
      <c r="F72" s="77"/>
      <c r="G72" s="32"/>
      <c r="H72" s="33"/>
      <c r="I72" s="40"/>
      <c r="J72" s="5"/>
    </row>
    <row r="73" spans="1:12" x14ac:dyDescent="0.25">
      <c r="A73" s="10"/>
      <c r="B73" s="11"/>
      <c r="C73" s="40"/>
      <c r="D73" s="6"/>
      <c r="E73" s="8"/>
      <c r="F73" s="40"/>
      <c r="G73" s="324" t="s">
        <v>12</v>
      </c>
      <c r="H73" s="324"/>
      <c r="I73" s="39"/>
      <c r="J73" s="13">
        <f>SUM(D8:D70)</f>
        <v>190854396</v>
      </c>
    </row>
    <row r="74" spans="1:12" x14ac:dyDescent="0.25">
      <c r="A74" s="4"/>
      <c r="B74" s="3"/>
      <c r="C74" s="40"/>
      <c r="D74" s="6"/>
      <c r="E74" s="7"/>
      <c r="F74" s="40"/>
      <c r="G74" s="324" t="s">
        <v>13</v>
      </c>
      <c r="H74" s="324"/>
      <c r="I74" s="39"/>
      <c r="J74" s="13">
        <f>SUM(G8:G70)</f>
        <v>44116911</v>
      </c>
    </row>
    <row r="75" spans="1:12" x14ac:dyDescent="0.25">
      <c r="A75" s="14"/>
      <c r="B75" s="7"/>
      <c r="C75" s="40"/>
      <c r="D75" s="6"/>
      <c r="E75" s="7"/>
      <c r="F75" s="40"/>
      <c r="G75" s="324" t="s">
        <v>14</v>
      </c>
      <c r="H75" s="324"/>
      <c r="I75" s="41"/>
      <c r="J75" s="15">
        <f>J73-J74</f>
        <v>146737485</v>
      </c>
    </row>
    <row r="76" spans="1:12" x14ac:dyDescent="0.25">
      <c r="A76" s="4"/>
      <c r="B76" s="16"/>
      <c r="C76" s="40"/>
      <c r="D76" s="17"/>
      <c r="E76" s="7"/>
      <c r="F76" s="40"/>
      <c r="G76" s="324" t="s">
        <v>15</v>
      </c>
      <c r="H76" s="324"/>
      <c r="I76" s="39"/>
      <c r="J76" s="13">
        <f>SUM(H8:H71)</f>
        <v>0</v>
      </c>
    </row>
    <row r="77" spans="1:12" x14ac:dyDescent="0.25">
      <c r="A77" s="4"/>
      <c r="B77" s="16"/>
      <c r="C77" s="40"/>
      <c r="D77" s="17"/>
      <c r="E77" s="7"/>
      <c r="F77" s="40"/>
      <c r="G77" s="324" t="s">
        <v>16</v>
      </c>
      <c r="H77" s="324"/>
      <c r="I77" s="39"/>
      <c r="J77" s="13">
        <f>J75+J76</f>
        <v>146737485</v>
      </c>
    </row>
    <row r="78" spans="1:12" x14ac:dyDescent="0.25">
      <c r="A78" s="4"/>
      <c r="B78" s="16"/>
      <c r="C78" s="40"/>
      <c r="D78" s="17"/>
      <c r="E78" s="7"/>
      <c r="F78" s="40"/>
      <c r="G78" s="324" t="s">
        <v>5</v>
      </c>
      <c r="H78" s="324"/>
      <c r="I78" s="39"/>
      <c r="J78" s="13">
        <f>SUM(I8:I71)</f>
        <v>146770967</v>
      </c>
    </row>
    <row r="79" spans="1:12" x14ac:dyDescent="0.25">
      <c r="A79" s="4"/>
      <c r="B79" s="16"/>
      <c r="C79" s="40"/>
      <c r="D79" s="17"/>
      <c r="E79" s="7"/>
      <c r="F79" s="40"/>
      <c r="G79" s="324" t="s">
        <v>32</v>
      </c>
      <c r="H79" s="324"/>
      <c r="I79" s="40" t="str">
        <f>IF(J79&gt;0,"SALDO",IF(J79&lt;0,"PIUTANG",IF(J79=0,"LUNAS")))</f>
        <v>SALDO</v>
      </c>
      <c r="J79" s="13">
        <f>J78-J77</f>
        <v>33482</v>
      </c>
    </row>
  </sheetData>
  <mergeCells count="15">
    <mergeCell ref="G79:H79"/>
    <mergeCell ref="G73:H73"/>
    <mergeCell ref="G74:H74"/>
    <mergeCell ref="G75:H75"/>
    <mergeCell ref="G76:H76"/>
    <mergeCell ref="G77:H77"/>
    <mergeCell ref="G78:H78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O26"/>
  <sheetViews>
    <sheetView workbookViewId="0">
      <pane ySplit="7" topLeftCell="A8" activePane="bottomLeft" state="frozen"/>
      <selection pane="bottomLeft" activeCell="E25" sqref="E25"/>
    </sheetView>
  </sheetViews>
  <sheetFormatPr defaultRowHeight="15" x14ac:dyDescent="0.25"/>
  <cols>
    <col min="1" max="1" width="11.42578125" style="156" bestFit="1" customWidth="1"/>
    <col min="2" max="2" width="10.28515625" style="56" customWidth="1"/>
    <col min="3" max="3" width="6.7109375" style="37" customWidth="1"/>
    <col min="4" max="4" width="12.5703125" bestFit="1" customWidth="1"/>
    <col min="5" max="5" width="12.28515625" style="56" customWidth="1"/>
    <col min="6" max="6" width="4.42578125" style="219" customWidth="1"/>
    <col min="7" max="7" width="11.42578125" customWidth="1"/>
    <col min="8" max="8" width="9.28515625" style="37" customWidth="1"/>
    <col min="9" max="9" width="12" customWidth="1"/>
    <col min="10" max="10" width="14.5703125" style="70" customWidth="1"/>
    <col min="12" max="12" width="11.5703125" bestFit="1" customWidth="1"/>
    <col min="14" max="15" width="11.5703125" bestFit="1" customWidth="1"/>
    <col min="21" max="22" width="11.5703125" bestFit="1" customWidth="1"/>
    <col min="23" max="25" width="10.5703125" bestFit="1" customWidth="1"/>
  </cols>
  <sheetData>
    <row r="1" spans="1:15" x14ac:dyDescent="0.25">
      <c r="A1" s="155" t="s">
        <v>0</v>
      </c>
      <c r="B1" s="22"/>
      <c r="C1" s="78" t="s">
        <v>35</v>
      </c>
      <c r="D1" s="20"/>
      <c r="E1" s="22"/>
      <c r="F1" s="72" t="s">
        <v>128</v>
      </c>
      <c r="G1" s="72"/>
      <c r="H1" s="72"/>
      <c r="I1" s="20" t="s">
        <v>99</v>
      </c>
    </row>
    <row r="2" spans="1:15" x14ac:dyDescent="0.25">
      <c r="A2" s="155" t="s">
        <v>1</v>
      </c>
      <c r="B2" s="22"/>
      <c r="C2" s="78" t="s">
        <v>98</v>
      </c>
      <c r="D2" s="20"/>
      <c r="E2" s="22"/>
      <c r="F2" s="318" t="s">
        <v>127</v>
      </c>
      <c r="G2" s="318"/>
      <c r="H2" s="318"/>
      <c r="I2" s="21">
        <f>J25*-1</f>
        <v>57975</v>
      </c>
    </row>
    <row r="3" spans="1:15" s="234" customFormat="1" x14ac:dyDescent="0.25">
      <c r="A3" s="218" t="s">
        <v>118</v>
      </c>
      <c r="B3" s="22"/>
      <c r="C3" s="222" t="s">
        <v>126</v>
      </c>
      <c r="D3" s="218"/>
      <c r="E3" s="22"/>
      <c r="F3" s="266" t="s">
        <v>121</v>
      </c>
      <c r="G3" s="266"/>
      <c r="H3" s="266" t="s">
        <v>129</v>
      </c>
      <c r="I3" s="21" t="s">
        <v>130</v>
      </c>
      <c r="J3" s="70"/>
    </row>
    <row r="4" spans="1:15" x14ac:dyDescent="0.25">
      <c r="L4" s="18"/>
      <c r="N4" s="18"/>
      <c r="O4" s="37"/>
    </row>
    <row r="5" spans="1:15" ht="19.5" x14ac:dyDescent="0.25">
      <c r="A5" s="319"/>
      <c r="B5" s="319"/>
      <c r="C5" s="319"/>
      <c r="D5" s="319"/>
      <c r="E5" s="319"/>
      <c r="F5" s="319"/>
      <c r="G5" s="319"/>
      <c r="H5" s="319"/>
      <c r="I5" s="319"/>
      <c r="J5" s="319"/>
      <c r="L5" s="18"/>
      <c r="N5" s="18"/>
      <c r="O5" s="37"/>
    </row>
    <row r="6" spans="1:15" x14ac:dyDescent="0.25">
      <c r="A6" s="320" t="s">
        <v>2</v>
      </c>
      <c r="B6" s="321" t="s">
        <v>3</v>
      </c>
      <c r="C6" s="321"/>
      <c r="D6" s="321"/>
      <c r="E6" s="321"/>
      <c r="F6" s="321"/>
      <c r="G6" s="321"/>
      <c r="H6" s="367" t="s">
        <v>4</v>
      </c>
      <c r="I6" s="369" t="s">
        <v>5</v>
      </c>
      <c r="J6" s="370" t="s">
        <v>6</v>
      </c>
      <c r="L6" s="18"/>
      <c r="N6" s="18"/>
      <c r="O6" s="37"/>
    </row>
    <row r="7" spans="1:15" x14ac:dyDescent="0.25">
      <c r="A7" s="320"/>
      <c r="B7" s="30" t="s">
        <v>7</v>
      </c>
      <c r="C7" s="79" t="s">
        <v>8</v>
      </c>
      <c r="D7" s="31" t="s">
        <v>9</v>
      </c>
      <c r="E7" s="30" t="s">
        <v>10</v>
      </c>
      <c r="F7" s="79" t="s">
        <v>8</v>
      </c>
      <c r="G7" s="31" t="s">
        <v>9</v>
      </c>
      <c r="H7" s="368"/>
      <c r="I7" s="369"/>
      <c r="J7" s="370"/>
    </row>
    <row r="8" spans="1:15" s="67" customFormat="1" x14ac:dyDescent="0.25">
      <c r="A8" s="157">
        <v>42738</v>
      </c>
      <c r="B8" s="86">
        <v>170108040</v>
      </c>
      <c r="C8" s="85">
        <v>1</v>
      </c>
      <c r="D8" s="96">
        <v>154963</v>
      </c>
      <c r="E8" s="86">
        <v>170028780</v>
      </c>
      <c r="F8" s="85">
        <v>5</v>
      </c>
      <c r="G8" s="96">
        <v>463925</v>
      </c>
      <c r="H8" s="85"/>
      <c r="I8" s="96">
        <v>533226</v>
      </c>
      <c r="J8" s="97" t="s">
        <v>17</v>
      </c>
    </row>
    <row r="9" spans="1:15" s="67" customFormat="1" x14ac:dyDescent="0.25">
      <c r="A9" s="157">
        <v>42739</v>
      </c>
      <c r="B9" s="86">
        <v>170108122</v>
      </c>
      <c r="C9" s="85">
        <v>9</v>
      </c>
      <c r="D9" s="96">
        <v>915513</v>
      </c>
      <c r="E9" s="86"/>
      <c r="F9" s="85"/>
      <c r="G9" s="96"/>
      <c r="H9" s="85"/>
      <c r="I9" s="96"/>
      <c r="J9" s="97"/>
    </row>
    <row r="10" spans="1:15" s="67" customFormat="1" x14ac:dyDescent="0.25">
      <c r="A10" s="157">
        <v>42740</v>
      </c>
      <c r="B10" s="86">
        <v>170208197</v>
      </c>
      <c r="C10" s="85">
        <v>1</v>
      </c>
      <c r="D10" s="96">
        <v>198625</v>
      </c>
      <c r="E10" s="86">
        <v>170028836</v>
      </c>
      <c r="F10" s="85">
        <v>3</v>
      </c>
      <c r="G10" s="96">
        <v>271950</v>
      </c>
      <c r="H10" s="85"/>
      <c r="I10" s="96"/>
      <c r="J10" s="97"/>
    </row>
    <row r="11" spans="1:15" s="257" customFormat="1" x14ac:dyDescent="0.25">
      <c r="A11" s="184"/>
      <c r="B11" s="185"/>
      <c r="C11" s="186"/>
      <c r="D11" s="187"/>
      <c r="E11" s="185">
        <v>170029162</v>
      </c>
      <c r="F11" s="186">
        <v>3</v>
      </c>
      <c r="G11" s="187">
        <v>280650</v>
      </c>
      <c r="H11" s="186"/>
      <c r="I11" s="187"/>
      <c r="J11" s="188"/>
    </row>
    <row r="12" spans="1:15" s="257" customFormat="1" x14ac:dyDescent="0.25">
      <c r="A12" s="184">
        <v>42784</v>
      </c>
      <c r="B12" s="185">
        <v>170112988</v>
      </c>
      <c r="C12" s="186">
        <v>3</v>
      </c>
      <c r="D12" s="187">
        <v>338625</v>
      </c>
      <c r="E12" s="185"/>
      <c r="F12" s="186"/>
      <c r="G12" s="187"/>
      <c r="H12" s="186"/>
      <c r="I12" s="187"/>
      <c r="J12" s="188"/>
    </row>
    <row r="13" spans="1:15" s="257" customFormat="1" x14ac:dyDescent="0.25">
      <c r="A13" s="184">
        <v>42786</v>
      </c>
      <c r="B13" s="185">
        <v>170113184</v>
      </c>
      <c r="C13" s="186">
        <v>13</v>
      </c>
      <c r="D13" s="187"/>
      <c r="E13" s="185"/>
      <c r="F13" s="186"/>
      <c r="G13" s="187"/>
      <c r="H13" s="186"/>
      <c r="I13" s="187"/>
      <c r="J13" s="188"/>
    </row>
    <row r="14" spans="1:15" s="257" customFormat="1" x14ac:dyDescent="0.25">
      <c r="A14" s="184"/>
      <c r="B14" s="185"/>
      <c r="C14" s="186"/>
      <c r="D14" s="187"/>
      <c r="E14" s="185"/>
      <c r="F14" s="186"/>
      <c r="G14" s="187"/>
      <c r="H14" s="186"/>
      <c r="I14" s="187"/>
      <c r="J14" s="188"/>
    </row>
    <row r="15" spans="1:15" s="67" customFormat="1" x14ac:dyDescent="0.25">
      <c r="A15" s="184"/>
      <c r="B15" s="185"/>
      <c r="C15" s="186"/>
      <c r="D15" s="187"/>
      <c r="E15" s="185"/>
      <c r="F15" s="186"/>
      <c r="G15" s="187"/>
      <c r="H15" s="186"/>
      <c r="I15" s="187"/>
      <c r="J15" s="188"/>
    </row>
    <row r="16" spans="1:15" s="67" customFormat="1" x14ac:dyDescent="0.25">
      <c r="A16" s="158"/>
      <c r="B16" s="29"/>
      <c r="C16" s="59"/>
      <c r="D16" s="64"/>
      <c r="E16" s="29"/>
      <c r="F16" s="59"/>
      <c r="G16" s="64"/>
      <c r="H16" s="59"/>
      <c r="I16" s="64"/>
      <c r="J16" s="71"/>
    </row>
    <row r="17" spans="1:10" s="67" customFormat="1" x14ac:dyDescent="0.25">
      <c r="A17" s="159"/>
      <c r="B17" s="54" t="s">
        <v>11</v>
      </c>
      <c r="C17" s="58">
        <f>SUM(C8:C16)</f>
        <v>27</v>
      </c>
      <c r="D17" s="69">
        <f>SUM(D8:D16)</f>
        <v>1607726</v>
      </c>
      <c r="E17" s="54" t="s">
        <v>11</v>
      </c>
      <c r="F17" s="58">
        <f>SUM(F8:F16)</f>
        <v>11</v>
      </c>
      <c r="G17" s="69">
        <f>SUM(G8:G16)</f>
        <v>1016525</v>
      </c>
      <c r="H17" s="80">
        <f>SUM(H8:H16)</f>
        <v>0</v>
      </c>
      <c r="I17" s="69">
        <f>SUM(I8:I16)</f>
        <v>533226</v>
      </c>
      <c r="J17" s="71"/>
    </row>
    <row r="18" spans="1:10" s="67" customFormat="1" x14ac:dyDescent="0.25">
      <c r="A18" s="159"/>
      <c r="B18" s="267"/>
      <c r="C18" s="58"/>
      <c r="D18" s="273"/>
      <c r="E18" s="267"/>
      <c r="F18" s="58"/>
      <c r="G18" s="273"/>
      <c r="H18" s="270"/>
      <c r="I18" s="273"/>
      <c r="J18" s="71"/>
    </row>
    <row r="19" spans="1:10" s="67" customFormat="1" x14ac:dyDescent="0.25">
      <c r="A19" s="159"/>
      <c r="B19" s="55"/>
      <c r="C19" s="59"/>
      <c r="D19" s="69"/>
      <c r="E19" s="54"/>
      <c r="F19" s="59"/>
      <c r="G19" s="371" t="s">
        <v>12</v>
      </c>
      <c r="H19" s="371"/>
      <c r="I19" s="64"/>
      <c r="J19" s="73">
        <f>SUM(D8:D16)</f>
        <v>1607726</v>
      </c>
    </row>
    <row r="20" spans="1:10" s="67" customFormat="1" x14ac:dyDescent="0.25">
      <c r="A20" s="159"/>
      <c r="B20" s="29"/>
      <c r="C20" s="59"/>
      <c r="D20" s="64"/>
      <c r="E20" s="29"/>
      <c r="F20" s="59"/>
      <c r="G20" s="371" t="s">
        <v>13</v>
      </c>
      <c r="H20" s="371"/>
      <c r="I20" s="65"/>
      <c r="J20" s="73">
        <f>SUM(G8:G16)</f>
        <v>1016525</v>
      </c>
    </row>
    <row r="21" spans="1:10" s="67" customFormat="1" x14ac:dyDescent="0.25">
      <c r="A21" s="159"/>
      <c r="B21" s="29"/>
      <c r="C21" s="59"/>
      <c r="D21" s="64"/>
      <c r="E21" s="29"/>
      <c r="F21" s="59"/>
      <c r="G21" s="371" t="s">
        <v>14</v>
      </c>
      <c r="H21" s="371"/>
      <c r="I21" s="69"/>
      <c r="J21" s="73">
        <f>J19-J20</f>
        <v>591201</v>
      </c>
    </row>
    <row r="22" spans="1:10" s="67" customFormat="1" x14ac:dyDescent="0.25">
      <c r="A22" s="159"/>
      <c r="B22" s="74"/>
      <c r="C22" s="59"/>
      <c r="D22" s="64"/>
      <c r="E22" s="29"/>
      <c r="F22" s="59"/>
      <c r="G22" s="371" t="s">
        <v>15</v>
      </c>
      <c r="H22" s="371"/>
      <c r="I22" s="65"/>
      <c r="J22" s="73">
        <f>SUM(H8:H16)</f>
        <v>0</v>
      </c>
    </row>
    <row r="23" spans="1:10" s="67" customFormat="1" x14ac:dyDescent="0.25">
      <c r="A23" s="159"/>
      <c r="B23" s="74"/>
      <c r="C23" s="59"/>
      <c r="D23" s="64"/>
      <c r="E23" s="29"/>
      <c r="F23" s="59"/>
      <c r="G23" s="371" t="s">
        <v>16</v>
      </c>
      <c r="H23" s="371"/>
      <c r="I23" s="65"/>
      <c r="J23" s="73">
        <f>J21+J22</f>
        <v>591201</v>
      </c>
    </row>
    <row r="24" spans="1:10" s="67" customFormat="1" x14ac:dyDescent="0.25">
      <c r="A24" s="159"/>
      <c r="B24" s="74"/>
      <c r="C24" s="59"/>
      <c r="D24" s="64"/>
      <c r="E24" s="29"/>
      <c r="F24" s="59"/>
      <c r="G24" s="371" t="s">
        <v>5</v>
      </c>
      <c r="H24" s="371"/>
      <c r="I24" s="65"/>
      <c r="J24" s="73">
        <f>SUM(I8:I16)</f>
        <v>533226</v>
      </c>
    </row>
    <row r="25" spans="1:10" s="67" customFormat="1" x14ac:dyDescent="0.25">
      <c r="A25" s="159"/>
      <c r="B25" s="74"/>
      <c r="C25" s="59"/>
      <c r="D25" s="64"/>
      <c r="E25" s="29"/>
      <c r="F25" s="59"/>
      <c r="G25" s="371" t="s">
        <v>32</v>
      </c>
      <c r="H25" s="371"/>
      <c r="I25" s="29" t="str">
        <f>IF(J25&gt;0,"SALDO",IF(J25&lt;0,"PIUTANG",IF(J25=0,"LUNAS")))</f>
        <v>PIUTANG</v>
      </c>
      <c r="J25" s="73">
        <f>J24-J23</f>
        <v>-57975</v>
      </c>
    </row>
    <row r="26" spans="1:10" x14ac:dyDescent="0.25">
      <c r="D26" s="62"/>
    </row>
  </sheetData>
  <mergeCells count="14">
    <mergeCell ref="G25:H25"/>
    <mergeCell ref="G19:H19"/>
    <mergeCell ref="G20:H20"/>
    <mergeCell ref="G21:H21"/>
    <mergeCell ref="G22:H22"/>
    <mergeCell ref="G23:H23"/>
    <mergeCell ref="G24:H24"/>
    <mergeCell ref="F2:H2"/>
    <mergeCell ref="A5:J5"/>
    <mergeCell ref="A6:A7"/>
    <mergeCell ref="B6:G6"/>
    <mergeCell ref="H6:H7"/>
    <mergeCell ref="I6:I7"/>
    <mergeCell ref="J6:J7"/>
  </mergeCells>
  <pageMargins left="0.13" right="0.12" top="0.55000000000000004" bottom="0.42" header="0.15" footer="0.47"/>
  <pageSetup paperSize="9" orientation="portrait" horizontalDpi="120" verticalDpi="72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O59"/>
  <sheetViews>
    <sheetView workbookViewId="0">
      <pane ySplit="7" topLeftCell="A41" activePane="bottomLeft" state="frozen"/>
      <selection pane="bottomLeft" activeCell="L44" sqref="L44"/>
    </sheetView>
  </sheetViews>
  <sheetFormatPr defaultRowHeight="15" x14ac:dyDescent="0.25"/>
  <cols>
    <col min="1" max="1" width="9.5703125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9" bestFit="1" customWidth="1"/>
    <col min="7" max="7" width="11.140625" customWidth="1"/>
    <col min="8" max="8" width="11.7109375" style="219" customWidth="1"/>
    <col min="9" max="9" width="15.28515625" style="37" customWidth="1"/>
    <col min="10" max="10" width="35.42578125" customWidth="1"/>
    <col min="11" max="11" width="9.140625" style="219"/>
    <col min="12" max="14" width="10.5703125" style="219" bestFit="1" customWidth="1"/>
    <col min="15" max="15" width="10.5703125" bestFit="1" customWidth="1"/>
  </cols>
  <sheetData>
    <row r="1" spans="1:15" x14ac:dyDescent="0.25">
      <c r="A1" s="20" t="s">
        <v>0</v>
      </c>
      <c r="B1" s="20"/>
      <c r="C1" s="28" t="s">
        <v>36</v>
      </c>
      <c r="D1" s="20"/>
      <c r="E1" s="20"/>
      <c r="F1" s="318" t="s">
        <v>22</v>
      </c>
      <c r="G1" s="318"/>
      <c r="H1" s="318"/>
      <c r="I1" s="38" t="s">
        <v>27</v>
      </c>
      <c r="J1" s="20"/>
    </row>
    <row r="2" spans="1:15" x14ac:dyDescent="0.25">
      <c r="A2" s="20" t="s">
        <v>1</v>
      </c>
      <c r="B2" s="20"/>
      <c r="C2" s="28" t="s">
        <v>19</v>
      </c>
      <c r="D2" s="20"/>
      <c r="E2" s="20"/>
      <c r="F2" s="318" t="s">
        <v>21</v>
      </c>
      <c r="G2" s="318"/>
      <c r="H2" s="318"/>
      <c r="I2" s="38">
        <f>J59*-1</f>
        <v>0</v>
      </c>
      <c r="J2" s="20"/>
    </row>
    <row r="3" spans="1:15" s="234" customFormat="1" x14ac:dyDescent="0.25">
      <c r="A3" s="218" t="s">
        <v>118</v>
      </c>
      <c r="B3" s="218"/>
      <c r="C3" s="28" t="s">
        <v>131</v>
      </c>
      <c r="D3" s="218"/>
      <c r="E3" s="218"/>
      <c r="F3" s="266"/>
      <c r="G3" s="266"/>
      <c r="H3" s="222"/>
      <c r="I3" s="220"/>
      <c r="J3" s="218"/>
      <c r="K3" s="219"/>
      <c r="L3" s="219"/>
      <c r="M3" s="219"/>
      <c r="N3" s="219"/>
    </row>
    <row r="5" spans="1:15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5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45" t="s">
        <v>4</v>
      </c>
      <c r="I6" s="343" t="s">
        <v>5</v>
      </c>
      <c r="J6" s="333" t="s">
        <v>6</v>
      </c>
    </row>
    <row r="7" spans="1:15" x14ac:dyDescent="0.25">
      <c r="A7" s="339"/>
      <c r="B7" s="1" t="s">
        <v>7</v>
      </c>
      <c r="C7" s="24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346"/>
      <c r="I7" s="344"/>
      <c r="J7" s="334"/>
    </row>
    <row r="8" spans="1:15" x14ac:dyDescent="0.25">
      <c r="A8" s="43">
        <v>42485</v>
      </c>
      <c r="B8" s="46">
        <v>160080459</v>
      </c>
      <c r="C8" s="87">
        <v>35</v>
      </c>
      <c r="D8" s="50">
        <v>3465263</v>
      </c>
      <c r="E8" s="46"/>
      <c r="F8" s="46"/>
      <c r="G8" s="47"/>
      <c r="H8" s="246">
        <v>60000</v>
      </c>
      <c r="I8" s="49">
        <v>3550000</v>
      </c>
      <c r="J8" s="50" t="s">
        <v>17</v>
      </c>
    </row>
    <row r="9" spans="1:15" x14ac:dyDescent="0.25">
      <c r="A9" s="43"/>
      <c r="B9" s="46"/>
      <c r="C9" s="87"/>
      <c r="D9" s="50">
        <v>30451</v>
      </c>
      <c r="E9" s="46"/>
      <c r="F9" s="48"/>
      <c r="G9" s="50"/>
      <c r="H9" s="246"/>
      <c r="I9" s="49"/>
      <c r="J9" s="50"/>
    </row>
    <row r="10" spans="1:15" x14ac:dyDescent="0.25">
      <c r="A10" s="43">
        <v>42498</v>
      </c>
      <c r="B10" s="46">
        <v>160082157</v>
      </c>
      <c r="C10" s="88">
        <v>21</v>
      </c>
      <c r="D10" s="50">
        <v>2103413</v>
      </c>
      <c r="E10" s="46"/>
      <c r="F10" s="86"/>
      <c r="G10" s="47"/>
      <c r="H10" s="246">
        <v>40000</v>
      </c>
      <c r="I10" s="49">
        <v>1000000</v>
      </c>
      <c r="J10" s="50" t="s">
        <v>17</v>
      </c>
    </row>
    <row r="11" spans="1:15" x14ac:dyDescent="0.25">
      <c r="A11" s="43">
        <v>42502</v>
      </c>
      <c r="B11" s="46">
        <v>160082751</v>
      </c>
      <c r="C11" s="88">
        <v>12</v>
      </c>
      <c r="D11" s="50">
        <v>1279425</v>
      </c>
      <c r="E11" s="46">
        <v>160022444</v>
      </c>
      <c r="F11" s="86">
        <v>14</v>
      </c>
      <c r="G11" s="47">
        <v>1294563</v>
      </c>
      <c r="H11" s="246">
        <v>40000</v>
      </c>
      <c r="I11" s="49">
        <v>1173000</v>
      </c>
      <c r="J11" s="50" t="s">
        <v>17</v>
      </c>
      <c r="O11" s="18"/>
    </row>
    <row r="12" spans="1:15" x14ac:dyDescent="0.25">
      <c r="A12" s="43">
        <v>42510</v>
      </c>
      <c r="B12" s="46">
        <v>160083803</v>
      </c>
      <c r="C12" s="88">
        <v>23</v>
      </c>
      <c r="D12" s="50">
        <v>2107613</v>
      </c>
      <c r="E12" s="46"/>
      <c r="F12" s="86"/>
      <c r="G12" s="47"/>
      <c r="H12" s="246">
        <v>35000</v>
      </c>
      <c r="I12" s="49">
        <v>2100000</v>
      </c>
      <c r="J12" s="50" t="s">
        <v>17</v>
      </c>
    </row>
    <row r="13" spans="1:15" x14ac:dyDescent="0.25">
      <c r="A13" s="43">
        <v>42520</v>
      </c>
      <c r="B13" s="46">
        <v>160085084</v>
      </c>
      <c r="C13" s="88">
        <v>22</v>
      </c>
      <c r="D13" s="50">
        <v>2407125</v>
      </c>
      <c r="E13" s="46"/>
      <c r="F13" s="86"/>
      <c r="G13" s="47"/>
      <c r="H13" s="246">
        <v>40000</v>
      </c>
      <c r="I13" s="49">
        <v>2490000</v>
      </c>
      <c r="J13" s="50" t="s">
        <v>17</v>
      </c>
    </row>
    <row r="14" spans="1:15" x14ac:dyDescent="0.25">
      <c r="A14" s="43">
        <v>42529</v>
      </c>
      <c r="B14" s="46">
        <v>160086594</v>
      </c>
      <c r="C14" s="88">
        <v>52</v>
      </c>
      <c r="D14" s="50">
        <v>5228388</v>
      </c>
      <c r="E14" s="46">
        <v>160023815</v>
      </c>
      <c r="F14" s="86">
        <v>13</v>
      </c>
      <c r="G14" s="50">
        <v>1393000</v>
      </c>
      <c r="H14" s="246">
        <v>40000</v>
      </c>
      <c r="I14" s="49">
        <v>3876000</v>
      </c>
      <c r="J14" s="50" t="s">
        <v>17</v>
      </c>
    </row>
    <row r="15" spans="1:15" x14ac:dyDescent="0.25">
      <c r="A15" s="43">
        <v>42541</v>
      </c>
      <c r="B15" s="46">
        <v>160088674</v>
      </c>
      <c r="C15" s="88">
        <v>37</v>
      </c>
      <c r="D15" s="50">
        <v>3473575</v>
      </c>
      <c r="E15" s="46">
        <v>160024369</v>
      </c>
      <c r="F15" s="86">
        <v>21</v>
      </c>
      <c r="G15" s="50">
        <v>2180150</v>
      </c>
      <c r="H15" s="246">
        <v>40000</v>
      </c>
      <c r="I15" s="49">
        <v>1500000</v>
      </c>
      <c r="J15" s="50" t="s">
        <v>17</v>
      </c>
    </row>
    <row r="16" spans="1:15" x14ac:dyDescent="0.25">
      <c r="A16" s="43">
        <v>42547</v>
      </c>
      <c r="B16" s="46">
        <v>160089922</v>
      </c>
      <c r="C16" s="88">
        <v>17</v>
      </c>
      <c r="D16" s="50">
        <v>1974438</v>
      </c>
      <c r="E16" s="46">
        <v>160024818</v>
      </c>
      <c r="F16" s="86">
        <v>12</v>
      </c>
      <c r="G16" s="50">
        <v>1108275</v>
      </c>
      <c r="H16" s="246">
        <v>40000</v>
      </c>
      <c r="I16" s="49">
        <v>500000</v>
      </c>
      <c r="J16" s="50" t="s">
        <v>17</v>
      </c>
    </row>
    <row r="17" spans="1:14" x14ac:dyDescent="0.25">
      <c r="A17" s="43">
        <v>42584</v>
      </c>
      <c r="B17" s="46">
        <v>160092629</v>
      </c>
      <c r="C17" s="88">
        <v>5</v>
      </c>
      <c r="D17" s="50">
        <v>304238</v>
      </c>
      <c r="E17" s="46"/>
      <c r="F17" s="86"/>
      <c r="G17" s="50"/>
      <c r="H17" s="246"/>
      <c r="I17" s="49">
        <v>239703</v>
      </c>
      <c r="J17" s="50" t="s">
        <v>68</v>
      </c>
    </row>
    <row r="18" spans="1:14" x14ac:dyDescent="0.25">
      <c r="A18" s="43">
        <v>42588</v>
      </c>
      <c r="B18" s="46">
        <v>160092981</v>
      </c>
      <c r="C18" s="88">
        <v>1</v>
      </c>
      <c r="D18" s="50">
        <v>51713</v>
      </c>
      <c r="E18" s="46"/>
      <c r="F18" s="86"/>
      <c r="G18" s="50"/>
      <c r="H18" s="246"/>
      <c r="I18" s="49"/>
      <c r="J18" s="50"/>
    </row>
    <row r="19" spans="1:14" x14ac:dyDescent="0.25">
      <c r="A19" s="43">
        <v>42592</v>
      </c>
      <c r="B19" s="46"/>
      <c r="C19" s="88"/>
      <c r="D19" s="50"/>
      <c r="E19" s="46">
        <v>160025389</v>
      </c>
      <c r="F19" s="86">
        <v>4</v>
      </c>
      <c r="G19" s="50">
        <v>419388</v>
      </c>
      <c r="H19" s="246"/>
      <c r="I19" s="49"/>
      <c r="J19" s="50"/>
    </row>
    <row r="20" spans="1:14" x14ac:dyDescent="0.25">
      <c r="A20" s="43">
        <v>42595</v>
      </c>
      <c r="B20" s="46">
        <v>160093770</v>
      </c>
      <c r="C20" s="88">
        <v>3</v>
      </c>
      <c r="D20" s="50">
        <v>280000</v>
      </c>
      <c r="E20" s="46"/>
      <c r="F20" s="86"/>
      <c r="G20" s="50"/>
      <c r="H20" s="246"/>
      <c r="I20" s="49">
        <v>216000</v>
      </c>
      <c r="J20" s="50" t="s">
        <v>17</v>
      </c>
    </row>
    <row r="21" spans="1:14" x14ac:dyDescent="0.25">
      <c r="A21" s="43">
        <v>42602</v>
      </c>
      <c r="B21" s="46">
        <v>160094440</v>
      </c>
      <c r="C21" s="88">
        <v>2</v>
      </c>
      <c r="D21" s="50">
        <v>152425</v>
      </c>
      <c r="E21" s="46"/>
      <c r="F21" s="86"/>
      <c r="G21" s="50"/>
      <c r="H21" s="246"/>
      <c r="I21" s="49"/>
      <c r="J21" s="50"/>
    </row>
    <row r="22" spans="1:14" x14ac:dyDescent="0.25">
      <c r="A22" s="43">
        <v>42608</v>
      </c>
      <c r="B22" s="46"/>
      <c r="C22" s="88"/>
      <c r="D22" s="50"/>
      <c r="E22" s="46">
        <v>160025747</v>
      </c>
      <c r="F22" s="86">
        <v>4</v>
      </c>
      <c r="G22" s="50">
        <v>424288</v>
      </c>
      <c r="H22" s="246"/>
      <c r="I22" s="49">
        <v>636000</v>
      </c>
      <c r="J22" s="50" t="s">
        <v>17</v>
      </c>
    </row>
    <row r="23" spans="1:14" x14ac:dyDescent="0.25">
      <c r="A23" s="43">
        <v>42611</v>
      </c>
      <c r="B23" s="46">
        <v>160095286</v>
      </c>
      <c r="C23" s="88">
        <v>5</v>
      </c>
      <c r="D23" s="50">
        <v>509163</v>
      </c>
      <c r="E23" s="46"/>
      <c r="F23" s="86"/>
      <c r="G23" s="50"/>
      <c r="H23" s="246"/>
      <c r="I23" s="49"/>
      <c r="J23" s="50"/>
    </row>
    <row r="24" spans="1:14" x14ac:dyDescent="0.25">
      <c r="A24" s="43">
        <v>42620</v>
      </c>
      <c r="B24" s="46"/>
      <c r="C24" s="88"/>
      <c r="D24" s="50"/>
      <c r="E24" s="46">
        <v>160026075</v>
      </c>
      <c r="F24" s="86">
        <v>2</v>
      </c>
      <c r="G24" s="50">
        <v>217000</v>
      </c>
      <c r="H24" s="246"/>
      <c r="I24" s="49"/>
      <c r="J24" s="50"/>
    </row>
    <row r="25" spans="1:14" x14ac:dyDescent="0.25">
      <c r="A25" s="43">
        <v>42627</v>
      </c>
      <c r="B25" s="46">
        <v>160096885</v>
      </c>
      <c r="C25" s="88">
        <v>3</v>
      </c>
      <c r="D25" s="50">
        <v>616088</v>
      </c>
      <c r="E25" s="46"/>
      <c r="F25" s="86"/>
      <c r="G25" s="50"/>
      <c r="H25" s="246"/>
      <c r="I25" s="49"/>
      <c r="J25" s="50"/>
    </row>
    <row r="26" spans="1:14" x14ac:dyDescent="0.25">
      <c r="A26" s="43">
        <v>42632</v>
      </c>
      <c r="B26" s="46">
        <v>160097400</v>
      </c>
      <c r="C26" s="88">
        <v>7</v>
      </c>
      <c r="D26" s="50">
        <v>589838</v>
      </c>
      <c r="E26" s="46"/>
      <c r="F26" s="86"/>
      <c r="G26" s="50"/>
      <c r="H26" s="246"/>
      <c r="I26" s="49"/>
      <c r="J26" s="50"/>
    </row>
    <row r="27" spans="1:14" x14ac:dyDescent="0.25">
      <c r="A27" s="43">
        <v>42649</v>
      </c>
      <c r="B27" s="46"/>
      <c r="C27" s="129"/>
      <c r="D27" s="50"/>
      <c r="E27" s="48">
        <v>160026782</v>
      </c>
      <c r="F27" s="46">
        <v>4</v>
      </c>
      <c r="G27" s="50">
        <v>654938</v>
      </c>
      <c r="H27" s="246"/>
      <c r="I27" s="49"/>
      <c r="J27" s="50"/>
    </row>
    <row r="28" spans="1:14" x14ac:dyDescent="0.25">
      <c r="A28" s="43">
        <v>42650</v>
      </c>
      <c r="B28" s="46">
        <v>160099323</v>
      </c>
      <c r="C28" s="129">
        <v>6</v>
      </c>
      <c r="D28" s="50">
        <v>519750</v>
      </c>
      <c r="E28" s="48"/>
      <c r="F28" s="46"/>
      <c r="G28" s="50"/>
      <c r="H28" s="246"/>
      <c r="I28" s="49">
        <v>454000</v>
      </c>
      <c r="J28" s="50" t="s">
        <v>17</v>
      </c>
    </row>
    <row r="29" spans="1:14" x14ac:dyDescent="0.25">
      <c r="A29" s="242">
        <v>42652</v>
      </c>
      <c r="B29" s="243">
        <v>160099601</v>
      </c>
      <c r="C29" s="129">
        <v>1</v>
      </c>
      <c r="D29" s="247">
        <v>92838</v>
      </c>
      <c r="E29" s="245"/>
      <c r="F29" s="243"/>
      <c r="G29" s="247"/>
      <c r="H29" s="246"/>
      <c r="I29" s="246"/>
      <c r="J29" s="247"/>
    </row>
    <row r="30" spans="1:14" x14ac:dyDescent="0.25">
      <c r="A30" s="242">
        <v>42661</v>
      </c>
      <c r="B30" s="243">
        <v>160100574</v>
      </c>
      <c r="C30" s="129">
        <v>3</v>
      </c>
      <c r="D30" s="247">
        <v>420263</v>
      </c>
      <c r="E30" s="245"/>
      <c r="F30" s="243"/>
      <c r="G30" s="247"/>
      <c r="H30" s="246"/>
      <c r="I30" s="246">
        <v>300000</v>
      </c>
      <c r="J30" s="247" t="s">
        <v>17</v>
      </c>
    </row>
    <row r="31" spans="1:14" s="234" customFormat="1" x14ac:dyDescent="0.25">
      <c r="A31" s="242">
        <v>42669</v>
      </c>
      <c r="B31" s="243"/>
      <c r="C31" s="129"/>
      <c r="D31" s="247"/>
      <c r="E31" s="245">
        <v>160027249</v>
      </c>
      <c r="F31" s="243">
        <v>5</v>
      </c>
      <c r="G31" s="247">
        <v>438900</v>
      </c>
      <c r="H31" s="246"/>
      <c r="I31" s="246"/>
      <c r="J31" s="247"/>
      <c r="K31" s="219"/>
      <c r="L31" s="219"/>
      <c r="M31" s="219"/>
      <c r="N31" s="219"/>
    </row>
    <row r="32" spans="1:14" x14ac:dyDescent="0.25">
      <c r="A32" s="242">
        <v>42672</v>
      </c>
      <c r="B32" s="243">
        <v>160101585</v>
      </c>
      <c r="C32" s="129">
        <v>3</v>
      </c>
      <c r="D32" s="247">
        <v>276325</v>
      </c>
      <c r="E32" s="245"/>
      <c r="F32" s="243"/>
      <c r="G32" s="247"/>
      <c r="H32" s="246"/>
      <c r="I32" s="246">
        <v>300000</v>
      </c>
      <c r="J32" s="247" t="s">
        <v>17</v>
      </c>
    </row>
    <row r="33" spans="1:14" s="234" customFormat="1" x14ac:dyDescent="0.25">
      <c r="A33" s="242">
        <v>42679</v>
      </c>
      <c r="B33" s="243">
        <v>160102333</v>
      </c>
      <c r="C33" s="129">
        <v>3</v>
      </c>
      <c r="D33" s="247">
        <v>297850</v>
      </c>
      <c r="E33" s="245"/>
      <c r="F33" s="243"/>
      <c r="G33" s="247"/>
      <c r="H33" s="246"/>
      <c r="I33" s="246"/>
      <c r="J33" s="247"/>
      <c r="K33" s="219"/>
      <c r="L33" s="219"/>
      <c r="M33" s="219"/>
      <c r="N33" s="219"/>
    </row>
    <row r="34" spans="1:14" s="234" customFormat="1" x14ac:dyDescent="0.25">
      <c r="A34" s="242">
        <v>42690</v>
      </c>
      <c r="B34" s="243"/>
      <c r="C34" s="129"/>
      <c r="D34" s="247"/>
      <c r="E34" s="245">
        <v>160027766</v>
      </c>
      <c r="F34" s="243">
        <v>2</v>
      </c>
      <c r="G34" s="247">
        <v>153563</v>
      </c>
      <c r="H34" s="246"/>
      <c r="I34" s="246"/>
      <c r="J34" s="247"/>
      <c r="K34" s="219"/>
      <c r="L34" s="219"/>
      <c r="M34" s="219"/>
      <c r="N34" s="219"/>
    </row>
    <row r="35" spans="1:14" s="234" customFormat="1" x14ac:dyDescent="0.25">
      <c r="A35" s="242">
        <v>42692</v>
      </c>
      <c r="B35" s="243">
        <v>160103728</v>
      </c>
      <c r="C35" s="129">
        <v>7</v>
      </c>
      <c r="D35" s="247">
        <v>620463</v>
      </c>
      <c r="E35" s="245"/>
      <c r="F35" s="243"/>
      <c r="G35" s="247"/>
      <c r="H35" s="246"/>
      <c r="I35" s="246">
        <v>730000</v>
      </c>
      <c r="J35" s="247" t="s">
        <v>17</v>
      </c>
      <c r="K35" s="219"/>
      <c r="L35" s="219"/>
      <c r="M35" s="219"/>
      <c r="N35" s="219"/>
    </row>
    <row r="36" spans="1:14" s="234" customFormat="1" x14ac:dyDescent="0.25">
      <c r="A36" s="242">
        <v>42703</v>
      </c>
      <c r="B36" s="243">
        <v>160104804</v>
      </c>
      <c r="C36" s="129">
        <v>2</v>
      </c>
      <c r="D36" s="247">
        <v>216475</v>
      </c>
      <c r="E36" s="245"/>
      <c r="F36" s="243"/>
      <c r="G36" s="247"/>
      <c r="H36" s="246"/>
      <c r="I36" s="246"/>
      <c r="J36" s="247"/>
      <c r="K36" s="219"/>
      <c r="L36" s="219"/>
      <c r="M36" s="219"/>
      <c r="N36" s="219"/>
    </row>
    <row r="37" spans="1:14" s="234" customFormat="1" x14ac:dyDescent="0.25">
      <c r="A37" s="242">
        <v>42713</v>
      </c>
      <c r="B37" s="243">
        <v>160105809</v>
      </c>
      <c r="C37" s="129">
        <v>5</v>
      </c>
      <c r="D37" s="247">
        <v>469350</v>
      </c>
      <c r="E37" s="245">
        <v>160028303</v>
      </c>
      <c r="F37" s="243">
        <v>2</v>
      </c>
      <c r="G37" s="247">
        <v>291375</v>
      </c>
      <c r="H37" s="246"/>
      <c r="I37" s="246"/>
      <c r="J37" s="247"/>
      <c r="K37" s="219"/>
      <c r="L37" s="219"/>
      <c r="M37" s="219"/>
      <c r="N37" s="219"/>
    </row>
    <row r="38" spans="1:14" s="234" customFormat="1" x14ac:dyDescent="0.25">
      <c r="A38" s="242">
        <v>42730</v>
      </c>
      <c r="B38" s="243"/>
      <c r="C38" s="129"/>
      <c r="D38" s="247"/>
      <c r="E38" s="245">
        <v>160028674</v>
      </c>
      <c r="F38" s="243">
        <v>2</v>
      </c>
      <c r="G38" s="247">
        <v>200725</v>
      </c>
      <c r="H38" s="246"/>
      <c r="I38" s="246"/>
      <c r="J38" s="247"/>
      <c r="K38" s="219"/>
      <c r="L38" s="219"/>
      <c r="M38" s="219"/>
      <c r="N38" s="219"/>
    </row>
    <row r="39" spans="1:14" s="234" customFormat="1" x14ac:dyDescent="0.25">
      <c r="A39" s="242">
        <v>42733</v>
      </c>
      <c r="B39" s="243">
        <v>160107706</v>
      </c>
      <c r="C39" s="129">
        <v>4</v>
      </c>
      <c r="D39" s="247">
        <v>377825</v>
      </c>
      <c r="E39" s="245"/>
      <c r="F39" s="243"/>
      <c r="G39" s="247"/>
      <c r="H39" s="246"/>
      <c r="I39" s="246">
        <v>358000</v>
      </c>
      <c r="J39" s="247" t="s">
        <v>17</v>
      </c>
      <c r="K39" s="219"/>
      <c r="L39" s="219"/>
      <c r="M39" s="219"/>
      <c r="N39" s="219"/>
    </row>
    <row r="40" spans="1:14" s="234" customFormat="1" x14ac:dyDescent="0.25">
      <c r="A40" s="242">
        <v>42743</v>
      </c>
      <c r="B40" s="243">
        <v>170108446</v>
      </c>
      <c r="C40" s="129">
        <v>5</v>
      </c>
      <c r="D40" s="247">
        <v>533838</v>
      </c>
      <c r="E40" s="245">
        <v>170029001</v>
      </c>
      <c r="F40" s="243">
        <v>2</v>
      </c>
      <c r="G40" s="247">
        <v>210350</v>
      </c>
      <c r="H40" s="246"/>
      <c r="I40" s="246"/>
      <c r="J40" s="247"/>
      <c r="K40" s="219"/>
      <c r="L40" s="219"/>
      <c r="M40" s="219"/>
      <c r="N40" s="219"/>
    </row>
    <row r="41" spans="1:14" s="234" customFormat="1" x14ac:dyDescent="0.25">
      <c r="A41" s="242">
        <v>42754</v>
      </c>
      <c r="B41" s="243">
        <v>170109261</v>
      </c>
      <c r="C41" s="129">
        <v>2</v>
      </c>
      <c r="D41" s="247">
        <v>210613</v>
      </c>
      <c r="E41" s="245"/>
      <c r="F41" s="243"/>
      <c r="G41" s="247"/>
      <c r="H41" s="246"/>
      <c r="I41" s="246"/>
      <c r="J41" s="247"/>
      <c r="K41" s="219"/>
      <c r="L41" s="219"/>
      <c r="M41" s="219"/>
      <c r="N41" s="219"/>
    </row>
    <row r="42" spans="1:14" s="234" customFormat="1" x14ac:dyDescent="0.25">
      <c r="A42" s="242">
        <v>42760</v>
      </c>
      <c r="B42" s="243"/>
      <c r="C42" s="129"/>
      <c r="D42" s="247"/>
      <c r="E42" s="245"/>
      <c r="F42" s="243"/>
      <c r="G42" s="247"/>
      <c r="H42" s="246">
        <v>40000</v>
      </c>
      <c r="I42" s="246"/>
      <c r="J42" s="247"/>
      <c r="K42" s="219"/>
      <c r="L42" s="219"/>
      <c r="M42" s="219"/>
      <c r="N42" s="219"/>
    </row>
    <row r="43" spans="1:14" s="234" customFormat="1" x14ac:dyDescent="0.25">
      <c r="A43" s="242">
        <v>42761</v>
      </c>
      <c r="B43" s="243"/>
      <c r="C43" s="129"/>
      <c r="D43" s="247"/>
      <c r="E43" s="245">
        <v>170029207</v>
      </c>
      <c r="F43" s="243">
        <v>4</v>
      </c>
      <c r="G43" s="247">
        <v>444150</v>
      </c>
      <c r="H43" s="246"/>
      <c r="I43" s="246"/>
      <c r="J43" s="247"/>
      <c r="K43" s="219"/>
      <c r="L43" s="219"/>
      <c r="M43" s="219"/>
      <c r="N43" s="219"/>
    </row>
    <row r="44" spans="1:14" s="234" customFormat="1" x14ac:dyDescent="0.25">
      <c r="A44" s="98">
        <v>42763</v>
      </c>
      <c r="B44" s="99">
        <v>170110191</v>
      </c>
      <c r="C44" s="254">
        <v>3</v>
      </c>
      <c r="D44" s="34">
        <v>369425</v>
      </c>
      <c r="E44" s="101"/>
      <c r="F44" s="99"/>
      <c r="G44" s="34"/>
      <c r="H44" s="102"/>
      <c r="I44" s="102">
        <v>400000</v>
      </c>
      <c r="J44" s="34" t="s">
        <v>17</v>
      </c>
      <c r="K44" s="219"/>
      <c r="L44" s="219"/>
      <c r="M44" s="219"/>
      <c r="N44" s="219"/>
    </row>
    <row r="45" spans="1:14" s="234" customFormat="1" x14ac:dyDescent="0.25">
      <c r="A45" s="98">
        <v>42743</v>
      </c>
      <c r="B45" s="99">
        <v>170111641</v>
      </c>
      <c r="C45" s="254">
        <v>1</v>
      </c>
      <c r="D45" s="34">
        <v>98613</v>
      </c>
      <c r="E45" s="101"/>
      <c r="F45" s="99"/>
      <c r="G45" s="34"/>
      <c r="H45" s="102"/>
      <c r="I45" s="102"/>
      <c r="J45" s="34"/>
      <c r="K45" s="219"/>
      <c r="L45" s="219"/>
      <c r="M45" s="219"/>
      <c r="N45" s="219"/>
    </row>
    <row r="46" spans="1:14" s="234" customFormat="1" x14ac:dyDescent="0.25">
      <c r="A46" s="98">
        <v>42785</v>
      </c>
      <c r="B46" s="99">
        <v>170113126</v>
      </c>
      <c r="C46" s="254">
        <v>7</v>
      </c>
      <c r="D46" s="34">
        <v>815938</v>
      </c>
      <c r="E46" s="101">
        <v>170029963</v>
      </c>
      <c r="F46" s="99">
        <v>2</v>
      </c>
      <c r="G46" s="34">
        <v>229425</v>
      </c>
      <c r="H46" s="102">
        <v>40000</v>
      </c>
      <c r="I46" s="102">
        <v>586000</v>
      </c>
      <c r="J46" s="34" t="s">
        <v>17</v>
      </c>
      <c r="K46" s="219"/>
      <c r="L46" s="219"/>
      <c r="M46" s="219"/>
      <c r="N46" s="219"/>
    </row>
    <row r="47" spans="1:14" s="234" customFormat="1" x14ac:dyDescent="0.25">
      <c r="A47" s="98">
        <v>42793</v>
      </c>
      <c r="B47" s="99">
        <v>170114053</v>
      </c>
      <c r="C47" s="254">
        <v>20</v>
      </c>
      <c r="D47" s="34">
        <v>2286900</v>
      </c>
      <c r="E47" s="101"/>
      <c r="F47" s="99"/>
      <c r="G47" s="34"/>
      <c r="H47" s="102"/>
      <c r="I47" s="102">
        <v>2292000</v>
      </c>
      <c r="J47" s="34" t="s">
        <v>17</v>
      </c>
      <c r="K47" s="219"/>
      <c r="L47" s="219"/>
      <c r="M47" s="219"/>
      <c r="N47" s="219"/>
    </row>
    <row r="48" spans="1:14" s="234" customFormat="1" x14ac:dyDescent="0.25">
      <c r="A48" s="98">
        <v>42801</v>
      </c>
      <c r="B48" s="99">
        <v>170115290</v>
      </c>
      <c r="C48" s="254">
        <v>26</v>
      </c>
      <c r="D48" s="34">
        <v>2627013</v>
      </c>
      <c r="E48" s="101"/>
      <c r="F48" s="99"/>
      <c r="G48" s="34"/>
      <c r="H48" s="102"/>
      <c r="I48" s="102">
        <v>2800000</v>
      </c>
      <c r="J48" s="34" t="s">
        <v>17</v>
      </c>
      <c r="K48" s="219"/>
      <c r="L48" s="219"/>
      <c r="M48" s="219"/>
      <c r="N48" s="219"/>
    </row>
    <row r="49" spans="1:14" s="234" customFormat="1" x14ac:dyDescent="0.25">
      <c r="A49" s="98"/>
      <c r="B49" s="99"/>
      <c r="C49" s="254"/>
      <c r="D49" s="34"/>
      <c r="E49" s="101"/>
      <c r="F49" s="99"/>
      <c r="G49" s="34"/>
      <c r="H49" s="102"/>
      <c r="I49" s="102">
        <v>60842</v>
      </c>
      <c r="J49" s="34" t="s">
        <v>172</v>
      </c>
      <c r="K49" s="219"/>
      <c r="L49" s="219"/>
      <c r="M49" s="219"/>
      <c r="N49" s="219"/>
    </row>
    <row r="50" spans="1:14" x14ac:dyDescent="0.25">
      <c r="A50" s="4"/>
      <c r="B50" s="3"/>
      <c r="C50" s="26"/>
      <c r="D50" s="6"/>
      <c r="E50" s="7"/>
      <c r="F50" s="3"/>
      <c r="G50" s="6"/>
      <c r="H50" s="240"/>
      <c r="I50" s="39"/>
      <c r="J50" s="6"/>
    </row>
    <row r="51" spans="1:14" x14ac:dyDescent="0.25">
      <c r="A51" s="4"/>
      <c r="B51" s="8" t="s">
        <v>11</v>
      </c>
      <c r="C51" s="27">
        <f>SUM(C8:C50)</f>
        <v>343</v>
      </c>
      <c r="D51" s="9"/>
      <c r="E51" s="8" t="s">
        <v>11</v>
      </c>
      <c r="F51" s="8">
        <f>SUM(F8:F50)</f>
        <v>93</v>
      </c>
      <c r="G51" s="5"/>
      <c r="H51" s="241"/>
      <c r="I51" s="40"/>
      <c r="J51" s="5"/>
    </row>
    <row r="52" spans="1:14" x14ac:dyDescent="0.25">
      <c r="A52" s="4"/>
      <c r="B52" s="8"/>
      <c r="C52" s="27"/>
      <c r="D52" s="9"/>
      <c r="E52" s="8"/>
      <c r="F52" s="8"/>
      <c r="G52" s="32"/>
      <c r="H52" s="52"/>
      <c r="I52" s="40"/>
      <c r="J52" s="5"/>
    </row>
    <row r="53" spans="1:14" x14ac:dyDescent="0.25">
      <c r="A53" s="10"/>
      <c r="B53" s="11"/>
      <c r="C53" s="26"/>
      <c r="D53" s="6"/>
      <c r="E53" s="8"/>
      <c r="F53" s="3"/>
      <c r="G53" s="324" t="s">
        <v>12</v>
      </c>
      <c r="H53" s="324"/>
      <c r="I53" s="39"/>
      <c r="J53" s="13">
        <f>SUM(D8:D50)</f>
        <v>34806635</v>
      </c>
    </row>
    <row r="54" spans="1:14" x14ac:dyDescent="0.25">
      <c r="A54" s="4"/>
      <c r="B54" s="3"/>
      <c r="C54" s="26"/>
      <c r="D54" s="6"/>
      <c r="E54" s="7"/>
      <c r="F54" s="3"/>
      <c r="G54" s="324" t="s">
        <v>13</v>
      </c>
      <c r="H54" s="324"/>
      <c r="I54" s="39"/>
      <c r="J54" s="13">
        <f>SUM(G8:G50)</f>
        <v>9660090</v>
      </c>
    </row>
    <row r="55" spans="1:14" x14ac:dyDescent="0.25">
      <c r="A55" s="14"/>
      <c r="B55" s="7"/>
      <c r="C55" s="26"/>
      <c r="D55" s="6"/>
      <c r="E55" s="7"/>
      <c r="F55" s="3"/>
      <c r="G55" s="324" t="s">
        <v>14</v>
      </c>
      <c r="H55" s="324"/>
      <c r="I55" s="41"/>
      <c r="J55" s="15">
        <f>J53-J54</f>
        <v>25146545</v>
      </c>
    </row>
    <row r="56" spans="1:14" x14ac:dyDescent="0.25">
      <c r="A56" s="4"/>
      <c r="B56" s="16"/>
      <c r="C56" s="26"/>
      <c r="D56" s="17"/>
      <c r="E56" s="7"/>
      <c r="F56" s="3"/>
      <c r="G56" s="324" t="s">
        <v>15</v>
      </c>
      <c r="H56" s="324"/>
      <c r="I56" s="39"/>
      <c r="J56" s="13">
        <f>SUM(H8:H51)</f>
        <v>415000</v>
      </c>
    </row>
    <row r="57" spans="1:14" x14ac:dyDescent="0.25">
      <c r="A57" s="4"/>
      <c r="B57" s="16"/>
      <c r="C57" s="26"/>
      <c r="D57" s="17"/>
      <c r="E57" s="7"/>
      <c r="F57" s="3"/>
      <c r="G57" s="324" t="s">
        <v>16</v>
      </c>
      <c r="H57" s="324"/>
      <c r="I57" s="39"/>
      <c r="J57" s="13">
        <f>J55+J56</f>
        <v>25561545</v>
      </c>
    </row>
    <row r="58" spans="1:14" x14ac:dyDescent="0.25">
      <c r="A58" s="4"/>
      <c r="B58" s="16"/>
      <c r="C58" s="26"/>
      <c r="D58" s="17"/>
      <c r="E58" s="7"/>
      <c r="F58" s="3"/>
      <c r="G58" s="324" t="s">
        <v>5</v>
      </c>
      <c r="H58" s="324"/>
      <c r="I58" s="39"/>
      <c r="J58" s="13">
        <f>SUM(I8:I51)</f>
        <v>25561545</v>
      </c>
    </row>
    <row r="59" spans="1:14" x14ac:dyDescent="0.25">
      <c r="A59" s="4"/>
      <c r="B59" s="16"/>
      <c r="C59" s="26"/>
      <c r="D59" s="17"/>
      <c r="E59" s="7"/>
      <c r="F59" s="3"/>
      <c r="G59" s="324" t="s">
        <v>32</v>
      </c>
      <c r="H59" s="324"/>
      <c r="I59" s="40" t="str">
        <f>IF(J59&gt;0,"SALDO",IF(J59&lt;0,"PIUTANG",IF(J59=0,"LUNAS")))</f>
        <v>LUNAS</v>
      </c>
      <c r="J59" s="13">
        <f>J58-J57</f>
        <v>0</v>
      </c>
    </row>
  </sheetData>
  <mergeCells count="15">
    <mergeCell ref="G59:H59"/>
    <mergeCell ref="G53:H53"/>
    <mergeCell ref="G54:H54"/>
    <mergeCell ref="G55:H55"/>
    <mergeCell ref="G56:H56"/>
    <mergeCell ref="G57:H57"/>
    <mergeCell ref="G58:H58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/>
  <dimension ref="A1:M41"/>
  <sheetViews>
    <sheetView workbookViewId="0">
      <pane ySplit="7" topLeftCell="A8" activePane="bottomLeft" state="frozen"/>
      <selection pane="bottomLeft" activeCell="K13" sqref="K13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0.5703125" bestFit="1" customWidth="1"/>
  </cols>
  <sheetData>
    <row r="1" spans="1:10" x14ac:dyDescent="0.25">
      <c r="A1" s="20" t="s">
        <v>0</v>
      </c>
      <c r="B1" s="20"/>
      <c r="C1" s="78" t="s">
        <v>95</v>
      </c>
      <c r="D1" s="20"/>
      <c r="E1" s="20"/>
      <c r="F1" s="318" t="s">
        <v>22</v>
      </c>
      <c r="G1" s="318"/>
      <c r="H1" s="318"/>
      <c r="I1" s="38"/>
      <c r="J1" s="20"/>
    </row>
    <row r="2" spans="1:10" x14ac:dyDescent="0.25">
      <c r="A2" s="20" t="s">
        <v>1</v>
      </c>
      <c r="B2" s="20"/>
      <c r="C2" s="78" t="s">
        <v>19</v>
      </c>
      <c r="D2" s="20"/>
      <c r="E2" s="20"/>
      <c r="F2" s="318" t="s">
        <v>21</v>
      </c>
      <c r="G2" s="318"/>
      <c r="H2" s="318"/>
      <c r="I2" s="38">
        <f>J41*-1</f>
        <v>514</v>
      </c>
      <c r="J2" s="20"/>
    </row>
    <row r="3" spans="1:10" s="234" customFormat="1" x14ac:dyDescent="0.25">
      <c r="A3" s="218" t="s">
        <v>118</v>
      </c>
      <c r="B3" s="218"/>
      <c r="C3" s="222" t="s">
        <v>142</v>
      </c>
      <c r="D3" s="218"/>
      <c r="E3" s="218"/>
      <c r="F3" s="266"/>
      <c r="G3" s="266"/>
      <c r="H3" s="266"/>
      <c r="I3" s="220"/>
      <c r="J3" s="218"/>
    </row>
    <row r="5" spans="1:10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0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9" t="s">
        <v>4</v>
      </c>
      <c r="I6" s="343" t="s">
        <v>5</v>
      </c>
      <c r="J6" s="333" t="s">
        <v>6</v>
      </c>
    </row>
    <row r="7" spans="1:10" x14ac:dyDescent="0.25">
      <c r="A7" s="339"/>
      <c r="B7" s="202" t="s">
        <v>7</v>
      </c>
      <c r="C7" s="204" t="s">
        <v>8</v>
      </c>
      <c r="D7" s="203" t="s">
        <v>9</v>
      </c>
      <c r="E7" s="202" t="s">
        <v>10</v>
      </c>
      <c r="F7" s="204" t="s">
        <v>8</v>
      </c>
      <c r="G7" s="203" t="s">
        <v>9</v>
      </c>
      <c r="H7" s="330"/>
      <c r="I7" s="344"/>
      <c r="J7" s="334"/>
    </row>
    <row r="8" spans="1:10" x14ac:dyDescent="0.25">
      <c r="A8" s="242">
        <v>42637</v>
      </c>
      <c r="B8" s="89">
        <v>160097887</v>
      </c>
      <c r="C8" s="91">
        <v>3</v>
      </c>
      <c r="D8" s="90">
        <v>339850</v>
      </c>
      <c r="E8" s="243"/>
      <c r="F8" s="248"/>
      <c r="G8" s="244"/>
      <c r="H8" s="247"/>
      <c r="I8" s="246"/>
      <c r="J8" s="247"/>
    </row>
    <row r="9" spans="1:10" x14ac:dyDescent="0.25">
      <c r="A9" s="242">
        <v>42640</v>
      </c>
      <c r="B9" s="89">
        <v>160098136</v>
      </c>
      <c r="C9" s="91">
        <v>2</v>
      </c>
      <c r="D9" s="90">
        <v>251388</v>
      </c>
      <c r="E9" s="243"/>
      <c r="F9" s="246"/>
      <c r="G9" s="247"/>
      <c r="H9" s="247">
        <v>30000</v>
      </c>
      <c r="I9" s="246"/>
      <c r="J9" s="247"/>
    </row>
    <row r="10" spans="1:10" x14ac:dyDescent="0.25">
      <c r="A10" s="242">
        <v>42643</v>
      </c>
      <c r="B10" s="89">
        <v>160098562</v>
      </c>
      <c r="C10" s="91">
        <v>6</v>
      </c>
      <c r="D10" s="90">
        <v>465675</v>
      </c>
      <c r="E10" s="243"/>
      <c r="F10" s="246"/>
      <c r="G10" s="247"/>
      <c r="H10" s="247">
        <v>88000</v>
      </c>
      <c r="I10" s="246"/>
      <c r="J10" s="247"/>
    </row>
    <row r="11" spans="1:10" x14ac:dyDescent="0.25">
      <c r="A11" s="242">
        <v>42663</v>
      </c>
      <c r="B11" s="243">
        <v>160100766</v>
      </c>
      <c r="C11" s="249">
        <v>4</v>
      </c>
      <c r="D11" s="247">
        <v>314738</v>
      </c>
      <c r="E11" s="243"/>
      <c r="F11" s="248"/>
      <c r="G11" s="244"/>
      <c r="H11" s="247">
        <v>36000</v>
      </c>
      <c r="I11" s="246"/>
      <c r="J11" s="247"/>
    </row>
    <row r="12" spans="1:10" x14ac:dyDescent="0.25">
      <c r="A12" s="242">
        <v>42663</v>
      </c>
      <c r="B12" s="243">
        <v>160100774</v>
      </c>
      <c r="C12" s="249">
        <v>5</v>
      </c>
      <c r="D12" s="247">
        <v>448525</v>
      </c>
      <c r="E12" s="243"/>
      <c r="F12" s="249"/>
      <c r="G12" s="244"/>
      <c r="H12" s="247">
        <v>54000</v>
      </c>
      <c r="I12" s="246"/>
      <c r="J12" s="247"/>
    </row>
    <row r="13" spans="1:10" x14ac:dyDescent="0.25">
      <c r="A13" s="242">
        <v>42682</v>
      </c>
      <c r="B13" s="243"/>
      <c r="C13" s="249"/>
      <c r="D13" s="247"/>
      <c r="E13" s="243"/>
      <c r="F13" s="249"/>
      <c r="G13" s="244"/>
      <c r="H13" s="247"/>
      <c r="I13" s="246">
        <v>2300000</v>
      </c>
      <c r="J13" s="247" t="s">
        <v>17</v>
      </c>
    </row>
    <row r="14" spans="1:10" x14ac:dyDescent="0.25">
      <c r="A14" s="242">
        <v>42684</v>
      </c>
      <c r="B14" s="243">
        <v>160102916</v>
      </c>
      <c r="C14" s="249">
        <v>4</v>
      </c>
      <c r="D14" s="247">
        <v>388325</v>
      </c>
      <c r="E14" s="243"/>
      <c r="F14" s="249"/>
      <c r="G14" s="247"/>
      <c r="H14" s="34">
        <v>22000</v>
      </c>
      <c r="I14" s="102"/>
      <c r="J14" s="34"/>
    </row>
    <row r="15" spans="1:10" x14ac:dyDescent="0.25">
      <c r="A15" s="242">
        <v>42685</v>
      </c>
      <c r="B15" s="243">
        <v>160102986</v>
      </c>
      <c r="C15" s="249">
        <v>2</v>
      </c>
      <c r="D15" s="247">
        <v>170013</v>
      </c>
      <c r="E15" s="243"/>
      <c r="F15" s="249"/>
      <c r="G15" s="247"/>
      <c r="H15" s="6">
        <v>22000</v>
      </c>
      <c r="I15" s="39"/>
      <c r="J15" s="6"/>
    </row>
    <row r="16" spans="1:10" x14ac:dyDescent="0.25">
      <c r="A16" s="4"/>
      <c r="B16" s="3"/>
      <c r="C16" s="175"/>
      <c r="D16" s="6"/>
      <c r="E16" s="3"/>
      <c r="F16" s="175"/>
      <c r="G16" s="6"/>
      <c r="H16" s="6"/>
      <c r="I16" s="102">
        <v>330000</v>
      </c>
      <c r="J16" s="34" t="s">
        <v>17</v>
      </c>
    </row>
    <row r="17" spans="1:13" x14ac:dyDescent="0.25">
      <c r="A17" s="4"/>
      <c r="B17" s="3"/>
      <c r="C17" s="175"/>
      <c r="D17" s="6"/>
      <c r="E17" s="3"/>
      <c r="F17" s="175"/>
      <c r="G17" s="6"/>
      <c r="H17" s="6"/>
      <c r="I17" s="39"/>
      <c r="J17" s="6"/>
    </row>
    <row r="18" spans="1:13" x14ac:dyDescent="0.25">
      <c r="A18" s="4"/>
      <c r="B18" s="3"/>
      <c r="C18" s="175"/>
      <c r="D18" s="6"/>
      <c r="E18" s="3"/>
      <c r="F18" s="175"/>
      <c r="G18" s="6"/>
      <c r="H18" s="6"/>
      <c r="I18" s="39"/>
      <c r="J18" s="6"/>
    </row>
    <row r="19" spans="1:13" x14ac:dyDescent="0.25">
      <c r="A19" s="4"/>
      <c r="B19" s="3"/>
      <c r="C19" s="175"/>
      <c r="D19" s="6"/>
      <c r="E19" s="3"/>
      <c r="F19" s="175"/>
      <c r="G19" s="6"/>
      <c r="H19" s="6"/>
      <c r="I19" s="39"/>
      <c r="J19" s="6"/>
    </row>
    <row r="20" spans="1:13" x14ac:dyDescent="0.25">
      <c r="A20" s="4"/>
      <c r="B20" s="3"/>
      <c r="C20" s="175"/>
      <c r="D20" s="6"/>
      <c r="E20" s="3"/>
      <c r="F20" s="175"/>
      <c r="G20" s="6"/>
      <c r="H20" s="6"/>
      <c r="I20" s="39"/>
      <c r="J20" s="6"/>
    </row>
    <row r="21" spans="1:13" x14ac:dyDescent="0.25">
      <c r="A21" s="4"/>
      <c r="B21" s="3"/>
      <c r="C21" s="175"/>
      <c r="D21" s="6"/>
      <c r="E21" s="3"/>
      <c r="F21" s="175"/>
      <c r="G21" s="6"/>
      <c r="H21" s="6"/>
      <c r="I21" s="39"/>
      <c r="J21" s="6"/>
    </row>
    <row r="22" spans="1:13" x14ac:dyDescent="0.25">
      <c r="A22" s="4"/>
      <c r="B22" s="3"/>
      <c r="C22" s="175"/>
      <c r="D22" s="6"/>
      <c r="E22" s="3"/>
      <c r="F22" s="175"/>
      <c r="G22" s="6"/>
      <c r="H22" s="6"/>
      <c r="I22" s="39"/>
      <c r="J22" s="6"/>
    </row>
    <row r="23" spans="1:13" x14ac:dyDescent="0.25">
      <c r="A23" s="4"/>
      <c r="B23" s="3"/>
      <c r="C23" s="175"/>
      <c r="D23" s="6"/>
      <c r="E23" s="3"/>
      <c r="F23" s="175"/>
      <c r="G23" s="6"/>
      <c r="H23" s="6"/>
      <c r="I23" s="39"/>
      <c r="J23" s="6"/>
    </row>
    <row r="24" spans="1:13" x14ac:dyDescent="0.25">
      <c r="A24" s="4"/>
      <c r="B24" s="3"/>
      <c r="C24" s="175"/>
      <c r="D24" s="6"/>
      <c r="E24" s="3"/>
      <c r="F24" s="175"/>
      <c r="G24" s="6"/>
      <c r="H24" s="6"/>
      <c r="I24" s="39"/>
      <c r="J24" s="6"/>
    </row>
    <row r="25" spans="1:13" x14ac:dyDescent="0.25">
      <c r="A25" s="4"/>
      <c r="B25" s="3"/>
      <c r="C25" s="175"/>
      <c r="D25" s="6"/>
      <c r="E25" s="3"/>
      <c r="F25" s="175"/>
      <c r="G25" s="6"/>
      <c r="H25" s="6"/>
      <c r="I25" s="39"/>
      <c r="J25" s="6"/>
    </row>
    <row r="26" spans="1:13" x14ac:dyDescent="0.25">
      <c r="A26" s="4"/>
      <c r="B26" s="3"/>
      <c r="C26" s="175"/>
      <c r="D26" s="6"/>
      <c r="E26" s="3"/>
      <c r="F26" s="175"/>
      <c r="G26" s="6"/>
      <c r="H26" s="6"/>
      <c r="I26" s="39"/>
      <c r="J26" s="6"/>
    </row>
    <row r="27" spans="1:13" x14ac:dyDescent="0.25">
      <c r="A27" s="4"/>
      <c r="B27" s="3"/>
      <c r="C27" s="40"/>
      <c r="D27" s="6"/>
      <c r="E27" s="7"/>
      <c r="F27" s="40"/>
      <c r="G27" s="6"/>
      <c r="H27" s="7"/>
      <c r="I27" s="39"/>
      <c r="J27" s="6"/>
    </row>
    <row r="28" spans="1:13" x14ac:dyDescent="0.25">
      <c r="A28" s="4"/>
      <c r="B28" s="3"/>
      <c r="C28" s="40"/>
      <c r="D28" s="6"/>
      <c r="E28" s="7"/>
      <c r="F28" s="40"/>
      <c r="G28" s="6"/>
      <c r="H28" s="7"/>
      <c r="I28" s="39"/>
      <c r="J28" s="6"/>
    </row>
    <row r="29" spans="1:13" x14ac:dyDescent="0.25">
      <c r="A29" s="4"/>
      <c r="B29" s="3"/>
      <c r="C29" s="40"/>
      <c r="D29" s="6"/>
      <c r="E29" s="7"/>
      <c r="F29" s="40"/>
      <c r="G29" s="6"/>
      <c r="H29" s="7"/>
      <c r="I29" s="39"/>
      <c r="J29" s="6"/>
      <c r="M29" s="18"/>
    </row>
    <row r="30" spans="1:13" x14ac:dyDescent="0.25">
      <c r="A30" s="4"/>
      <c r="B30" s="3"/>
      <c r="C30" s="40"/>
      <c r="D30" s="6"/>
      <c r="E30" s="7"/>
      <c r="F30" s="40"/>
      <c r="G30" s="6"/>
      <c r="H30" s="7"/>
      <c r="I30" s="39"/>
      <c r="J30" s="6"/>
      <c r="L30" s="18"/>
      <c r="M30" s="18"/>
    </row>
    <row r="31" spans="1:13" x14ac:dyDescent="0.25">
      <c r="A31" s="4"/>
      <c r="B31" s="3"/>
      <c r="C31" s="40"/>
      <c r="D31" s="6"/>
      <c r="E31" s="7"/>
      <c r="F31" s="40"/>
      <c r="G31" s="6"/>
      <c r="H31" s="7"/>
      <c r="I31" s="39"/>
      <c r="J31" s="6"/>
      <c r="L31" s="18"/>
    </row>
    <row r="32" spans="1:13" x14ac:dyDescent="0.25">
      <c r="A32" s="4"/>
      <c r="B32" s="3"/>
      <c r="C32" s="40"/>
      <c r="D32" s="6"/>
      <c r="E32" s="7"/>
      <c r="F32" s="40"/>
      <c r="G32" s="6"/>
      <c r="H32" s="7"/>
      <c r="I32" s="39"/>
      <c r="J32" s="6"/>
    </row>
    <row r="33" spans="1:10" x14ac:dyDescent="0.25">
      <c r="A33" s="4"/>
      <c r="B33" s="8" t="s">
        <v>11</v>
      </c>
      <c r="C33" s="77">
        <f>SUM(C8:C32)</f>
        <v>26</v>
      </c>
      <c r="D33" s="9"/>
      <c r="E33" s="8" t="s">
        <v>11</v>
      </c>
      <c r="F33" s="77">
        <f>SUM(F8:F32)</f>
        <v>0</v>
      </c>
      <c r="G33" s="5"/>
      <c r="H33" s="3"/>
      <c r="I33" s="40"/>
      <c r="J33" s="5"/>
    </row>
    <row r="34" spans="1:10" x14ac:dyDescent="0.25">
      <c r="A34" s="4"/>
      <c r="B34" s="8"/>
      <c r="C34" s="77"/>
      <c r="D34" s="9"/>
      <c r="E34" s="8"/>
      <c r="F34" s="77"/>
      <c r="G34" s="32"/>
      <c r="H34" s="33"/>
      <c r="I34" s="40"/>
      <c r="J34" s="5"/>
    </row>
    <row r="35" spans="1:10" x14ac:dyDescent="0.25">
      <c r="A35" s="10"/>
      <c r="B35" s="11"/>
      <c r="C35" s="40"/>
      <c r="D35" s="6"/>
      <c r="E35" s="8"/>
      <c r="F35" s="40"/>
      <c r="G35" s="324" t="s">
        <v>12</v>
      </c>
      <c r="H35" s="324"/>
      <c r="I35" s="39"/>
      <c r="J35" s="13">
        <f>SUM(D8:D29)</f>
        <v>2378514</v>
      </c>
    </row>
    <row r="36" spans="1:10" x14ac:dyDescent="0.25">
      <c r="A36" s="4"/>
      <c r="B36" s="3"/>
      <c r="C36" s="40"/>
      <c r="D36" s="6"/>
      <c r="E36" s="7"/>
      <c r="F36" s="40"/>
      <c r="G36" s="324" t="s">
        <v>13</v>
      </c>
      <c r="H36" s="324"/>
      <c r="I36" s="39"/>
      <c r="J36" s="13">
        <f>SUM(G8:G32)</f>
        <v>0</v>
      </c>
    </row>
    <row r="37" spans="1:10" x14ac:dyDescent="0.25">
      <c r="A37" s="14"/>
      <c r="B37" s="7"/>
      <c r="C37" s="40"/>
      <c r="D37" s="6"/>
      <c r="E37" s="7"/>
      <c r="F37" s="40"/>
      <c r="G37" s="324" t="s">
        <v>14</v>
      </c>
      <c r="H37" s="324"/>
      <c r="I37" s="41"/>
      <c r="J37" s="15">
        <f>J35-J36</f>
        <v>2378514</v>
      </c>
    </row>
    <row r="38" spans="1:10" x14ac:dyDescent="0.25">
      <c r="A38" s="4"/>
      <c r="B38" s="16"/>
      <c r="C38" s="40"/>
      <c r="D38" s="17"/>
      <c r="E38" s="7"/>
      <c r="F38" s="40"/>
      <c r="G38" s="324" t="s">
        <v>15</v>
      </c>
      <c r="H38" s="324"/>
      <c r="I38" s="39"/>
      <c r="J38" s="13">
        <f>SUM(H8:H33)</f>
        <v>252000</v>
      </c>
    </row>
    <row r="39" spans="1:10" x14ac:dyDescent="0.25">
      <c r="A39" s="4"/>
      <c r="B39" s="16"/>
      <c r="C39" s="40"/>
      <c r="D39" s="17"/>
      <c r="E39" s="7"/>
      <c r="F39" s="40"/>
      <c r="G39" s="324" t="s">
        <v>16</v>
      </c>
      <c r="H39" s="324"/>
      <c r="I39" s="39"/>
      <c r="J39" s="13">
        <f>J37+J38</f>
        <v>2630514</v>
      </c>
    </row>
    <row r="40" spans="1:10" x14ac:dyDescent="0.25">
      <c r="A40" s="4"/>
      <c r="B40" s="16"/>
      <c r="C40" s="40"/>
      <c r="D40" s="17"/>
      <c r="E40" s="7"/>
      <c r="F40" s="40"/>
      <c r="G40" s="324" t="s">
        <v>5</v>
      </c>
      <c r="H40" s="324"/>
      <c r="I40" s="39"/>
      <c r="J40" s="13">
        <f>SUM(I8:I33)</f>
        <v>2630000</v>
      </c>
    </row>
    <row r="41" spans="1:10" x14ac:dyDescent="0.25">
      <c r="A41" s="4"/>
      <c r="B41" s="16"/>
      <c r="C41" s="40"/>
      <c r="D41" s="17"/>
      <c r="E41" s="7"/>
      <c r="F41" s="40"/>
      <c r="G41" s="324" t="s">
        <v>32</v>
      </c>
      <c r="H41" s="324"/>
      <c r="I41" s="40" t="str">
        <f>IF(J41&gt;0,"SALDO",IF(J41&lt;0,"PIUTANG",IF(J41=0,"LUNAS")))</f>
        <v>PIUTANG</v>
      </c>
      <c r="J41" s="13">
        <f>J40-J39</f>
        <v>-514</v>
      </c>
    </row>
  </sheetData>
  <mergeCells count="15">
    <mergeCell ref="G41:H41"/>
    <mergeCell ref="G35:H35"/>
    <mergeCell ref="G36:H36"/>
    <mergeCell ref="G37:H37"/>
    <mergeCell ref="G38:H38"/>
    <mergeCell ref="G39:H39"/>
    <mergeCell ref="G40:H40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4"/>
  <dimension ref="A1:M41"/>
  <sheetViews>
    <sheetView workbookViewId="0">
      <pane ySplit="7" topLeftCell="A11" activePane="bottomLeft" state="frozen"/>
      <selection pane="bottomLeft" activeCell="J15" sqref="J15:J18"/>
    </sheetView>
  </sheetViews>
  <sheetFormatPr defaultRowHeight="15" x14ac:dyDescent="0.25"/>
  <cols>
    <col min="1" max="1" width="8.7109375" style="234" bestFit="1" customWidth="1"/>
    <col min="2" max="2" width="11.85546875" style="234" bestFit="1" customWidth="1"/>
    <col min="3" max="3" width="5.7109375" style="223" customWidth="1"/>
    <col min="4" max="4" width="11.28515625" style="234" customWidth="1"/>
    <col min="5" max="5" width="10.28515625" style="234" customWidth="1"/>
    <col min="6" max="6" width="4.5703125" style="253" bestFit="1" customWidth="1"/>
    <col min="7" max="7" width="11.140625" style="234" customWidth="1"/>
    <col min="8" max="8" width="11.7109375" style="234" customWidth="1"/>
    <col min="9" max="9" width="15.28515625" style="219" customWidth="1"/>
    <col min="10" max="10" width="18.42578125" style="234" customWidth="1"/>
    <col min="11" max="11" width="9.140625" style="234"/>
    <col min="12" max="13" width="10.5703125" style="234" bestFit="1" customWidth="1"/>
    <col min="14" max="16384" width="9.140625" style="234"/>
  </cols>
  <sheetData>
    <row r="1" spans="1:10" x14ac:dyDescent="0.25">
      <c r="A1" s="218" t="s">
        <v>0</v>
      </c>
      <c r="B1" s="218"/>
      <c r="C1" s="222" t="s">
        <v>114</v>
      </c>
      <c r="D1" s="218"/>
      <c r="E1" s="218"/>
      <c r="F1" s="318" t="s">
        <v>22</v>
      </c>
      <c r="G1" s="318"/>
      <c r="H1" s="318"/>
      <c r="I1" s="220" t="s">
        <v>78</v>
      </c>
      <c r="J1" s="218"/>
    </row>
    <row r="2" spans="1:10" x14ac:dyDescent="0.25">
      <c r="A2" s="218" t="s">
        <v>1</v>
      </c>
      <c r="B2" s="218"/>
      <c r="C2" s="222" t="s">
        <v>72</v>
      </c>
      <c r="D2" s="218"/>
      <c r="E2" s="218"/>
      <c r="F2" s="318" t="s">
        <v>21</v>
      </c>
      <c r="G2" s="318"/>
      <c r="H2" s="318"/>
      <c r="I2" s="220">
        <f>J41*-1</f>
        <v>0</v>
      </c>
      <c r="J2" s="218"/>
    </row>
    <row r="3" spans="1:10" x14ac:dyDescent="0.25">
      <c r="A3" s="218" t="s">
        <v>118</v>
      </c>
      <c r="B3" s="218"/>
      <c r="C3" s="222" t="s">
        <v>148</v>
      </c>
      <c r="D3" s="218"/>
      <c r="E3" s="218"/>
      <c r="F3" s="266"/>
      <c r="G3" s="266"/>
      <c r="H3" s="266"/>
      <c r="I3" s="220"/>
      <c r="J3" s="218"/>
    </row>
    <row r="5" spans="1:10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0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9" t="s">
        <v>4</v>
      </c>
      <c r="I6" s="343" t="s">
        <v>5</v>
      </c>
      <c r="J6" s="333" t="s">
        <v>6</v>
      </c>
    </row>
    <row r="7" spans="1:10" x14ac:dyDescent="0.25">
      <c r="A7" s="339"/>
      <c r="B7" s="251" t="s">
        <v>7</v>
      </c>
      <c r="C7" s="258" t="s">
        <v>8</v>
      </c>
      <c r="D7" s="252" t="s">
        <v>9</v>
      </c>
      <c r="E7" s="251" t="s">
        <v>10</v>
      </c>
      <c r="F7" s="251" t="s">
        <v>8</v>
      </c>
      <c r="G7" s="252" t="s">
        <v>9</v>
      </c>
      <c r="H7" s="330"/>
      <c r="I7" s="344"/>
      <c r="J7" s="334"/>
    </row>
    <row r="8" spans="1:10" x14ac:dyDescent="0.25">
      <c r="A8" s="242">
        <v>42719</v>
      </c>
      <c r="B8" s="89">
        <v>160106535</v>
      </c>
      <c r="C8" s="91">
        <v>20</v>
      </c>
      <c r="D8" s="90">
        <v>1769863</v>
      </c>
      <c r="E8" s="243"/>
      <c r="F8" s="243"/>
      <c r="G8" s="244"/>
      <c r="H8" s="247">
        <v>75000</v>
      </c>
      <c r="I8" s="246">
        <v>1844863</v>
      </c>
      <c r="J8" s="247" t="s">
        <v>17</v>
      </c>
    </row>
    <row r="9" spans="1:10" x14ac:dyDescent="0.25">
      <c r="A9" s="242">
        <v>42730</v>
      </c>
      <c r="B9" s="89">
        <v>160107482</v>
      </c>
      <c r="C9" s="91">
        <v>20</v>
      </c>
      <c r="D9" s="90">
        <v>2041550</v>
      </c>
      <c r="E9" s="243">
        <v>160028669</v>
      </c>
      <c r="F9" s="245">
        <v>11</v>
      </c>
      <c r="G9" s="247">
        <v>1054375</v>
      </c>
      <c r="H9" s="247"/>
      <c r="I9" s="246">
        <v>987175</v>
      </c>
      <c r="J9" s="247" t="s">
        <v>17</v>
      </c>
    </row>
    <row r="10" spans="1:10" x14ac:dyDescent="0.25">
      <c r="A10" s="242">
        <v>42740</v>
      </c>
      <c r="B10" s="89">
        <v>170108220</v>
      </c>
      <c r="C10" s="91">
        <v>10</v>
      </c>
      <c r="D10" s="90">
        <v>1007125</v>
      </c>
      <c r="E10" s="243"/>
      <c r="F10" s="245"/>
      <c r="G10" s="247"/>
      <c r="H10" s="247">
        <v>75000</v>
      </c>
      <c r="I10" s="246">
        <v>1082125</v>
      </c>
      <c r="J10" s="247" t="s">
        <v>17</v>
      </c>
    </row>
    <row r="11" spans="1:10" x14ac:dyDescent="0.25">
      <c r="A11" s="242">
        <v>42751</v>
      </c>
      <c r="B11" s="243">
        <v>170109034</v>
      </c>
      <c r="C11" s="249">
        <v>13</v>
      </c>
      <c r="D11" s="247">
        <v>1602913</v>
      </c>
      <c r="E11" s="243"/>
      <c r="F11" s="243"/>
      <c r="G11" s="244"/>
      <c r="H11" s="247">
        <v>75000</v>
      </c>
      <c r="I11" s="246">
        <v>1678000</v>
      </c>
      <c r="J11" s="247" t="s">
        <v>17</v>
      </c>
    </row>
    <row r="12" spans="1:10" x14ac:dyDescent="0.25">
      <c r="A12" s="242">
        <v>42761</v>
      </c>
      <c r="B12" s="243">
        <v>170109966</v>
      </c>
      <c r="C12" s="249">
        <v>26</v>
      </c>
      <c r="D12" s="247">
        <v>2745488</v>
      </c>
      <c r="E12" s="243"/>
      <c r="F12" s="86"/>
      <c r="G12" s="244"/>
      <c r="H12" s="247">
        <v>75000</v>
      </c>
      <c r="I12" s="246"/>
      <c r="J12" s="247"/>
    </row>
    <row r="13" spans="1:10" x14ac:dyDescent="0.25">
      <c r="A13" s="242"/>
      <c r="B13" s="243"/>
      <c r="C13" s="249"/>
      <c r="D13" s="247"/>
      <c r="E13" s="243"/>
      <c r="F13" s="86"/>
      <c r="G13" s="244"/>
      <c r="H13" s="247">
        <v>75000</v>
      </c>
      <c r="I13" s="246"/>
      <c r="J13" s="247"/>
    </row>
    <row r="14" spans="1:10" x14ac:dyDescent="0.25">
      <c r="A14" s="242">
        <v>42772</v>
      </c>
      <c r="B14" s="243">
        <v>170111351</v>
      </c>
      <c r="C14" s="249">
        <v>14</v>
      </c>
      <c r="D14" s="247">
        <v>1420738</v>
      </c>
      <c r="E14" s="243"/>
      <c r="F14" s="86"/>
      <c r="G14" s="247"/>
      <c r="H14" s="247"/>
      <c r="I14" s="246">
        <v>2820488</v>
      </c>
      <c r="J14" s="247" t="s">
        <v>17</v>
      </c>
    </row>
    <row r="15" spans="1:10" x14ac:dyDescent="0.25">
      <c r="A15" s="242">
        <v>42781</v>
      </c>
      <c r="B15" s="243">
        <v>170112548</v>
      </c>
      <c r="C15" s="249">
        <v>13</v>
      </c>
      <c r="D15" s="247"/>
      <c r="E15" s="243"/>
      <c r="F15" s="86"/>
      <c r="G15" s="247"/>
      <c r="H15" s="247"/>
      <c r="I15" s="246">
        <v>1420738</v>
      </c>
      <c r="J15" s="247" t="s">
        <v>17</v>
      </c>
    </row>
    <row r="16" spans="1:10" x14ac:dyDescent="0.25">
      <c r="A16" s="242">
        <v>42782</v>
      </c>
      <c r="B16" s="243">
        <v>170112702</v>
      </c>
      <c r="C16" s="249">
        <v>18</v>
      </c>
      <c r="D16" s="247">
        <v>1850275</v>
      </c>
      <c r="E16" s="243">
        <v>170029838</v>
      </c>
      <c r="F16" s="86">
        <v>5</v>
      </c>
      <c r="G16" s="247">
        <v>607250</v>
      </c>
      <c r="H16" s="247"/>
      <c r="I16" s="246"/>
      <c r="J16" s="247"/>
    </row>
    <row r="17" spans="1:13" x14ac:dyDescent="0.25">
      <c r="A17" s="242">
        <v>42792</v>
      </c>
      <c r="B17" s="243">
        <v>170113973</v>
      </c>
      <c r="C17" s="249">
        <v>21</v>
      </c>
      <c r="D17" s="247">
        <v>2245425</v>
      </c>
      <c r="E17" s="243"/>
      <c r="F17" s="86"/>
      <c r="G17" s="247"/>
      <c r="H17" s="247">
        <v>50000</v>
      </c>
      <c r="I17" s="246">
        <v>2245425</v>
      </c>
      <c r="J17" s="247" t="s">
        <v>17</v>
      </c>
    </row>
    <row r="18" spans="1:13" x14ac:dyDescent="0.25">
      <c r="A18" s="242">
        <v>42792</v>
      </c>
      <c r="B18" s="243">
        <v>170114038</v>
      </c>
      <c r="C18" s="249">
        <v>1</v>
      </c>
      <c r="D18" s="247">
        <v>93013</v>
      </c>
      <c r="E18" s="243"/>
      <c r="F18" s="86"/>
      <c r="G18" s="247"/>
      <c r="H18" s="247"/>
      <c r="I18" s="246">
        <v>1460951</v>
      </c>
      <c r="J18" s="247" t="s">
        <v>17</v>
      </c>
    </row>
    <row r="19" spans="1:13" x14ac:dyDescent="0.25">
      <c r="A19" s="236"/>
      <c r="B19" s="235"/>
      <c r="C19" s="175"/>
      <c r="D19" s="237"/>
      <c r="E19" s="235"/>
      <c r="F19" s="29"/>
      <c r="G19" s="237"/>
      <c r="H19" s="237"/>
      <c r="I19" s="240"/>
      <c r="J19" s="237"/>
    </row>
    <row r="20" spans="1:13" x14ac:dyDescent="0.25">
      <c r="A20" s="236"/>
      <c r="B20" s="235"/>
      <c r="C20" s="175"/>
      <c r="D20" s="237"/>
      <c r="E20" s="235"/>
      <c r="F20" s="29"/>
      <c r="G20" s="237"/>
      <c r="H20" s="237"/>
      <c r="I20" s="240"/>
      <c r="J20" s="237"/>
    </row>
    <row r="21" spans="1:13" x14ac:dyDescent="0.25">
      <c r="A21" s="236"/>
      <c r="B21" s="235"/>
      <c r="C21" s="175"/>
      <c r="D21" s="237"/>
      <c r="E21" s="235"/>
      <c r="F21" s="29"/>
      <c r="G21" s="237"/>
      <c r="H21" s="237"/>
      <c r="I21" s="240"/>
      <c r="J21" s="237"/>
    </row>
    <row r="22" spans="1:13" x14ac:dyDescent="0.25">
      <c r="A22" s="236"/>
      <c r="B22" s="235"/>
      <c r="C22" s="175"/>
      <c r="D22" s="237"/>
      <c r="E22" s="235"/>
      <c r="F22" s="29"/>
      <c r="G22" s="237"/>
      <c r="H22" s="237"/>
      <c r="I22" s="240"/>
      <c r="J22" s="237"/>
    </row>
    <row r="23" spans="1:13" x14ac:dyDescent="0.25">
      <c r="A23" s="236"/>
      <c r="B23" s="235"/>
      <c r="C23" s="175"/>
      <c r="D23" s="237"/>
      <c r="E23" s="235"/>
      <c r="F23" s="29"/>
      <c r="G23" s="237"/>
      <c r="H23" s="237"/>
      <c r="I23" s="240"/>
      <c r="J23" s="237"/>
    </row>
    <row r="24" spans="1:13" x14ac:dyDescent="0.25">
      <c r="A24" s="236"/>
      <c r="B24" s="235"/>
      <c r="C24" s="175"/>
      <c r="D24" s="237"/>
      <c r="E24" s="235"/>
      <c r="F24" s="29"/>
      <c r="G24" s="237"/>
      <c r="H24" s="237"/>
      <c r="I24" s="240"/>
      <c r="J24" s="237"/>
    </row>
    <row r="25" spans="1:13" x14ac:dyDescent="0.25">
      <c r="A25" s="236"/>
      <c r="B25" s="235"/>
      <c r="C25" s="175"/>
      <c r="D25" s="237"/>
      <c r="E25" s="235"/>
      <c r="F25" s="29"/>
      <c r="G25" s="237"/>
      <c r="H25" s="237"/>
      <c r="I25" s="240"/>
      <c r="J25" s="237"/>
    </row>
    <row r="26" spans="1:13" x14ac:dyDescent="0.25">
      <c r="A26" s="236"/>
      <c r="B26" s="235"/>
      <c r="C26" s="175"/>
      <c r="D26" s="237"/>
      <c r="E26" s="235"/>
      <c r="F26" s="29"/>
      <c r="G26" s="237"/>
      <c r="H26" s="237"/>
      <c r="I26" s="240"/>
      <c r="J26" s="237"/>
    </row>
    <row r="27" spans="1:13" x14ac:dyDescent="0.25">
      <c r="A27" s="236"/>
      <c r="B27" s="235"/>
      <c r="C27" s="241"/>
      <c r="D27" s="237"/>
      <c r="E27" s="238"/>
      <c r="F27" s="235"/>
      <c r="G27" s="237"/>
      <c r="H27" s="238"/>
      <c r="I27" s="240"/>
      <c r="J27" s="237"/>
    </row>
    <row r="28" spans="1:13" x14ac:dyDescent="0.25">
      <c r="A28" s="236"/>
      <c r="B28" s="235"/>
      <c r="C28" s="241"/>
      <c r="D28" s="237"/>
      <c r="E28" s="238"/>
      <c r="F28" s="235"/>
      <c r="G28" s="237"/>
      <c r="H28" s="238"/>
      <c r="I28" s="240"/>
      <c r="J28" s="237"/>
    </row>
    <row r="29" spans="1:13" x14ac:dyDescent="0.25">
      <c r="A29" s="236"/>
      <c r="B29" s="235"/>
      <c r="C29" s="241"/>
      <c r="D29" s="237"/>
      <c r="E29" s="238"/>
      <c r="F29" s="235"/>
      <c r="G29" s="237"/>
      <c r="H29" s="238"/>
      <c r="I29" s="240"/>
      <c r="J29" s="237"/>
      <c r="M29" s="239"/>
    </row>
    <row r="30" spans="1:13" x14ac:dyDescent="0.25">
      <c r="A30" s="236"/>
      <c r="B30" s="235"/>
      <c r="C30" s="241"/>
      <c r="D30" s="237"/>
      <c r="E30" s="238"/>
      <c r="F30" s="235"/>
      <c r="G30" s="237"/>
      <c r="H30" s="238"/>
      <c r="I30" s="240"/>
      <c r="J30" s="237"/>
      <c r="L30" s="239"/>
      <c r="M30" s="239"/>
    </row>
    <row r="31" spans="1:13" x14ac:dyDescent="0.25">
      <c r="A31" s="236"/>
      <c r="B31" s="235"/>
      <c r="C31" s="241"/>
      <c r="D31" s="237"/>
      <c r="E31" s="238"/>
      <c r="F31" s="235"/>
      <c r="G31" s="237"/>
      <c r="H31" s="238"/>
      <c r="I31" s="240"/>
      <c r="J31" s="237"/>
      <c r="L31" s="239"/>
    </row>
    <row r="32" spans="1:13" x14ac:dyDescent="0.25">
      <c r="A32" s="236"/>
      <c r="B32" s="235"/>
      <c r="C32" s="241"/>
      <c r="D32" s="237"/>
      <c r="E32" s="238"/>
      <c r="F32" s="235"/>
      <c r="G32" s="237"/>
      <c r="H32" s="238"/>
      <c r="I32" s="240"/>
      <c r="J32" s="237"/>
    </row>
    <row r="33" spans="1:10" x14ac:dyDescent="0.25">
      <c r="A33" s="236"/>
      <c r="B33" s="224" t="s">
        <v>11</v>
      </c>
      <c r="C33" s="233">
        <f>SUM(C8:C32)</f>
        <v>156</v>
      </c>
      <c r="D33" s="225"/>
      <c r="E33" s="224" t="s">
        <v>11</v>
      </c>
      <c r="F33" s="224">
        <f>SUM(F8:F32)</f>
        <v>16</v>
      </c>
      <c r="G33" s="5"/>
      <c r="H33" s="235"/>
      <c r="I33" s="241"/>
      <c r="J33" s="5"/>
    </row>
    <row r="34" spans="1:10" x14ac:dyDescent="0.25">
      <c r="A34" s="236"/>
      <c r="B34" s="224"/>
      <c r="C34" s="233"/>
      <c r="D34" s="225"/>
      <c r="E34" s="224"/>
      <c r="F34" s="224"/>
      <c r="G34" s="32"/>
      <c r="H34" s="33"/>
      <c r="I34" s="241"/>
      <c r="J34" s="5"/>
    </row>
    <row r="35" spans="1:10" x14ac:dyDescent="0.25">
      <c r="A35" s="226"/>
      <c r="B35" s="227"/>
      <c r="C35" s="241"/>
      <c r="D35" s="237"/>
      <c r="E35" s="224"/>
      <c r="F35" s="235"/>
      <c r="G35" s="324" t="s">
        <v>12</v>
      </c>
      <c r="H35" s="324"/>
      <c r="I35" s="240"/>
      <c r="J35" s="228">
        <f>SUM(D8:D29)</f>
        <v>14776390</v>
      </c>
    </row>
    <row r="36" spans="1:10" x14ac:dyDescent="0.25">
      <c r="A36" s="236"/>
      <c r="B36" s="235"/>
      <c r="C36" s="241"/>
      <c r="D36" s="237"/>
      <c r="E36" s="238"/>
      <c r="F36" s="235"/>
      <c r="G36" s="324" t="s">
        <v>13</v>
      </c>
      <c r="H36" s="324"/>
      <c r="I36" s="240"/>
      <c r="J36" s="228">
        <f>SUM(G8:G32)</f>
        <v>1661625</v>
      </c>
    </row>
    <row r="37" spans="1:10" x14ac:dyDescent="0.25">
      <c r="A37" s="229"/>
      <c r="B37" s="238"/>
      <c r="C37" s="241"/>
      <c r="D37" s="237"/>
      <c r="E37" s="238"/>
      <c r="F37" s="235"/>
      <c r="G37" s="324" t="s">
        <v>14</v>
      </c>
      <c r="H37" s="324"/>
      <c r="I37" s="41"/>
      <c r="J37" s="230">
        <f>J35-J36</f>
        <v>13114765</v>
      </c>
    </row>
    <row r="38" spans="1:10" x14ac:dyDescent="0.25">
      <c r="A38" s="236"/>
      <c r="B38" s="231"/>
      <c r="C38" s="241"/>
      <c r="D38" s="232"/>
      <c r="E38" s="238"/>
      <c r="F38" s="235"/>
      <c r="G38" s="324" t="s">
        <v>15</v>
      </c>
      <c r="H38" s="324"/>
      <c r="I38" s="240"/>
      <c r="J38" s="228">
        <f>SUM(H8:H33)</f>
        <v>425000</v>
      </c>
    </row>
    <row r="39" spans="1:10" x14ac:dyDescent="0.25">
      <c r="A39" s="236"/>
      <c r="B39" s="231"/>
      <c r="C39" s="241"/>
      <c r="D39" s="232"/>
      <c r="E39" s="238"/>
      <c r="F39" s="235"/>
      <c r="G39" s="324" t="s">
        <v>16</v>
      </c>
      <c r="H39" s="324"/>
      <c r="I39" s="240"/>
      <c r="J39" s="228">
        <f>J37+J38</f>
        <v>13539765</v>
      </c>
    </row>
    <row r="40" spans="1:10" x14ac:dyDescent="0.25">
      <c r="A40" s="236"/>
      <c r="B40" s="231"/>
      <c r="C40" s="241"/>
      <c r="D40" s="232"/>
      <c r="E40" s="238"/>
      <c r="F40" s="235"/>
      <c r="G40" s="324" t="s">
        <v>5</v>
      </c>
      <c r="H40" s="324"/>
      <c r="I40" s="240"/>
      <c r="J40" s="228">
        <f>SUM(I8:I33)</f>
        <v>13539765</v>
      </c>
    </row>
    <row r="41" spans="1:10" x14ac:dyDescent="0.25">
      <c r="A41" s="236"/>
      <c r="B41" s="231"/>
      <c r="C41" s="241"/>
      <c r="D41" s="232"/>
      <c r="E41" s="238"/>
      <c r="F41" s="235"/>
      <c r="G41" s="324" t="s">
        <v>32</v>
      </c>
      <c r="H41" s="324"/>
      <c r="I41" s="241" t="str">
        <f>IF(J41&gt;0,"SALDO",IF(J41&lt;0,"PIUTANG",IF(J41=0,"LUNAS")))</f>
        <v>LUNAS</v>
      </c>
      <c r="J41" s="228">
        <f>J40-J39</f>
        <v>0</v>
      </c>
    </row>
  </sheetData>
  <mergeCells count="15">
    <mergeCell ref="G41:H41"/>
    <mergeCell ref="G35:H35"/>
    <mergeCell ref="G36:H36"/>
    <mergeCell ref="G37:H37"/>
    <mergeCell ref="G38:H38"/>
    <mergeCell ref="G39:H39"/>
    <mergeCell ref="G40:H40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Q41"/>
  <sheetViews>
    <sheetView workbookViewId="0">
      <pane ySplit="7" topLeftCell="A20" activePane="bottomLeft" state="frozen"/>
      <selection pane="bottomLeft" activeCell="H26" sqref="H26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0.5703125" style="219" bestFit="1" customWidth="1"/>
    <col min="14" max="14" width="9.140625" style="219"/>
    <col min="15" max="15" width="10.5703125" style="219" bestFit="1" customWidth="1"/>
    <col min="16" max="17" width="9.140625" style="219"/>
  </cols>
  <sheetData>
    <row r="1" spans="1:17" x14ac:dyDescent="0.25">
      <c r="A1" s="20" t="s">
        <v>0</v>
      </c>
      <c r="B1" s="20"/>
      <c r="C1" s="78" t="s">
        <v>96</v>
      </c>
      <c r="D1" s="20"/>
      <c r="E1" s="20"/>
      <c r="F1" s="318" t="s">
        <v>22</v>
      </c>
      <c r="G1" s="318"/>
      <c r="H1" s="318"/>
      <c r="I1" s="38"/>
      <c r="J1" s="20"/>
    </row>
    <row r="2" spans="1:17" x14ac:dyDescent="0.25">
      <c r="A2" s="20" t="s">
        <v>1</v>
      </c>
      <c r="B2" s="20"/>
      <c r="C2" s="78" t="s">
        <v>145</v>
      </c>
      <c r="D2" s="20"/>
      <c r="E2" s="20"/>
      <c r="F2" s="318" t="s">
        <v>21</v>
      </c>
      <c r="G2" s="318"/>
      <c r="H2" s="318"/>
      <c r="I2" s="38">
        <f>J41*-1</f>
        <v>413478</v>
      </c>
      <c r="J2" s="20"/>
    </row>
    <row r="3" spans="1:17" s="234" customFormat="1" x14ac:dyDescent="0.25">
      <c r="A3" s="218" t="s">
        <v>118</v>
      </c>
      <c r="B3" s="218"/>
      <c r="C3" s="222" t="s">
        <v>144</v>
      </c>
      <c r="D3" s="218"/>
      <c r="E3" s="218"/>
      <c r="F3" s="266"/>
      <c r="G3" s="266"/>
      <c r="H3" s="266"/>
      <c r="I3" s="220"/>
      <c r="J3" s="218"/>
      <c r="L3" s="219"/>
      <c r="M3" s="219"/>
      <c r="N3" s="219"/>
      <c r="O3" s="219"/>
      <c r="P3" s="219"/>
      <c r="Q3" s="219"/>
    </row>
    <row r="5" spans="1:17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7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9" t="s">
        <v>4</v>
      </c>
      <c r="I6" s="343" t="s">
        <v>5</v>
      </c>
      <c r="J6" s="333" t="s">
        <v>6</v>
      </c>
    </row>
    <row r="7" spans="1:17" x14ac:dyDescent="0.25">
      <c r="A7" s="339"/>
      <c r="B7" s="205" t="s">
        <v>7</v>
      </c>
      <c r="C7" s="207" t="s">
        <v>8</v>
      </c>
      <c r="D7" s="206" t="s">
        <v>9</v>
      </c>
      <c r="E7" s="205" t="s">
        <v>10</v>
      </c>
      <c r="F7" s="207" t="s">
        <v>8</v>
      </c>
      <c r="G7" s="206" t="s">
        <v>9</v>
      </c>
      <c r="H7" s="330"/>
      <c r="I7" s="344"/>
      <c r="J7" s="334"/>
    </row>
    <row r="8" spans="1:17" x14ac:dyDescent="0.25">
      <c r="A8" s="242">
        <v>42634</v>
      </c>
      <c r="B8" s="89">
        <v>160097585</v>
      </c>
      <c r="C8" s="91">
        <v>12</v>
      </c>
      <c r="D8" s="90">
        <v>1321688</v>
      </c>
      <c r="E8" s="243"/>
      <c r="F8" s="248"/>
      <c r="G8" s="244"/>
      <c r="H8" s="247"/>
      <c r="I8" s="246"/>
      <c r="J8" s="247"/>
    </row>
    <row r="9" spans="1:17" x14ac:dyDescent="0.25">
      <c r="A9" s="242">
        <v>42654</v>
      </c>
      <c r="B9" s="89">
        <v>160099787</v>
      </c>
      <c r="C9" s="91">
        <v>26</v>
      </c>
      <c r="D9" s="90">
        <v>2479663</v>
      </c>
      <c r="E9" s="243">
        <v>160026905</v>
      </c>
      <c r="F9" s="246">
        <v>14</v>
      </c>
      <c r="G9" s="247">
        <v>1292113</v>
      </c>
      <c r="H9" s="247"/>
      <c r="I9" s="246">
        <v>1000000</v>
      </c>
      <c r="J9" s="247" t="s">
        <v>73</v>
      </c>
    </row>
    <row r="10" spans="1:17" x14ac:dyDescent="0.25">
      <c r="A10" s="242">
        <v>42663</v>
      </c>
      <c r="B10" s="89">
        <v>160100735</v>
      </c>
      <c r="C10" s="91">
        <v>13</v>
      </c>
      <c r="D10" s="90">
        <v>1217475</v>
      </c>
      <c r="E10" s="243"/>
      <c r="F10" s="246"/>
      <c r="G10" s="247"/>
      <c r="H10" s="247"/>
      <c r="I10" s="246"/>
      <c r="J10" s="247"/>
    </row>
    <row r="11" spans="1:17" x14ac:dyDescent="0.25">
      <c r="A11" s="242">
        <v>42667</v>
      </c>
      <c r="B11" s="243"/>
      <c r="C11" s="249"/>
      <c r="D11" s="247"/>
      <c r="E11" s="243"/>
      <c r="F11" s="248"/>
      <c r="G11" s="244"/>
      <c r="H11" s="247"/>
      <c r="I11" s="246">
        <v>500000</v>
      </c>
      <c r="J11" s="247" t="s">
        <v>17</v>
      </c>
    </row>
    <row r="12" spans="1:17" x14ac:dyDescent="0.25">
      <c r="A12" s="242">
        <v>42675</v>
      </c>
      <c r="B12" s="243">
        <v>160108555</v>
      </c>
      <c r="C12" s="249">
        <v>12</v>
      </c>
      <c r="D12" s="247">
        <v>1166900</v>
      </c>
      <c r="E12" s="243"/>
      <c r="F12" s="249"/>
      <c r="G12" s="244"/>
      <c r="H12" s="247"/>
      <c r="I12" s="246"/>
      <c r="J12" s="247"/>
    </row>
    <row r="13" spans="1:17" x14ac:dyDescent="0.25">
      <c r="A13" s="242"/>
      <c r="B13" s="243"/>
      <c r="C13" s="249"/>
      <c r="D13" s="247"/>
      <c r="E13" s="243"/>
      <c r="F13" s="249"/>
      <c r="G13" s="244"/>
      <c r="H13" s="247"/>
      <c r="I13" s="246">
        <v>4000000</v>
      </c>
      <c r="J13" s="247" t="s">
        <v>17</v>
      </c>
    </row>
    <row r="14" spans="1:17" x14ac:dyDescent="0.25">
      <c r="A14" s="242">
        <v>42684</v>
      </c>
      <c r="B14" s="243">
        <v>160102827</v>
      </c>
      <c r="C14" s="249">
        <v>8</v>
      </c>
      <c r="D14" s="247">
        <v>829500</v>
      </c>
      <c r="E14" s="243"/>
      <c r="F14" s="249"/>
      <c r="G14" s="247"/>
      <c r="H14" s="247"/>
      <c r="I14" s="246"/>
      <c r="J14" s="247"/>
    </row>
    <row r="15" spans="1:17" x14ac:dyDescent="0.25">
      <c r="A15" s="242">
        <v>42684</v>
      </c>
      <c r="B15" s="243">
        <v>160102831</v>
      </c>
      <c r="C15" s="249">
        <v>9</v>
      </c>
      <c r="D15" s="247">
        <v>885763</v>
      </c>
      <c r="E15" s="243"/>
      <c r="F15" s="249"/>
      <c r="G15" s="247"/>
      <c r="H15" s="247"/>
      <c r="I15" s="246"/>
      <c r="J15" s="247"/>
    </row>
    <row r="16" spans="1:17" x14ac:dyDescent="0.25">
      <c r="A16" s="242">
        <v>42700</v>
      </c>
      <c r="B16" s="243">
        <v>160104553</v>
      </c>
      <c r="C16" s="249">
        <v>31</v>
      </c>
      <c r="D16" s="247">
        <v>3240825</v>
      </c>
      <c r="E16" s="243">
        <v>160028016</v>
      </c>
      <c r="F16" s="249">
        <v>18</v>
      </c>
      <c r="G16" s="247">
        <v>1882563</v>
      </c>
      <c r="H16" s="247"/>
      <c r="I16" s="246">
        <v>2467200</v>
      </c>
      <c r="J16" s="247" t="s">
        <v>73</v>
      </c>
    </row>
    <row r="17" spans="1:10" x14ac:dyDescent="0.25">
      <c r="A17" s="242">
        <v>42706</v>
      </c>
      <c r="B17" s="243">
        <v>160105119</v>
      </c>
      <c r="C17" s="249">
        <v>14</v>
      </c>
      <c r="D17" s="247">
        <v>1293863</v>
      </c>
      <c r="E17" s="243"/>
      <c r="F17" s="249"/>
      <c r="G17" s="247"/>
      <c r="H17" s="247"/>
      <c r="I17" s="246"/>
      <c r="J17" s="247"/>
    </row>
    <row r="18" spans="1:10" x14ac:dyDescent="0.25">
      <c r="A18" s="242">
        <v>42708</v>
      </c>
      <c r="B18" s="243">
        <v>160105303</v>
      </c>
      <c r="C18" s="249">
        <v>7</v>
      </c>
      <c r="D18" s="247">
        <v>824863</v>
      </c>
      <c r="E18" s="243"/>
      <c r="F18" s="249"/>
      <c r="G18" s="247"/>
      <c r="H18" s="247"/>
      <c r="I18" s="246"/>
      <c r="J18" s="247"/>
    </row>
    <row r="19" spans="1:10" x14ac:dyDescent="0.25">
      <c r="A19" s="242">
        <v>42713</v>
      </c>
      <c r="B19" s="243">
        <v>160105896</v>
      </c>
      <c r="C19" s="249">
        <v>12</v>
      </c>
      <c r="D19" s="247">
        <v>1082550</v>
      </c>
      <c r="E19" s="243"/>
      <c r="F19" s="249"/>
      <c r="G19" s="247"/>
      <c r="H19" s="247"/>
      <c r="I19" s="246"/>
      <c r="J19" s="247"/>
    </row>
    <row r="20" spans="1:10" x14ac:dyDescent="0.25">
      <c r="A20" s="242">
        <v>42725</v>
      </c>
      <c r="B20" s="243">
        <v>160107044</v>
      </c>
      <c r="C20" s="249">
        <v>13</v>
      </c>
      <c r="D20" s="247">
        <v>1177313</v>
      </c>
      <c r="E20" s="243"/>
      <c r="F20" s="249"/>
      <c r="G20" s="247"/>
      <c r="H20" s="247"/>
      <c r="I20" s="246"/>
      <c r="J20" s="247"/>
    </row>
    <row r="21" spans="1:10" x14ac:dyDescent="0.25">
      <c r="A21" s="242">
        <v>42726</v>
      </c>
      <c r="B21" s="243"/>
      <c r="C21" s="249"/>
      <c r="D21" s="247"/>
      <c r="E21" s="243"/>
      <c r="F21" s="249"/>
      <c r="G21" s="247"/>
      <c r="H21" s="247"/>
      <c r="I21" s="246">
        <v>2000000</v>
      </c>
      <c r="J21" s="246" t="s">
        <v>17</v>
      </c>
    </row>
    <row r="22" spans="1:10" x14ac:dyDescent="0.25">
      <c r="A22" s="242">
        <v>39086</v>
      </c>
      <c r="B22" s="243">
        <v>170108158</v>
      </c>
      <c r="C22" s="249">
        <v>3</v>
      </c>
      <c r="D22" s="247">
        <v>261888</v>
      </c>
      <c r="E22" s="243">
        <v>170028800</v>
      </c>
      <c r="F22" s="249">
        <v>14</v>
      </c>
      <c r="G22" s="247">
        <v>1395975</v>
      </c>
      <c r="H22" s="247"/>
      <c r="I22" s="246">
        <v>2033400</v>
      </c>
      <c r="J22" s="247" t="s">
        <v>100</v>
      </c>
    </row>
    <row r="23" spans="1:10" x14ac:dyDescent="0.25">
      <c r="A23" s="242">
        <v>42739</v>
      </c>
      <c r="B23" s="243">
        <v>170108160</v>
      </c>
      <c r="C23" s="249">
        <v>9</v>
      </c>
      <c r="D23" s="247">
        <v>788813</v>
      </c>
      <c r="E23" s="243"/>
      <c r="F23" s="249"/>
      <c r="G23" s="247"/>
      <c r="H23" s="247"/>
      <c r="I23" s="246"/>
      <c r="J23" s="247"/>
    </row>
    <row r="24" spans="1:10" x14ac:dyDescent="0.25">
      <c r="A24" s="242">
        <v>42748</v>
      </c>
      <c r="B24" s="243">
        <v>170108801</v>
      </c>
      <c r="C24" s="249">
        <v>11</v>
      </c>
      <c r="D24" s="247">
        <v>1078175</v>
      </c>
      <c r="E24" s="243"/>
      <c r="F24" s="249"/>
      <c r="G24" s="247"/>
      <c r="H24" s="247"/>
      <c r="I24" s="246">
        <v>1500000</v>
      </c>
      <c r="J24" s="247" t="s">
        <v>103</v>
      </c>
    </row>
    <row r="25" spans="1:10" x14ac:dyDescent="0.25">
      <c r="A25" s="242">
        <v>42760</v>
      </c>
      <c r="B25" s="243">
        <v>170109818</v>
      </c>
      <c r="C25" s="249">
        <v>5</v>
      </c>
      <c r="D25" s="247">
        <v>363125</v>
      </c>
      <c r="E25" s="243"/>
      <c r="F25" s="249"/>
      <c r="G25" s="247"/>
      <c r="H25" s="247"/>
      <c r="I25" s="246"/>
      <c r="J25" s="247"/>
    </row>
    <row r="26" spans="1:10" x14ac:dyDescent="0.25">
      <c r="A26" s="4">
        <v>42770</v>
      </c>
      <c r="B26" s="3">
        <v>170111014</v>
      </c>
      <c r="C26" s="175">
        <v>3</v>
      </c>
      <c r="D26" s="6">
        <v>261800</v>
      </c>
      <c r="E26" s="3"/>
      <c r="F26" s="175"/>
      <c r="G26" s="6"/>
      <c r="H26" s="6"/>
      <c r="I26" s="39"/>
      <c r="J26" s="6"/>
    </row>
    <row r="27" spans="1:10" x14ac:dyDescent="0.25">
      <c r="A27" s="4">
        <v>42779</v>
      </c>
      <c r="B27" s="3">
        <v>170112313</v>
      </c>
      <c r="C27" s="40">
        <v>2</v>
      </c>
      <c r="D27" s="6">
        <v>210525</v>
      </c>
      <c r="E27" s="7"/>
      <c r="F27" s="40"/>
      <c r="G27" s="6"/>
      <c r="H27" s="7"/>
      <c r="I27" s="39"/>
      <c r="J27" s="6"/>
    </row>
    <row r="28" spans="1:10" x14ac:dyDescent="0.25">
      <c r="A28" s="4"/>
      <c r="B28" s="3"/>
      <c r="C28" s="40"/>
      <c r="D28" s="6"/>
      <c r="E28" s="7"/>
      <c r="F28" s="40"/>
      <c r="G28" s="6"/>
      <c r="H28" s="7"/>
      <c r="I28" s="39"/>
      <c r="J28" s="6"/>
    </row>
    <row r="29" spans="1:10" x14ac:dyDescent="0.25">
      <c r="A29" s="4"/>
      <c r="B29" s="3"/>
      <c r="C29" s="40"/>
      <c r="D29" s="6"/>
      <c r="E29" s="7"/>
      <c r="F29" s="40"/>
      <c r="G29" s="6"/>
      <c r="H29" s="7"/>
      <c r="I29" s="39"/>
      <c r="J29" s="6"/>
    </row>
    <row r="30" spans="1:10" x14ac:dyDescent="0.25">
      <c r="A30" s="4"/>
      <c r="B30" s="3"/>
      <c r="C30" s="40"/>
      <c r="D30" s="6"/>
      <c r="E30" s="7"/>
      <c r="F30" s="40"/>
      <c r="G30" s="6"/>
      <c r="H30" s="7"/>
      <c r="I30" s="39"/>
      <c r="J30" s="6"/>
    </row>
    <row r="31" spans="1:10" x14ac:dyDescent="0.25">
      <c r="A31" s="4"/>
      <c r="B31" s="3"/>
      <c r="C31" s="40"/>
      <c r="D31" s="6"/>
      <c r="E31" s="7"/>
      <c r="F31" s="40"/>
      <c r="G31" s="6"/>
      <c r="H31" s="7"/>
      <c r="I31" s="39"/>
      <c r="J31" s="6"/>
    </row>
    <row r="32" spans="1:10" x14ac:dyDescent="0.25">
      <c r="A32" s="4"/>
      <c r="B32" s="3"/>
      <c r="C32" s="40"/>
      <c r="D32" s="6"/>
      <c r="E32" s="7"/>
      <c r="F32" s="40"/>
      <c r="G32" s="6"/>
      <c r="H32" s="7"/>
      <c r="I32" s="39"/>
      <c r="J32" s="6"/>
    </row>
    <row r="33" spans="1:10" x14ac:dyDescent="0.25">
      <c r="A33" s="4"/>
      <c r="B33" s="8" t="s">
        <v>11</v>
      </c>
      <c r="C33" s="77">
        <f>SUM(C8:C32)</f>
        <v>190</v>
      </c>
      <c r="D33" s="9"/>
      <c r="E33" s="8" t="s">
        <v>11</v>
      </c>
      <c r="F33" s="77">
        <f>SUM(F8:F32)</f>
        <v>46</v>
      </c>
      <c r="G33" s="5"/>
      <c r="H33" s="3"/>
      <c r="I33" s="40"/>
      <c r="J33" s="5"/>
    </row>
    <row r="34" spans="1:10" x14ac:dyDescent="0.25">
      <c r="A34" s="4"/>
      <c r="B34" s="8"/>
      <c r="C34" s="77"/>
      <c r="D34" s="9"/>
      <c r="E34" s="8"/>
      <c r="F34" s="77"/>
      <c r="G34" s="32"/>
      <c r="H34" s="33"/>
      <c r="I34" s="40"/>
      <c r="J34" s="5"/>
    </row>
    <row r="35" spans="1:10" x14ac:dyDescent="0.25">
      <c r="A35" s="10"/>
      <c r="B35" s="11"/>
      <c r="C35" s="40"/>
      <c r="D35" s="6"/>
      <c r="E35" s="8"/>
      <c r="F35" s="40"/>
      <c r="G35" s="324" t="s">
        <v>12</v>
      </c>
      <c r="H35" s="324"/>
      <c r="I35" s="39"/>
      <c r="J35" s="13">
        <f>SUM(D8:D29)</f>
        <v>18484729</v>
      </c>
    </row>
    <row r="36" spans="1:10" x14ac:dyDescent="0.25">
      <c r="A36" s="4"/>
      <c r="B36" s="3"/>
      <c r="C36" s="40"/>
      <c r="D36" s="6"/>
      <c r="E36" s="7"/>
      <c r="F36" s="40"/>
      <c r="G36" s="324" t="s">
        <v>13</v>
      </c>
      <c r="H36" s="324"/>
      <c r="I36" s="39"/>
      <c r="J36" s="13">
        <f>SUM(G8:G32)</f>
        <v>4570651</v>
      </c>
    </row>
    <row r="37" spans="1:10" x14ac:dyDescent="0.25">
      <c r="A37" s="14"/>
      <c r="B37" s="7"/>
      <c r="C37" s="40"/>
      <c r="D37" s="6"/>
      <c r="E37" s="7"/>
      <c r="F37" s="40"/>
      <c r="G37" s="324" t="s">
        <v>14</v>
      </c>
      <c r="H37" s="324"/>
      <c r="I37" s="41"/>
      <c r="J37" s="15">
        <f>J35-J36</f>
        <v>13914078</v>
      </c>
    </row>
    <row r="38" spans="1:10" x14ac:dyDescent="0.25">
      <c r="A38" s="4"/>
      <c r="B38" s="16"/>
      <c r="C38" s="40"/>
      <c r="D38" s="17"/>
      <c r="E38" s="7"/>
      <c r="F38" s="40"/>
      <c r="G38" s="324" t="s">
        <v>15</v>
      </c>
      <c r="H38" s="324"/>
      <c r="I38" s="39"/>
      <c r="J38" s="13">
        <f>SUM(H8:H33)</f>
        <v>0</v>
      </c>
    </row>
    <row r="39" spans="1:10" x14ac:dyDescent="0.25">
      <c r="A39" s="4"/>
      <c r="B39" s="16"/>
      <c r="C39" s="40"/>
      <c r="D39" s="17"/>
      <c r="E39" s="7"/>
      <c r="F39" s="40"/>
      <c r="G39" s="324" t="s">
        <v>16</v>
      </c>
      <c r="H39" s="324"/>
      <c r="I39" s="39"/>
      <c r="J39" s="13">
        <f>J37+J38</f>
        <v>13914078</v>
      </c>
    </row>
    <row r="40" spans="1:10" x14ac:dyDescent="0.25">
      <c r="A40" s="4"/>
      <c r="B40" s="16"/>
      <c r="C40" s="40"/>
      <c r="D40" s="17"/>
      <c r="E40" s="7"/>
      <c r="F40" s="40"/>
      <c r="G40" s="324" t="s">
        <v>5</v>
      </c>
      <c r="H40" s="324"/>
      <c r="I40" s="39"/>
      <c r="J40" s="13">
        <f>SUM(I8:I33)</f>
        <v>13500600</v>
      </c>
    </row>
    <row r="41" spans="1:10" x14ac:dyDescent="0.25">
      <c r="A41" s="4"/>
      <c r="B41" s="16"/>
      <c r="C41" s="40"/>
      <c r="D41" s="17"/>
      <c r="E41" s="7"/>
      <c r="F41" s="40"/>
      <c r="G41" s="324" t="s">
        <v>32</v>
      </c>
      <c r="H41" s="324"/>
      <c r="I41" s="40" t="str">
        <f>IF(J41&gt;0,"SALDO",IF(J41&lt;0,"PIUTANG",IF(J41=0,"LUNAS")))</f>
        <v>PIUTANG</v>
      </c>
      <c r="J41" s="13">
        <f>J40-J39</f>
        <v>-413478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41:H41"/>
    <mergeCell ref="G35:H35"/>
    <mergeCell ref="G36:H36"/>
    <mergeCell ref="G37:H37"/>
    <mergeCell ref="G38:H38"/>
    <mergeCell ref="G39:H39"/>
    <mergeCell ref="G40:H40"/>
  </mergeCells>
  <pageMargins left="0.24" right="0.21" top="0.75" bottom="0.75" header="0.3" footer="0.3"/>
  <pageSetup paperSize="9" orientation="portrait" horizontalDpi="0" verticalDpi="0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L41"/>
  <sheetViews>
    <sheetView workbookViewId="0">
      <pane ySplit="7" topLeftCell="A8" activePane="bottomLeft" state="frozen"/>
      <selection pane="bottomLeft" activeCell="I10" sqref="I10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223" customWidth="1"/>
    <col min="4" max="4" width="11.28515625" customWidth="1"/>
    <col min="5" max="5" width="10.28515625" customWidth="1"/>
    <col min="6" max="6" width="4.5703125" style="19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2" width="10.5703125" bestFit="1" customWidth="1"/>
  </cols>
  <sheetData>
    <row r="1" spans="1:10" x14ac:dyDescent="0.25">
      <c r="A1" s="20" t="s">
        <v>0</v>
      </c>
      <c r="B1" s="20"/>
      <c r="C1" s="222" t="s">
        <v>110</v>
      </c>
      <c r="D1" s="20"/>
      <c r="E1" s="20"/>
      <c r="F1" s="318" t="s">
        <v>22</v>
      </c>
      <c r="G1" s="318"/>
      <c r="H1" s="318"/>
      <c r="I1" s="38" t="s">
        <v>78</v>
      </c>
      <c r="J1" s="20"/>
    </row>
    <row r="2" spans="1:10" x14ac:dyDescent="0.25">
      <c r="A2" s="20" t="s">
        <v>1</v>
      </c>
      <c r="B2" s="20"/>
      <c r="C2" s="222" t="s">
        <v>72</v>
      </c>
      <c r="D2" s="20"/>
      <c r="E2" s="20"/>
      <c r="F2" s="318" t="s">
        <v>21</v>
      </c>
      <c r="G2" s="318"/>
      <c r="H2" s="318"/>
      <c r="I2" s="38">
        <f>J41*-1</f>
        <v>-112</v>
      </c>
      <c r="J2" s="20"/>
    </row>
    <row r="3" spans="1:10" s="234" customFormat="1" x14ac:dyDescent="0.25">
      <c r="A3" s="218" t="s">
        <v>118</v>
      </c>
      <c r="B3" s="218"/>
      <c r="C3" s="222" t="s">
        <v>147</v>
      </c>
      <c r="D3" s="218"/>
      <c r="E3" s="218"/>
      <c r="F3" s="266"/>
      <c r="G3" s="266"/>
      <c r="H3" s="266"/>
      <c r="I3" s="220"/>
      <c r="J3" s="218"/>
    </row>
    <row r="5" spans="1:10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0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9" t="s">
        <v>4</v>
      </c>
      <c r="I6" s="343" t="s">
        <v>5</v>
      </c>
      <c r="J6" s="333" t="s">
        <v>6</v>
      </c>
    </row>
    <row r="7" spans="1:10" x14ac:dyDescent="0.25">
      <c r="A7" s="339"/>
      <c r="B7" s="189" t="s">
        <v>7</v>
      </c>
      <c r="C7" s="256" t="s">
        <v>8</v>
      </c>
      <c r="D7" s="190" t="s">
        <v>9</v>
      </c>
      <c r="E7" s="189" t="s">
        <v>10</v>
      </c>
      <c r="F7" s="189" t="s">
        <v>8</v>
      </c>
      <c r="G7" s="190" t="s">
        <v>9</v>
      </c>
      <c r="H7" s="330"/>
      <c r="I7" s="344"/>
      <c r="J7" s="334"/>
    </row>
    <row r="8" spans="1:10" x14ac:dyDescent="0.25">
      <c r="A8" s="242">
        <v>42712</v>
      </c>
      <c r="B8" s="89">
        <v>160105793</v>
      </c>
      <c r="C8" s="91">
        <v>21</v>
      </c>
      <c r="D8" s="90">
        <v>2226263</v>
      </c>
      <c r="E8" s="243"/>
      <c r="F8" s="243"/>
      <c r="G8" s="244"/>
      <c r="H8" s="247"/>
      <c r="I8" s="246">
        <v>2226300</v>
      </c>
      <c r="J8" s="247" t="s">
        <v>17</v>
      </c>
    </row>
    <row r="9" spans="1:10" x14ac:dyDescent="0.25">
      <c r="A9" s="242">
        <v>42723</v>
      </c>
      <c r="B9" s="89">
        <v>160106907</v>
      </c>
      <c r="C9" s="91">
        <v>9</v>
      </c>
      <c r="D9" s="90">
        <v>1018413</v>
      </c>
      <c r="E9" s="243"/>
      <c r="F9" s="245"/>
      <c r="G9" s="247"/>
      <c r="H9" s="247">
        <v>75000</v>
      </c>
      <c r="I9" s="246">
        <v>371013</v>
      </c>
      <c r="J9" s="247" t="s">
        <v>100</v>
      </c>
    </row>
    <row r="10" spans="1:10" x14ac:dyDescent="0.25">
      <c r="A10" s="242">
        <v>42729</v>
      </c>
      <c r="B10" s="89">
        <v>160107451</v>
      </c>
      <c r="C10" s="91">
        <v>4</v>
      </c>
      <c r="D10" s="90">
        <v>442925</v>
      </c>
      <c r="E10" s="243">
        <v>160028656</v>
      </c>
      <c r="F10" s="245">
        <v>8</v>
      </c>
      <c r="G10" s="247">
        <v>772363</v>
      </c>
      <c r="H10" s="247"/>
      <c r="I10" s="246"/>
      <c r="J10" s="247"/>
    </row>
    <row r="11" spans="1:10" x14ac:dyDescent="0.25">
      <c r="A11" s="242">
        <v>42739</v>
      </c>
      <c r="B11" s="243">
        <v>170108121</v>
      </c>
      <c r="C11" s="249">
        <v>9</v>
      </c>
      <c r="D11" s="247">
        <v>996975</v>
      </c>
      <c r="E11" s="243"/>
      <c r="F11" s="243"/>
      <c r="G11" s="244"/>
      <c r="H11" s="247"/>
      <c r="I11" s="246">
        <v>569800</v>
      </c>
      <c r="J11" s="247" t="s">
        <v>100</v>
      </c>
    </row>
    <row r="12" spans="1:10" x14ac:dyDescent="0.25">
      <c r="A12" s="242">
        <v>42742</v>
      </c>
      <c r="B12" s="243">
        <v>170108394</v>
      </c>
      <c r="C12" s="249">
        <v>8</v>
      </c>
      <c r="D12" s="247">
        <v>888388</v>
      </c>
      <c r="E12" s="243">
        <v>170028852</v>
      </c>
      <c r="F12" s="86">
        <v>8</v>
      </c>
      <c r="G12" s="244">
        <v>870100</v>
      </c>
      <c r="H12" s="247"/>
      <c r="I12" s="246">
        <v>888388</v>
      </c>
      <c r="J12" s="247" t="s">
        <v>100</v>
      </c>
    </row>
    <row r="13" spans="1:10" x14ac:dyDescent="0.25">
      <c r="A13" s="242">
        <v>42743</v>
      </c>
      <c r="B13" s="243">
        <v>170209405</v>
      </c>
      <c r="C13" s="249">
        <v>2</v>
      </c>
      <c r="D13" s="247">
        <v>170013</v>
      </c>
      <c r="E13" s="243">
        <v>170028860</v>
      </c>
      <c r="F13" s="86">
        <v>1</v>
      </c>
      <c r="G13" s="244">
        <v>126000</v>
      </c>
      <c r="H13" s="247"/>
      <c r="I13" s="246">
        <v>443000</v>
      </c>
      <c r="J13" s="247" t="s">
        <v>80</v>
      </c>
    </row>
    <row r="14" spans="1:10" x14ac:dyDescent="0.25">
      <c r="A14" s="242">
        <v>42747</v>
      </c>
      <c r="B14" s="243">
        <v>170108733</v>
      </c>
      <c r="C14" s="249">
        <v>5</v>
      </c>
      <c r="D14" s="247">
        <v>432863</v>
      </c>
      <c r="E14" s="243"/>
      <c r="F14" s="86"/>
      <c r="G14" s="247"/>
      <c r="H14" s="247">
        <v>75000</v>
      </c>
      <c r="I14" s="246"/>
      <c r="J14" s="247"/>
    </row>
    <row r="15" spans="1:10" x14ac:dyDescent="0.25">
      <c r="A15" s="242">
        <v>42750</v>
      </c>
      <c r="B15" s="243">
        <v>170108990</v>
      </c>
      <c r="C15" s="249">
        <v>6</v>
      </c>
      <c r="D15" s="247">
        <v>597275</v>
      </c>
      <c r="E15" s="243">
        <v>170028985</v>
      </c>
      <c r="F15" s="86">
        <v>1</v>
      </c>
      <c r="G15" s="247">
        <v>102900</v>
      </c>
      <c r="H15" s="247"/>
      <c r="I15" s="246">
        <v>603250</v>
      </c>
      <c r="J15" s="247" t="s">
        <v>100</v>
      </c>
    </row>
    <row r="16" spans="1:10" x14ac:dyDescent="0.25">
      <c r="A16" s="242">
        <v>42756</v>
      </c>
      <c r="B16" s="243">
        <v>170109465</v>
      </c>
      <c r="C16" s="249">
        <v>6</v>
      </c>
      <c r="D16" s="247">
        <v>513800</v>
      </c>
      <c r="E16" s="243"/>
      <c r="F16" s="86"/>
      <c r="G16" s="247"/>
      <c r="H16" s="247"/>
      <c r="I16" s="246"/>
      <c r="J16" s="247"/>
    </row>
    <row r="17" spans="1:12" x14ac:dyDescent="0.25">
      <c r="A17" s="242">
        <v>42756</v>
      </c>
      <c r="B17" s="243">
        <v>170109490</v>
      </c>
      <c r="C17" s="249">
        <v>1</v>
      </c>
      <c r="D17" s="247">
        <v>98963</v>
      </c>
      <c r="E17" s="243"/>
      <c r="F17" s="86"/>
      <c r="G17" s="247"/>
      <c r="H17" s="247"/>
      <c r="I17" s="246">
        <v>1088000</v>
      </c>
      <c r="J17" s="247" t="s">
        <v>17</v>
      </c>
    </row>
    <row r="18" spans="1:12" x14ac:dyDescent="0.25">
      <c r="A18" s="242">
        <v>42762</v>
      </c>
      <c r="B18" s="243">
        <v>170110093</v>
      </c>
      <c r="C18" s="249">
        <v>4</v>
      </c>
      <c r="D18" s="247">
        <v>475125</v>
      </c>
      <c r="E18" s="243"/>
      <c r="F18" s="86"/>
      <c r="G18" s="247"/>
      <c r="H18" s="247"/>
      <c r="I18" s="246"/>
      <c r="J18" s="247"/>
    </row>
    <row r="19" spans="1:12" x14ac:dyDescent="0.25">
      <c r="A19" s="242">
        <v>42768</v>
      </c>
      <c r="B19" s="243">
        <v>170110825</v>
      </c>
      <c r="C19" s="249">
        <v>24</v>
      </c>
      <c r="D19" s="247">
        <v>2274125</v>
      </c>
      <c r="E19" s="243"/>
      <c r="F19" s="86"/>
      <c r="G19" s="247"/>
      <c r="H19" s="6">
        <v>50000</v>
      </c>
      <c r="I19" s="246">
        <v>1761638</v>
      </c>
      <c r="J19" s="247" t="s">
        <v>100</v>
      </c>
    </row>
    <row r="20" spans="1:12" x14ac:dyDescent="0.25">
      <c r="A20" s="4">
        <v>42783</v>
      </c>
      <c r="B20" s="3">
        <v>170112835</v>
      </c>
      <c r="C20" s="175">
        <v>19</v>
      </c>
      <c r="D20" s="6"/>
      <c r="E20" s="243">
        <v>170029863</v>
      </c>
      <c r="F20" s="86">
        <v>5</v>
      </c>
      <c r="G20" s="247">
        <v>512488</v>
      </c>
      <c r="H20" s="6"/>
      <c r="I20" s="39"/>
      <c r="J20" s="6"/>
    </row>
    <row r="21" spans="1:12" x14ac:dyDescent="0.25">
      <c r="A21" s="4"/>
      <c r="B21" s="3"/>
      <c r="C21" s="175"/>
      <c r="D21" s="6"/>
      <c r="E21" s="3"/>
      <c r="F21" s="29"/>
      <c r="G21" s="6"/>
      <c r="H21" s="6"/>
      <c r="I21" s="39"/>
      <c r="J21" s="6"/>
    </row>
    <row r="22" spans="1:12" x14ac:dyDescent="0.25">
      <c r="A22" s="4"/>
      <c r="B22" s="3"/>
      <c r="C22" s="175"/>
      <c r="D22" s="6"/>
      <c r="E22" s="3"/>
      <c r="F22" s="29"/>
      <c r="G22" s="6"/>
      <c r="H22" s="6"/>
      <c r="I22" s="39"/>
      <c r="J22" s="6"/>
    </row>
    <row r="23" spans="1:12" x14ac:dyDescent="0.25">
      <c r="A23" s="4"/>
      <c r="B23" s="3"/>
      <c r="C23" s="175"/>
      <c r="D23" s="6"/>
      <c r="E23" s="3"/>
      <c r="F23" s="29"/>
      <c r="G23" s="6"/>
      <c r="H23" s="6"/>
      <c r="I23" s="39"/>
      <c r="J23" s="6"/>
    </row>
    <row r="24" spans="1:12" x14ac:dyDescent="0.25">
      <c r="A24" s="4"/>
      <c r="B24" s="3"/>
      <c r="C24" s="175"/>
      <c r="D24" s="6"/>
      <c r="E24" s="3"/>
      <c r="F24" s="29"/>
      <c r="G24" s="6"/>
      <c r="H24" s="6"/>
      <c r="I24" s="39"/>
      <c r="J24" s="6"/>
    </row>
    <row r="25" spans="1:12" x14ac:dyDescent="0.25">
      <c r="A25" s="4"/>
      <c r="B25" s="3"/>
      <c r="C25" s="175"/>
      <c r="D25" s="6"/>
      <c r="E25" s="3"/>
      <c r="F25" s="29"/>
      <c r="G25" s="6"/>
      <c r="H25" s="6"/>
      <c r="I25" s="39"/>
      <c r="J25" s="6"/>
    </row>
    <row r="26" spans="1:12" x14ac:dyDescent="0.25">
      <c r="A26" s="4"/>
      <c r="B26" s="3"/>
      <c r="C26" s="175"/>
      <c r="D26" s="6"/>
      <c r="E26" s="3"/>
      <c r="F26" s="29"/>
      <c r="G26" s="6"/>
      <c r="H26" s="6"/>
      <c r="I26" s="39"/>
      <c r="J26" s="6"/>
    </row>
    <row r="27" spans="1:12" x14ac:dyDescent="0.25">
      <c r="A27" s="4"/>
      <c r="B27" s="3"/>
      <c r="C27" s="241"/>
      <c r="D27" s="6"/>
      <c r="E27" s="7"/>
      <c r="F27" s="3"/>
      <c r="G27" s="6"/>
      <c r="H27" s="7"/>
      <c r="I27" s="39"/>
      <c r="J27" s="6"/>
    </row>
    <row r="28" spans="1:12" x14ac:dyDescent="0.25">
      <c r="A28" s="4"/>
      <c r="B28" s="3"/>
      <c r="C28" s="241"/>
      <c r="D28" s="6"/>
      <c r="E28" s="7"/>
      <c r="F28" s="3"/>
      <c r="G28" s="6"/>
      <c r="H28" s="7"/>
      <c r="I28" s="39"/>
      <c r="J28" s="6"/>
    </row>
    <row r="29" spans="1:12" x14ac:dyDescent="0.25">
      <c r="A29" s="4"/>
      <c r="B29" s="3"/>
      <c r="C29" s="241"/>
      <c r="D29" s="6"/>
      <c r="E29" s="7"/>
      <c r="F29" s="3"/>
      <c r="G29" s="6"/>
      <c r="H29" s="7"/>
      <c r="I29" s="39"/>
      <c r="J29" s="6"/>
    </row>
    <row r="30" spans="1:12" x14ac:dyDescent="0.25">
      <c r="A30" s="4"/>
      <c r="B30" s="3"/>
      <c r="C30" s="241"/>
      <c r="D30" s="6"/>
      <c r="E30" s="7"/>
      <c r="F30" s="3"/>
      <c r="G30" s="6"/>
      <c r="H30" s="7"/>
      <c r="I30" s="39"/>
      <c r="J30" s="6"/>
      <c r="L30" s="18"/>
    </row>
    <row r="31" spans="1:12" x14ac:dyDescent="0.25">
      <c r="A31" s="4"/>
      <c r="B31" s="3"/>
      <c r="C31" s="241"/>
      <c r="D31" s="6"/>
      <c r="E31" s="7"/>
      <c r="F31" s="3"/>
      <c r="G31" s="6"/>
      <c r="H31" s="7"/>
      <c r="I31" s="39"/>
      <c r="J31" s="6"/>
      <c r="L31" s="18"/>
    </row>
    <row r="32" spans="1:12" x14ac:dyDescent="0.25">
      <c r="A32" s="4"/>
      <c r="B32" s="3"/>
      <c r="C32" s="241"/>
      <c r="D32" s="6"/>
      <c r="E32" s="7"/>
      <c r="F32" s="3"/>
      <c r="G32" s="6"/>
      <c r="H32" s="7"/>
      <c r="I32" s="39"/>
      <c r="J32" s="6"/>
    </row>
    <row r="33" spans="1:10" x14ac:dyDescent="0.25">
      <c r="A33" s="4"/>
      <c r="B33" s="8" t="s">
        <v>11</v>
      </c>
      <c r="C33" s="233">
        <f>SUM(C8:C32)</f>
        <v>118</v>
      </c>
      <c r="D33" s="9"/>
      <c r="E33" s="8" t="s">
        <v>11</v>
      </c>
      <c r="F33" s="8">
        <f>SUM(F8:F32)</f>
        <v>23</v>
      </c>
      <c r="G33" s="5"/>
      <c r="H33" s="3"/>
      <c r="I33" s="40"/>
      <c r="J33" s="5"/>
    </row>
    <row r="34" spans="1:10" x14ac:dyDescent="0.25">
      <c r="A34" s="4"/>
      <c r="B34" s="8"/>
      <c r="C34" s="233"/>
      <c r="D34" s="9"/>
      <c r="E34" s="8"/>
      <c r="F34" s="8"/>
      <c r="G34" s="32"/>
      <c r="H34" s="33"/>
      <c r="I34" s="40"/>
      <c r="J34" s="5"/>
    </row>
    <row r="35" spans="1:10" x14ac:dyDescent="0.25">
      <c r="A35" s="10"/>
      <c r="B35" s="11"/>
      <c r="C35" s="241"/>
      <c r="D35" s="6"/>
      <c r="E35" s="8"/>
      <c r="F35" s="3"/>
      <c r="G35" s="324" t="s">
        <v>12</v>
      </c>
      <c r="H35" s="324"/>
      <c r="I35" s="39"/>
      <c r="J35" s="13">
        <f>SUM(D8:D29)</f>
        <v>10135128</v>
      </c>
    </row>
    <row r="36" spans="1:10" x14ac:dyDescent="0.25">
      <c r="A36" s="4"/>
      <c r="B36" s="3"/>
      <c r="C36" s="241"/>
      <c r="D36" s="6"/>
      <c r="E36" s="7"/>
      <c r="F36" s="3"/>
      <c r="G36" s="324" t="s">
        <v>13</v>
      </c>
      <c r="H36" s="324"/>
      <c r="I36" s="39"/>
      <c r="J36" s="13">
        <f>SUM(G8:G32)</f>
        <v>2383851</v>
      </c>
    </row>
    <row r="37" spans="1:10" x14ac:dyDescent="0.25">
      <c r="A37" s="14"/>
      <c r="B37" s="7"/>
      <c r="C37" s="241"/>
      <c r="D37" s="6"/>
      <c r="E37" s="7"/>
      <c r="F37" s="3"/>
      <c r="G37" s="324" t="s">
        <v>14</v>
      </c>
      <c r="H37" s="324"/>
      <c r="I37" s="41"/>
      <c r="J37" s="15">
        <f>J35-J36</f>
        <v>7751277</v>
      </c>
    </row>
    <row r="38" spans="1:10" x14ac:dyDescent="0.25">
      <c r="A38" s="4"/>
      <c r="B38" s="16"/>
      <c r="C38" s="241"/>
      <c r="D38" s="17"/>
      <c r="E38" s="7"/>
      <c r="F38" s="3"/>
      <c r="G38" s="324" t="s">
        <v>15</v>
      </c>
      <c r="H38" s="324"/>
      <c r="I38" s="39"/>
      <c r="J38" s="13">
        <f>SUM(H8:H33)</f>
        <v>200000</v>
      </c>
    </row>
    <row r="39" spans="1:10" x14ac:dyDescent="0.25">
      <c r="A39" s="4"/>
      <c r="B39" s="16"/>
      <c r="C39" s="241"/>
      <c r="D39" s="17"/>
      <c r="E39" s="7"/>
      <c r="F39" s="3"/>
      <c r="G39" s="324" t="s">
        <v>16</v>
      </c>
      <c r="H39" s="324"/>
      <c r="I39" s="39"/>
      <c r="J39" s="13">
        <f>J37+J38</f>
        <v>7951277</v>
      </c>
    </row>
    <row r="40" spans="1:10" x14ac:dyDescent="0.25">
      <c r="A40" s="4"/>
      <c r="B40" s="16"/>
      <c r="C40" s="241"/>
      <c r="D40" s="17"/>
      <c r="E40" s="7"/>
      <c r="F40" s="3"/>
      <c r="G40" s="324" t="s">
        <v>5</v>
      </c>
      <c r="H40" s="324"/>
      <c r="I40" s="39"/>
      <c r="J40" s="13">
        <f>SUM(I8:I33)</f>
        <v>7951389</v>
      </c>
    </row>
    <row r="41" spans="1:10" x14ac:dyDescent="0.25">
      <c r="A41" s="4"/>
      <c r="B41" s="16"/>
      <c r="C41" s="241"/>
      <c r="D41" s="17"/>
      <c r="E41" s="7"/>
      <c r="F41" s="3"/>
      <c r="G41" s="324" t="s">
        <v>32</v>
      </c>
      <c r="H41" s="324"/>
      <c r="I41" s="40" t="str">
        <f>IF(J41&gt;0,"SALDO",IF(J41&lt;0,"PIUTANG",IF(J41=0,"LUNAS")))</f>
        <v>SALDO</v>
      </c>
      <c r="J41" s="13">
        <f>J40-J39</f>
        <v>112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41:H41"/>
    <mergeCell ref="G35:H35"/>
    <mergeCell ref="G36:H36"/>
    <mergeCell ref="G37:H37"/>
    <mergeCell ref="G38:H38"/>
    <mergeCell ref="G39:H39"/>
    <mergeCell ref="G40:H40"/>
  </mergeCell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5"/>
  <dimension ref="A1:M41"/>
  <sheetViews>
    <sheetView workbookViewId="0">
      <pane ySplit="7" topLeftCell="A8" activePane="bottomLeft" state="frozen"/>
      <selection pane="bottomLeft" activeCell="B18" sqref="B18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20.85546875" customWidth="1"/>
    <col min="12" max="13" width="10.5703125" bestFit="1" customWidth="1"/>
  </cols>
  <sheetData>
    <row r="1" spans="1:10" x14ac:dyDescent="0.25">
      <c r="A1" s="20" t="s">
        <v>0</v>
      </c>
      <c r="B1" s="20"/>
      <c r="C1" s="78" t="s">
        <v>105</v>
      </c>
      <c r="D1" s="20"/>
      <c r="E1" s="20"/>
      <c r="F1" s="318" t="s">
        <v>22</v>
      </c>
      <c r="G1" s="318"/>
      <c r="H1" s="318"/>
      <c r="I1" s="38"/>
      <c r="J1" s="20"/>
    </row>
    <row r="2" spans="1:10" x14ac:dyDescent="0.25">
      <c r="A2" s="20" t="s">
        <v>1</v>
      </c>
      <c r="B2" s="20"/>
      <c r="C2" s="78" t="s">
        <v>94</v>
      </c>
      <c r="D2" s="20"/>
      <c r="E2" s="20"/>
      <c r="F2" s="318" t="s">
        <v>21</v>
      </c>
      <c r="G2" s="318"/>
      <c r="H2" s="318"/>
      <c r="I2" s="38">
        <f>J41*-1</f>
        <v>-7325</v>
      </c>
      <c r="J2" s="20"/>
    </row>
    <row r="3" spans="1:10" s="234" customFormat="1" x14ac:dyDescent="0.25">
      <c r="A3" s="218" t="s">
        <v>118</v>
      </c>
      <c r="B3" s="218"/>
      <c r="C3" s="222" t="s">
        <v>146</v>
      </c>
      <c r="D3" s="218"/>
      <c r="E3" s="218"/>
      <c r="F3" s="266"/>
      <c r="G3" s="266"/>
      <c r="H3" s="266"/>
      <c r="I3" s="220"/>
      <c r="J3" s="218"/>
    </row>
    <row r="5" spans="1:10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0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9" t="s">
        <v>4</v>
      </c>
      <c r="I6" s="343" t="s">
        <v>5</v>
      </c>
      <c r="J6" s="333" t="s">
        <v>6</v>
      </c>
    </row>
    <row r="7" spans="1:10" x14ac:dyDescent="0.25">
      <c r="A7" s="339"/>
      <c r="B7" s="214" t="s">
        <v>7</v>
      </c>
      <c r="C7" s="216" t="s">
        <v>8</v>
      </c>
      <c r="D7" s="215" t="s">
        <v>9</v>
      </c>
      <c r="E7" s="214" t="s">
        <v>10</v>
      </c>
      <c r="F7" s="216" t="s">
        <v>8</v>
      </c>
      <c r="G7" s="215" t="s">
        <v>9</v>
      </c>
      <c r="H7" s="330"/>
      <c r="I7" s="344"/>
      <c r="J7" s="334"/>
    </row>
    <row r="8" spans="1:10" x14ac:dyDescent="0.25">
      <c r="A8" s="242">
        <v>42657</v>
      </c>
      <c r="B8" s="89">
        <v>160100128</v>
      </c>
      <c r="C8" s="91">
        <v>15</v>
      </c>
      <c r="D8" s="90">
        <v>1432900</v>
      </c>
      <c r="E8" s="243"/>
      <c r="F8" s="248"/>
      <c r="G8" s="244"/>
      <c r="H8" s="247"/>
      <c r="I8" s="246"/>
      <c r="J8" s="247"/>
    </row>
    <row r="9" spans="1:10" x14ac:dyDescent="0.25">
      <c r="A9" s="242">
        <v>42680</v>
      </c>
      <c r="B9" s="89">
        <v>160102430</v>
      </c>
      <c r="C9" s="91">
        <v>9</v>
      </c>
      <c r="D9" s="90">
        <v>758625</v>
      </c>
      <c r="E9" s="250">
        <v>160027503</v>
      </c>
      <c r="F9" s="246">
        <v>2</v>
      </c>
      <c r="G9" s="247">
        <v>230300</v>
      </c>
      <c r="H9" s="247"/>
      <c r="I9" s="246">
        <v>1500000</v>
      </c>
      <c r="J9" s="247" t="s">
        <v>106</v>
      </c>
    </row>
    <row r="10" spans="1:10" x14ac:dyDescent="0.25">
      <c r="A10" s="242">
        <v>42687</v>
      </c>
      <c r="B10" s="89">
        <v>160103145</v>
      </c>
      <c r="C10" s="91">
        <v>4</v>
      </c>
      <c r="D10" s="90">
        <v>388588</v>
      </c>
      <c r="E10" s="243">
        <v>160027685</v>
      </c>
      <c r="F10" s="246">
        <v>4</v>
      </c>
      <c r="G10" s="247">
        <v>433213</v>
      </c>
      <c r="H10" s="247"/>
      <c r="I10" s="246"/>
      <c r="J10" s="247"/>
    </row>
    <row r="11" spans="1:10" x14ac:dyDescent="0.25">
      <c r="A11" s="242">
        <v>42694</v>
      </c>
      <c r="B11" s="243">
        <v>160103909</v>
      </c>
      <c r="C11" s="249">
        <v>10</v>
      </c>
      <c r="D11" s="247">
        <v>858288</v>
      </c>
      <c r="E11" s="243"/>
      <c r="F11" s="248"/>
      <c r="G11" s="244"/>
      <c r="H11" s="247"/>
      <c r="I11" s="246">
        <v>813663</v>
      </c>
      <c r="J11" s="247" t="s">
        <v>100</v>
      </c>
    </row>
    <row r="12" spans="1:10" x14ac:dyDescent="0.25">
      <c r="A12" s="242">
        <v>42701</v>
      </c>
      <c r="B12" s="243">
        <v>160104616</v>
      </c>
      <c r="C12" s="249">
        <v>12</v>
      </c>
      <c r="D12" s="247">
        <v>966438</v>
      </c>
      <c r="E12" s="243">
        <v>160028036</v>
      </c>
      <c r="F12" s="249">
        <v>2</v>
      </c>
      <c r="G12" s="244">
        <v>284988</v>
      </c>
      <c r="H12" s="247"/>
      <c r="I12" s="246">
        <v>1150000</v>
      </c>
      <c r="J12" s="247"/>
    </row>
    <row r="13" spans="1:10" x14ac:dyDescent="0.25">
      <c r="A13" s="242"/>
      <c r="B13" s="243"/>
      <c r="C13" s="249"/>
      <c r="D13" s="247"/>
      <c r="E13" s="243"/>
      <c r="F13" s="249"/>
      <c r="G13" s="244"/>
      <c r="H13" s="247"/>
      <c r="I13" s="246"/>
      <c r="J13" s="247"/>
    </row>
    <row r="14" spans="1:10" x14ac:dyDescent="0.25">
      <c r="A14" s="98">
        <v>42737</v>
      </c>
      <c r="B14" s="99">
        <v>170107941</v>
      </c>
      <c r="C14" s="201">
        <v>7</v>
      </c>
      <c r="D14" s="34">
        <v>764663</v>
      </c>
      <c r="E14" s="99">
        <v>170028759</v>
      </c>
      <c r="F14" s="201">
        <v>1</v>
      </c>
      <c r="G14" s="34">
        <v>172900</v>
      </c>
      <c r="H14" s="34"/>
      <c r="I14" s="102">
        <v>542500</v>
      </c>
      <c r="J14" s="34" t="s">
        <v>100</v>
      </c>
    </row>
    <row r="15" spans="1:10" x14ac:dyDescent="0.25">
      <c r="A15" s="4">
        <v>42743</v>
      </c>
      <c r="B15" s="3">
        <v>170108402</v>
      </c>
      <c r="C15" s="175">
        <v>4</v>
      </c>
      <c r="D15" s="6">
        <v>411775</v>
      </c>
      <c r="E15" s="3">
        <v>170028858</v>
      </c>
      <c r="F15" s="175">
        <v>1</v>
      </c>
      <c r="G15" s="6">
        <v>49263</v>
      </c>
      <c r="H15" s="6"/>
      <c r="I15" s="39">
        <v>411775</v>
      </c>
      <c r="J15" s="6" t="s">
        <v>100</v>
      </c>
    </row>
    <row r="16" spans="1:10" x14ac:dyDescent="0.25">
      <c r="A16" s="4"/>
      <c r="B16" s="3"/>
      <c r="C16" s="175"/>
      <c r="D16" s="6"/>
      <c r="E16" s="3"/>
      <c r="F16" s="175"/>
      <c r="G16" s="6"/>
      <c r="H16" s="6"/>
      <c r="I16" s="39"/>
      <c r="J16" s="6"/>
    </row>
    <row r="17" spans="1:13" x14ac:dyDescent="0.25">
      <c r="A17" s="4"/>
      <c r="B17" s="3"/>
      <c r="C17" s="175"/>
      <c r="D17" s="6"/>
      <c r="E17" s="3"/>
      <c r="F17" s="175"/>
      <c r="G17" s="6"/>
      <c r="H17" s="6"/>
      <c r="I17" s="39"/>
      <c r="J17" s="6"/>
    </row>
    <row r="18" spans="1:13" x14ac:dyDescent="0.25">
      <c r="A18" s="4"/>
      <c r="B18" s="3"/>
      <c r="C18" s="175"/>
      <c r="D18" s="6"/>
      <c r="E18" s="3"/>
      <c r="F18" s="175"/>
      <c r="G18" s="6"/>
      <c r="H18" s="6"/>
      <c r="I18" s="39"/>
      <c r="J18" s="6"/>
    </row>
    <row r="19" spans="1:13" x14ac:dyDescent="0.25">
      <c r="A19" s="4"/>
      <c r="B19" s="3"/>
      <c r="C19" s="175"/>
      <c r="D19" s="6"/>
      <c r="E19" s="3"/>
      <c r="F19" s="175"/>
      <c r="G19" s="6"/>
      <c r="H19" s="6"/>
      <c r="I19" s="39"/>
      <c r="J19" s="6"/>
    </row>
    <row r="20" spans="1:13" x14ac:dyDescent="0.25">
      <c r="A20" s="4"/>
      <c r="B20" s="3"/>
      <c r="C20" s="175"/>
      <c r="D20" s="6"/>
      <c r="E20" s="3"/>
      <c r="F20" s="175"/>
      <c r="G20" s="6"/>
      <c r="H20" s="6"/>
      <c r="I20" s="39"/>
      <c r="J20" s="6"/>
    </row>
    <row r="21" spans="1:13" x14ac:dyDescent="0.25">
      <c r="A21" s="4"/>
      <c r="B21" s="3"/>
      <c r="C21" s="175"/>
      <c r="D21" s="6"/>
      <c r="E21" s="3"/>
      <c r="F21" s="175"/>
      <c r="G21" s="6"/>
      <c r="H21" s="6"/>
      <c r="I21" s="39"/>
      <c r="J21" s="6"/>
    </row>
    <row r="22" spans="1:13" x14ac:dyDescent="0.25">
      <c r="A22" s="4"/>
      <c r="B22" s="3"/>
      <c r="C22" s="175"/>
      <c r="D22" s="6"/>
      <c r="E22" s="3"/>
      <c r="F22" s="175"/>
      <c r="G22" s="6"/>
      <c r="H22" s="6"/>
      <c r="I22" s="39"/>
      <c r="J22" s="6"/>
    </row>
    <row r="23" spans="1:13" x14ac:dyDescent="0.25">
      <c r="A23" s="4"/>
      <c r="B23" s="3"/>
      <c r="C23" s="175"/>
      <c r="D23" s="6"/>
      <c r="E23" s="3"/>
      <c r="F23" s="175"/>
      <c r="G23" s="6"/>
      <c r="H23" s="6"/>
      <c r="I23" s="39"/>
      <c r="J23" s="6"/>
    </row>
    <row r="24" spans="1:13" x14ac:dyDescent="0.25">
      <c r="A24" s="4"/>
      <c r="B24" s="3"/>
      <c r="C24" s="175"/>
      <c r="D24" s="6"/>
      <c r="E24" s="3"/>
      <c r="F24" s="175"/>
      <c r="G24" s="6"/>
      <c r="H24" s="6"/>
      <c r="I24" s="39"/>
      <c r="J24" s="6"/>
    </row>
    <row r="25" spans="1:13" x14ac:dyDescent="0.25">
      <c r="A25" s="4"/>
      <c r="B25" s="3"/>
      <c r="C25" s="175"/>
      <c r="D25" s="6"/>
      <c r="E25" s="3"/>
      <c r="F25" s="175"/>
      <c r="G25" s="6"/>
      <c r="H25" s="6"/>
      <c r="I25" s="39"/>
      <c r="J25" s="6"/>
    </row>
    <row r="26" spans="1:13" x14ac:dyDescent="0.25">
      <c r="A26" s="4"/>
      <c r="B26" s="3"/>
      <c r="C26" s="175"/>
      <c r="D26" s="6"/>
      <c r="E26" s="3"/>
      <c r="F26" s="175"/>
      <c r="G26" s="6"/>
      <c r="H26" s="6"/>
      <c r="I26" s="39"/>
      <c r="J26" s="6"/>
    </row>
    <row r="27" spans="1:13" x14ac:dyDescent="0.25">
      <c r="A27" s="4"/>
      <c r="B27" s="3"/>
      <c r="C27" s="40"/>
      <c r="D27" s="6"/>
      <c r="E27" s="7"/>
      <c r="F27" s="40"/>
      <c r="G27" s="6"/>
      <c r="H27" s="7"/>
      <c r="I27" s="39"/>
      <c r="J27" s="6"/>
    </row>
    <row r="28" spans="1:13" x14ac:dyDescent="0.25">
      <c r="A28" s="4"/>
      <c r="B28" s="3"/>
      <c r="C28" s="40"/>
      <c r="D28" s="6"/>
      <c r="E28" s="7"/>
      <c r="F28" s="40"/>
      <c r="G28" s="6"/>
      <c r="H28" s="7"/>
      <c r="I28" s="39"/>
      <c r="J28" s="6"/>
    </row>
    <row r="29" spans="1:13" x14ac:dyDescent="0.25">
      <c r="A29" s="4"/>
      <c r="B29" s="3"/>
      <c r="C29" s="40"/>
      <c r="D29" s="6"/>
      <c r="E29" s="7"/>
      <c r="F29" s="40"/>
      <c r="G29" s="6"/>
      <c r="H29" s="7"/>
      <c r="I29" s="39"/>
      <c r="J29" s="6"/>
      <c r="M29" s="18"/>
    </row>
    <row r="30" spans="1:13" x14ac:dyDescent="0.25">
      <c r="A30" s="4"/>
      <c r="B30" s="3"/>
      <c r="C30" s="40"/>
      <c r="D30" s="6"/>
      <c r="E30" s="7"/>
      <c r="F30" s="40"/>
      <c r="G30" s="6"/>
      <c r="H30" s="7"/>
      <c r="I30" s="39"/>
      <c r="J30" s="6"/>
      <c r="L30" s="18"/>
      <c r="M30" s="18"/>
    </row>
    <row r="31" spans="1:13" x14ac:dyDescent="0.25">
      <c r="A31" s="4"/>
      <c r="B31" s="3"/>
      <c r="C31" s="40"/>
      <c r="D31" s="6"/>
      <c r="E31" s="7"/>
      <c r="F31" s="40"/>
      <c r="G31" s="6"/>
      <c r="H31" s="7"/>
      <c r="I31" s="39"/>
      <c r="J31" s="6"/>
      <c r="L31" s="18"/>
    </row>
    <row r="32" spans="1:13" x14ac:dyDescent="0.25">
      <c r="A32" s="4"/>
      <c r="B32" s="3"/>
      <c r="C32" s="40"/>
      <c r="D32" s="6"/>
      <c r="E32" s="7"/>
      <c r="F32" s="40"/>
      <c r="G32" s="6"/>
      <c r="H32" s="7"/>
      <c r="I32" s="39"/>
      <c r="J32" s="6"/>
    </row>
    <row r="33" spans="1:10" x14ac:dyDescent="0.25">
      <c r="A33" s="4"/>
      <c r="B33" s="8" t="s">
        <v>11</v>
      </c>
      <c r="C33" s="77">
        <f>SUM(C8:C32)</f>
        <v>61</v>
      </c>
      <c r="D33" s="9"/>
      <c r="E33" s="8" t="s">
        <v>11</v>
      </c>
      <c r="F33" s="77">
        <f>SUM(F8:F32)</f>
        <v>10</v>
      </c>
      <c r="G33" s="5"/>
      <c r="H33" s="3"/>
      <c r="I33" s="40"/>
      <c r="J33" s="5"/>
    </row>
    <row r="34" spans="1:10" x14ac:dyDescent="0.25">
      <c r="A34" s="4"/>
      <c r="B34" s="8"/>
      <c r="C34" s="77"/>
      <c r="D34" s="9"/>
      <c r="E34" s="8"/>
      <c r="F34" s="77"/>
      <c r="G34" s="32"/>
      <c r="H34" s="33"/>
      <c r="I34" s="40"/>
      <c r="J34" s="5"/>
    </row>
    <row r="35" spans="1:10" x14ac:dyDescent="0.25">
      <c r="A35" s="10"/>
      <c r="B35" s="11"/>
      <c r="C35" s="40"/>
      <c r="D35" s="6"/>
      <c r="E35" s="8"/>
      <c r="F35" s="40"/>
      <c r="G35" s="324" t="s">
        <v>12</v>
      </c>
      <c r="H35" s="324"/>
      <c r="I35" s="39"/>
      <c r="J35" s="13">
        <f>SUM(D8:D29)</f>
        <v>5581277</v>
      </c>
    </row>
    <row r="36" spans="1:10" x14ac:dyDescent="0.25">
      <c r="A36" s="4"/>
      <c r="B36" s="3"/>
      <c r="C36" s="40"/>
      <c r="D36" s="6"/>
      <c r="E36" s="7"/>
      <c r="F36" s="40"/>
      <c r="G36" s="324" t="s">
        <v>13</v>
      </c>
      <c r="H36" s="324"/>
      <c r="I36" s="39"/>
      <c r="J36" s="13">
        <f>SUM(G8:G32)</f>
        <v>1170664</v>
      </c>
    </row>
    <row r="37" spans="1:10" x14ac:dyDescent="0.25">
      <c r="A37" s="14"/>
      <c r="B37" s="7"/>
      <c r="C37" s="40"/>
      <c r="D37" s="6"/>
      <c r="E37" s="7"/>
      <c r="F37" s="40"/>
      <c r="G37" s="324" t="s">
        <v>14</v>
      </c>
      <c r="H37" s="324"/>
      <c r="I37" s="41"/>
      <c r="J37" s="15">
        <f>J35-J36</f>
        <v>4410613</v>
      </c>
    </row>
    <row r="38" spans="1:10" x14ac:dyDescent="0.25">
      <c r="A38" s="4"/>
      <c r="B38" s="16"/>
      <c r="C38" s="40"/>
      <c r="D38" s="17"/>
      <c r="E38" s="7"/>
      <c r="F38" s="40"/>
      <c r="G38" s="324" t="s">
        <v>15</v>
      </c>
      <c r="H38" s="324"/>
      <c r="I38" s="39"/>
      <c r="J38" s="13">
        <f>SUM(H8:H33)</f>
        <v>0</v>
      </c>
    </row>
    <row r="39" spans="1:10" x14ac:dyDescent="0.25">
      <c r="A39" s="4"/>
      <c r="B39" s="16"/>
      <c r="C39" s="40"/>
      <c r="D39" s="17"/>
      <c r="E39" s="7"/>
      <c r="F39" s="40"/>
      <c r="G39" s="324" t="s">
        <v>16</v>
      </c>
      <c r="H39" s="324"/>
      <c r="I39" s="39"/>
      <c r="J39" s="13">
        <f>J37+J38</f>
        <v>4410613</v>
      </c>
    </row>
    <row r="40" spans="1:10" x14ac:dyDescent="0.25">
      <c r="A40" s="4"/>
      <c r="B40" s="16"/>
      <c r="C40" s="40"/>
      <c r="D40" s="17"/>
      <c r="E40" s="7"/>
      <c r="F40" s="40"/>
      <c r="G40" s="324" t="s">
        <v>5</v>
      </c>
      <c r="H40" s="324"/>
      <c r="I40" s="39"/>
      <c r="J40" s="13">
        <f>SUM(I8:I33)</f>
        <v>4417938</v>
      </c>
    </row>
    <row r="41" spans="1:10" x14ac:dyDescent="0.25">
      <c r="A41" s="4"/>
      <c r="B41" s="16"/>
      <c r="C41" s="40"/>
      <c r="D41" s="17"/>
      <c r="E41" s="7"/>
      <c r="F41" s="40"/>
      <c r="G41" s="324" t="s">
        <v>32</v>
      </c>
      <c r="H41" s="324"/>
      <c r="I41" s="40" t="str">
        <f>IF(J41&gt;0,"SALDO",IF(J41&lt;0,"PIUTANG",IF(J41=0,"LUNAS")))</f>
        <v>SALDO</v>
      </c>
      <c r="J41" s="13">
        <f>J40-J39</f>
        <v>7325</v>
      </c>
    </row>
  </sheetData>
  <mergeCells count="15">
    <mergeCell ref="G41:H41"/>
    <mergeCell ref="G35:H35"/>
    <mergeCell ref="G36:H36"/>
    <mergeCell ref="G37:H37"/>
    <mergeCell ref="G38:H38"/>
    <mergeCell ref="G39:H39"/>
    <mergeCell ref="G40:H40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>
    <pageSetUpPr fitToPage="1"/>
  </sheetPr>
  <dimension ref="A1:P164"/>
  <sheetViews>
    <sheetView workbookViewId="0">
      <pane ySplit="7" topLeftCell="A144" activePane="bottomLeft" state="frozen"/>
      <selection pane="bottomLeft" activeCell="H153" sqref="H153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1" max="11" width="9.140625" style="37"/>
    <col min="12" max="13" width="10.5703125" style="37" bestFit="1" customWidth="1"/>
    <col min="14" max="16" width="9.140625" style="37"/>
  </cols>
  <sheetData>
    <row r="1" spans="1:16" x14ac:dyDescent="0.25">
      <c r="A1" s="20" t="s">
        <v>0</v>
      </c>
      <c r="B1" s="20"/>
      <c r="C1" s="78" t="s">
        <v>91</v>
      </c>
      <c r="D1" s="20"/>
      <c r="E1" s="20"/>
      <c r="F1" s="318" t="s">
        <v>22</v>
      </c>
      <c r="G1" s="318"/>
      <c r="H1" s="318"/>
      <c r="I1" s="38" t="s">
        <v>92</v>
      </c>
      <c r="J1" s="20"/>
      <c r="L1" s="37">
        <f>SUM(D138:D145)</f>
        <v>1728389</v>
      </c>
    </row>
    <row r="2" spans="1:16" x14ac:dyDescent="0.25">
      <c r="A2" s="20" t="s">
        <v>1</v>
      </c>
      <c r="B2" s="20"/>
      <c r="C2" s="78" t="s">
        <v>19</v>
      </c>
      <c r="D2" s="20"/>
      <c r="E2" s="20"/>
      <c r="F2" s="318" t="s">
        <v>21</v>
      </c>
      <c r="G2" s="318"/>
      <c r="H2" s="318"/>
      <c r="I2" s="38">
        <f>J164*-1</f>
        <v>-389274</v>
      </c>
      <c r="J2" s="20"/>
      <c r="L2" s="37">
        <f>SUM(G138:G145)</f>
        <v>370038</v>
      </c>
    </row>
    <row r="3" spans="1:16" s="234" customFormat="1" x14ac:dyDescent="0.25">
      <c r="A3" s="218" t="s">
        <v>118</v>
      </c>
      <c r="B3" s="218"/>
      <c r="C3" s="222" t="s">
        <v>143</v>
      </c>
      <c r="D3" s="218"/>
      <c r="E3" s="218"/>
      <c r="F3" s="266"/>
      <c r="G3" s="266"/>
      <c r="H3" s="266"/>
      <c r="I3" s="220"/>
      <c r="J3" s="218"/>
      <c r="K3" s="219"/>
      <c r="L3" s="37">
        <f>L1-L2</f>
        <v>1358351</v>
      </c>
      <c r="M3" s="219"/>
      <c r="N3" s="219"/>
      <c r="O3" s="219"/>
      <c r="P3" s="219"/>
    </row>
    <row r="5" spans="1:16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6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9" t="s">
        <v>4</v>
      </c>
      <c r="I6" s="343" t="s">
        <v>5</v>
      </c>
      <c r="J6" s="333" t="s">
        <v>6</v>
      </c>
    </row>
    <row r="7" spans="1:16" x14ac:dyDescent="0.25">
      <c r="A7" s="339"/>
      <c r="B7" s="192" t="s">
        <v>7</v>
      </c>
      <c r="C7" s="200" t="s">
        <v>8</v>
      </c>
      <c r="D7" s="193" t="s">
        <v>9</v>
      </c>
      <c r="E7" s="192" t="s">
        <v>10</v>
      </c>
      <c r="F7" s="200" t="s">
        <v>8</v>
      </c>
      <c r="G7" s="193" t="s">
        <v>9</v>
      </c>
      <c r="H7" s="330"/>
      <c r="I7" s="344"/>
      <c r="J7" s="334"/>
    </row>
    <row r="8" spans="1:16" x14ac:dyDescent="0.25">
      <c r="A8" s="43">
        <v>42633</v>
      </c>
      <c r="B8" s="89">
        <v>160097510</v>
      </c>
      <c r="C8" s="91">
        <v>4</v>
      </c>
      <c r="D8" s="90">
        <v>461038</v>
      </c>
      <c r="E8" s="46"/>
      <c r="F8" s="82"/>
      <c r="G8" s="47"/>
      <c r="H8" s="50"/>
      <c r="I8" s="49">
        <v>1496038</v>
      </c>
      <c r="J8" s="50" t="s">
        <v>17</v>
      </c>
    </row>
    <row r="9" spans="1:16" x14ac:dyDescent="0.25">
      <c r="A9" s="43">
        <v>42633</v>
      </c>
      <c r="B9" s="89">
        <v>160097537</v>
      </c>
      <c r="C9" s="91">
        <v>1</v>
      </c>
      <c r="D9" s="90">
        <v>37100</v>
      </c>
      <c r="E9" s="46"/>
      <c r="F9" s="49"/>
      <c r="G9" s="50"/>
      <c r="H9" s="50"/>
      <c r="I9" s="49"/>
      <c r="J9" s="50"/>
    </row>
    <row r="10" spans="1:16" x14ac:dyDescent="0.25">
      <c r="A10" s="43">
        <v>42634</v>
      </c>
      <c r="B10" s="89">
        <v>160097579</v>
      </c>
      <c r="C10" s="91">
        <v>4</v>
      </c>
      <c r="D10" s="90">
        <v>512400</v>
      </c>
      <c r="E10" s="46">
        <v>160026409</v>
      </c>
      <c r="F10" s="49">
        <v>1</v>
      </c>
      <c r="G10" s="50">
        <v>137113</v>
      </c>
      <c r="H10" s="50"/>
      <c r="I10" s="49"/>
      <c r="J10" s="50"/>
    </row>
    <row r="11" spans="1:16" x14ac:dyDescent="0.25">
      <c r="A11" s="43">
        <v>42636</v>
      </c>
      <c r="B11" s="46">
        <v>160097767</v>
      </c>
      <c r="C11" s="84">
        <v>4</v>
      </c>
      <c r="D11" s="50">
        <v>352013</v>
      </c>
      <c r="E11" s="46">
        <v>160026458</v>
      </c>
      <c r="F11" s="82">
        <v>5</v>
      </c>
      <c r="G11" s="47">
        <v>603613</v>
      </c>
      <c r="H11" s="50"/>
      <c r="I11" s="49"/>
      <c r="J11" s="50"/>
    </row>
    <row r="12" spans="1:16" x14ac:dyDescent="0.25">
      <c r="A12" s="43">
        <v>38983</v>
      </c>
      <c r="B12" s="46">
        <v>160097801</v>
      </c>
      <c r="C12" s="84">
        <v>3</v>
      </c>
      <c r="D12" s="50">
        <v>302225</v>
      </c>
      <c r="E12" s="46"/>
      <c r="F12" s="84"/>
      <c r="G12" s="47"/>
      <c r="H12" s="50"/>
      <c r="I12" s="49"/>
      <c r="J12" s="50"/>
    </row>
    <row r="13" spans="1:16" x14ac:dyDescent="0.25">
      <c r="A13" s="43">
        <v>42637</v>
      </c>
      <c r="B13" s="46"/>
      <c r="C13" s="84"/>
      <c r="D13" s="50"/>
      <c r="E13" s="46">
        <v>160026482</v>
      </c>
      <c r="F13" s="84">
        <v>3</v>
      </c>
      <c r="G13" s="47">
        <v>416763</v>
      </c>
      <c r="H13" s="50"/>
      <c r="I13" s="49"/>
      <c r="J13" s="50"/>
    </row>
    <row r="14" spans="1:16" x14ac:dyDescent="0.25">
      <c r="A14" s="43">
        <v>42639</v>
      </c>
      <c r="B14" s="46">
        <v>160098014</v>
      </c>
      <c r="C14" s="84">
        <v>1</v>
      </c>
      <c r="D14" s="50">
        <v>102900</v>
      </c>
      <c r="E14" s="46">
        <v>160026526</v>
      </c>
      <c r="F14" s="84">
        <v>1</v>
      </c>
      <c r="G14" s="50">
        <v>116025</v>
      </c>
      <c r="H14" s="50"/>
      <c r="I14" s="49"/>
      <c r="J14" s="50"/>
    </row>
    <row r="15" spans="1:16" x14ac:dyDescent="0.25">
      <c r="A15" s="43">
        <v>42639</v>
      </c>
      <c r="B15" s="46">
        <v>160098034</v>
      </c>
      <c r="C15" s="84">
        <v>1</v>
      </c>
      <c r="D15" s="50">
        <v>159513</v>
      </c>
      <c r="E15" s="46"/>
      <c r="F15" s="84"/>
      <c r="G15" s="50"/>
      <c r="H15" s="50"/>
      <c r="I15" s="49"/>
      <c r="J15" s="50"/>
    </row>
    <row r="16" spans="1:16" x14ac:dyDescent="0.25">
      <c r="A16" s="43">
        <v>42639</v>
      </c>
      <c r="B16" s="46">
        <v>160098070</v>
      </c>
      <c r="C16" s="84">
        <v>1</v>
      </c>
      <c r="D16" s="50">
        <v>101675</v>
      </c>
      <c r="E16" s="46"/>
      <c r="F16" s="84"/>
      <c r="G16" s="50"/>
      <c r="H16" s="50"/>
      <c r="I16" s="49"/>
      <c r="J16" s="50"/>
    </row>
    <row r="17" spans="1:10" x14ac:dyDescent="0.25">
      <c r="A17" s="43">
        <v>42639</v>
      </c>
      <c r="B17" s="46">
        <v>160098076</v>
      </c>
      <c r="C17" s="84">
        <v>1</v>
      </c>
      <c r="D17" s="50">
        <v>72713</v>
      </c>
      <c r="E17" s="46"/>
      <c r="F17" s="84"/>
      <c r="G17" s="50"/>
      <c r="H17" s="50"/>
      <c r="I17" s="49"/>
      <c r="J17" s="50"/>
    </row>
    <row r="18" spans="1:10" x14ac:dyDescent="0.25">
      <c r="A18" s="43">
        <v>42640</v>
      </c>
      <c r="B18" s="46">
        <v>160098119</v>
      </c>
      <c r="C18" s="84">
        <v>2</v>
      </c>
      <c r="D18" s="50">
        <v>144025</v>
      </c>
      <c r="E18" s="46"/>
      <c r="F18" s="84"/>
      <c r="G18" s="50"/>
      <c r="H18" s="50"/>
      <c r="I18" s="49"/>
      <c r="J18" s="50"/>
    </row>
    <row r="19" spans="1:10" x14ac:dyDescent="0.25">
      <c r="A19" s="43">
        <v>42640</v>
      </c>
      <c r="B19" s="46">
        <v>160098175</v>
      </c>
      <c r="C19" s="84">
        <v>6</v>
      </c>
      <c r="D19" s="50">
        <v>523950</v>
      </c>
      <c r="E19" s="46"/>
      <c r="F19" s="84"/>
      <c r="G19" s="50"/>
      <c r="H19" s="50"/>
      <c r="I19" s="49"/>
      <c r="J19" s="50"/>
    </row>
    <row r="20" spans="1:10" x14ac:dyDescent="0.25">
      <c r="A20" s="43">
        <v>42641</v>
      </c>
      <c r="B20" s="46">
        <v>160098257</v>
      </c>
      <c r="C20" s="84">
        <v>4</v>
      </c>
      <c r="D20" s="50">
        <v>393400</v>
      </c>
      <c r="E20" s="46"/>
      <c r="F20" s="84"/>
      <c r="G20" s="50"/>
      <c r="H20" s="50"/>
      <c r="I20" s="49">
        <v>2185665</v>
      </c>
      <c r="J20" s="50" t="s">
        <v>17</v>
      </c>
    </row>
    <row r="21" spans="1:10" x14ac:dyDescent="0.25">
      <c r="A21" s="43">
        <v>42641</v>
      </c>
      <c r="B21" s="46">
        <v>160098325</v>
      </c>
      <c r="C21" s="84">
        <v>4</v>
      </c>
      <c r="D21" s="50">
        <v>598238</v>
      </c>
      <c r="E21" s="46"/>
      <c r="F21" s="84"/>
      <c r="G21" s="50"/>
      <c r="H21" s="50"/>
      <c r="I21" s="49"/>
      <c r="J21" s="50"/>
    </row>
    <row r="22" spans="1:10" x14ac:dyDescent="0.25">
      <c r="A22" s="43">
        <v>42643</v>
      </c>
      <c r="B22" s="46">
        <v>160098468</v>
      </c>
      <c r="C22" s="84">
        <v>1</v>
      </c>
      <c r="D22" s="50">
        <v>118038</v>
      </c>
      <c r="E22" s="46"/>
      <c r="F22" s="84"/>
      <c r="G22" s="50"/>
      <c r="H22" s="50"/>
      <c r="I22" s="49"/>
      <c r="J22" s="50"/>
    </row>
    <row r="23" spans="1:10" x14ac:dyDescent="0.25">
      <c r="A23" s="43">
        <v>42643</v>
      </c>
      <c r="B23" s="46">
        <v>160098515</v>
      </c>
      <c r="C23" s="84">
        <v>3</v>
      </c>
      <c r="D23" s="50">
        <v>222338</v>
      </c>
      <c r="E23" s="46"/>
      <c r="F23" s="84"/>
      <c r="G23" s="50"/>
      <c r="H23" s="50"/>
      <c r="I23" s="49"/>
      <c r="J23" s="50"/>
    </row>
    <row r="24" spans="1:10" x14ac:dyDescent="0.25">
      <c r="A24" s="43">
        <v>42644</v>
      </c>
      <c r="B24" s="46">
        <v>160098587</v>
      </c>
      <c r="C24" s="84">
        <v>2</v>
      </c>
      <c r="D24" s="50">
        <v>114275</v>
      </c>
      <c r="E24" s="46">
        <v>16002663</v>
      </c>
      <c r="F24" s="84">
        <v>1</v>
      </c>
      <c r="G24" s="50">
        <v>81988</v>
      </c>
      <c r="H24" s="50"/>
      <c r="I24" s="49"/>
      <c r="J24" s="50"/>
    </row>
    <row r="25" spans="1:10" x14ac:dyDescent="0.25">
      <c r="A25" s="43"/>
      <c r="B25" s="46"/>
      <c r="C25" s="84"/>
      <c r="D25" s="50"/>
      <c r="E25" s="46">
        <v>16006680</v>
      </c>
      <c r="F25" s="84">
        <v>2</v>
      </c>
      <c r="G25" s="50">
        <v>114275</v>
      </c>
      <c r="H25" s="50"/>
      <c r="I25" s="49"/>
      <c r="J25" s="50"/>
    </row>
    <row r="26" spans="1:10" x14ac:dyDescent="0.25">
      <c r="A26" s="43">
        <v>42646</v>
      </c>
      <c r="B26" s="46">
        <v>160098809</v>
      </c>
      <c r="C26" s="84">
        <v>1</v>
      </c>
      <c r="D26" s="50">
        <v>71050</v>
      </c>
      <c r="E26" s="46"/>
      <c r="F26" s="84"/>
      <c r="G26" s="50"/>
      <c r="H26" s="50"/>
      <c r="I26" s="49"/>
      <c r="J26" s="50"/>
    </row>
    <row r="27" spans="1:10" x14ac:dyDescent="0.25">
      <c r="A27" s="43">
        <v>42646</v>
      </c>
      <c r="B27" s="46">
        <v>160098865</v>
      </c>
      <c r="C27" s="84">
        <v>1</v>
      </c>
      <c r="D27" s="50">
        <v>125038</v>
      </c>
      <c r="E27" s="46"/>
      <c r="F27" s="84"/>
      <c r="G27" s="50"/>
      <c r="H27" s="50"/>
      <c r="I27" s="49"/>
      <c r="J27" s="50"/>
    </row>
    <row r="28" spans="1:10" x14ac:dyDescent="0.25">
      <c r="A28" s="43">
        <v>42646</v>
      </c>
      <c r="B28" s="46">
        <v>160098878</v>
      </c>
      <c r="C28" s="84">
        <v>4</v>
      </c>
      <c r="D28" s="50">
        <v>357613</v>
      </c>
      <c r="E28" s="46"/>
      <c r="F28" s="84"/>
      <c r="G28" s="50"/>
      <c r="H28" s="50"/>
      <c r="I28" s="49"/>
      <c r="J28" s="50"/>
    </row>
    <row r="29" spans="1:10" x14ac:dyDescent="0.25">
      <c r="A29" s="43">
        <v>42647</v>
      </c>
      <c r="B29" s="46">
        <v>160098926</v>
      </c>
      <c r="C29" s="82">
        <v>2</v>
      </c>
      <c r="D29" s="50">
        <v>182963</v>
      </c>
      <c r="E29" s="48"/>
      <c r="F29" s="82"/>
      <c r="G29" s="50"/>
      <c r="H29" s="48"/>
      <c r="I29" s="49"/>
      <c r="J29" s="50"/>
    </row>
    <row r="30" spans="1:10" x14ac:dyDescent="0.25">
      <c r="A30" s="43">
        <v>42647</v>
      </c>
      <c r="B30" s="46">
        <v>160098962</v>
      </c>
      <c r="C30" s="82">
        <v>2</v>
      </c>
      <c r="D30" s="50">
        <v>198975</v>
      </c>
      <c r="E30" s="48"/>
      <c r="F30" s="82"/>
      <c r="G30" s="50"/>
      <c r="H30" s="48"/>
      <c r="I30" s="49"/>
      <c r="J30" s="50"/>
    </row>
    <row r="31" spans="1:10" x14ac:dyDescent="0.25">
      <c r="A31" s="43">
        <v>42648</v>
      </c>
      <c r="B31" s="46">
        <v>160099068</v>
      </c>
      <c r="C31" s="82">
        <v>3</v>
      </c>
      <c r="D31" s="50">
        <v>323313</v>
      </c>
      <c r="E31" s="48"/>
      <c r="F31" s="82"/>
      <c r="G31" s="50"/>
      <c r="H31" s="48"/>
      <c r="I31" s="49">
        <v>2374228</v>
      </c>
      <c r="J31" s="50" t="s">
        <v>17</v>
      </c>
    </row>
    <row r="32" spans="1:10" x14ac:dyDescent="0.25">
      <c r="A32" s="43">
        <v>42648</v>
      </c>
      <c r="B32" s="46">
        <v>160099105</v>
      </c>
      <c r="C32" s="82">
        <v>1</v>
      </c>
      <c r="D32" s="50">
        <v>75688</v>
      </c>
      <c r="E32" s="48"/>
      <c r="F32" s="82"/>
      <c r="G32" s="50"/>
      <c r="H32" s="48"/>
      <c r="I32" s="49"/>
      <c r="J32" s="50"/>
    </row>
    <row r="33" spans="1:10" x14ac:dyDescent="0.25">
      <c r="A33" s="43">
        <v>42649</v>
      </c>
      <c r="B33" s="46">
        <v>160099180</v>
      </c>
      <c r="C33" s="82">
        <v>2</v>
      </c>
      <c r="D33" s="50">
        <v>191275</v>
      </c>
      <c r="E33" s="48"/>
      <c r="F33" s="82"/>
      <c r="G33" s="50"/>
      <c r="H33" s="48"/>
      <c r="I33" s="49"/>
      <c r="J33" s="50"/>
    </row>
    <row r="34" spans="1:10" x14ac:dyDescent="0.25">
      <c r="A34" s="43">
        <v>42649</v>
      </c>
      <c r="B34" s="46">
        <v>160099200</v>
      </c>
      <c r="C34" s="82">
        <v>2</v>
      </c>
      <c r="D34" s="50">
        <v>215600</v>
      </c>
      <c r="E34" s="48"/>
      <c r="F34" s="82"/>
      <c r="G34" s="50"/>
      <c r="H34" s="48"/>
      <c r="I34" s="49"/>
      <c r="J34" s="50"/>
    </row>
    <row r="35" spans="1:10" x14ac:dyDescent="0.25">
      <c r="A35" s="43">
        <v>42650</v>
      </c>
      <c r="B35" s="46">
        <v>160099313</v>
      </c>
      <c r="C35" s="82">
        <v>1</v>
      </c>
      <c r="D35" s="50">
        <v>90038</v>
      </c>
      <c r="E35" s="48"/>
      <c r="F35" s="82"/>
      <c r="G35" s="50"/>
      <c r="H35" s="48"/>
      <c r="I35" s="49"/>
      <c r="J35" s="50"/>
    </row>
    <row r="36" spans="1:10" x14ac:dyDescent="0.25">
      <c r="A36" s="43">
        <v>42650</v>
      </c>
      <c r="B36" s="46">
        <v>160099363</v>
      </c>
      <c r="C36" s="82">
        <v>3</v>
      </c>
      <c r="D36" s="50">
        <v>513013</v>
      </c>
      <c r="E36" s="48"/>
      <c r="F36" s="82"/>
      <c r="G36" s="50"/>
      <c r="H36" s="48"/>
      <c r="I36" s="49"/>
      <c r="J36" s="50"/>
    </row>
    <row r="37" spans="1:10" x14ac:dyDescent="0.25">
      <c r="A37" s="43">
        <v>42650</v>
      </c>
      <c r="B37" s="46">
        <v>160099399</v>
      </c>
      <c r="C37" s="82">
        <v>1</v>
      </c>
      <c r="D37" s="50">
        <v>93013</v>
      </c>
      <c r="E37" s="48"/>
      <c r="F37" s="82"/>
      <c r="G37" s="50"/>
      <c r="H37" s="48"/>
      <c r="I37" s="49"/>
      <c r="J37" s="50"/>
    </row>
    <row r="38" spans="1:10" x14ac:dyDescent="0.25">
      <c r="A38" s="43">
        <v>42651</v>
      </c>
      <c r="B38" s="46">
        <v>160099438</v>
      </c>
      <c r="C38" s="82">
        <v>3</v>
      </c>
      <c r="D38" s="50">
        <v>396988</v>
      </c>
      <c r="E38" s="48"/>
      <c r="F38" s="82"/>
      <c r="G38" s="50"/>
      <c r="H38" s="48"/>
      <c r="I38" s="49"/>
      <c r="J38" s="50"/>
    </row>
    <row r="39" spans="1:10" x14ac:dyDescent="0.25">
      <c r="A39" s="43">
        <v>42651</v>
      </c>
      <c r="B39" s="46">
        <v>160099497</v>
      </c>
      <c r="C39" s="82">
        <v>2</v>
      </c>
      <c r="D39" s="50">
        <v>198013</v>
      </c>
      <c r="E39" s="48"/>
      <c r="F39" s="82"/>
      <c r="G39" s="50"/>
      <c r="H39" s="48"/>
      <c r="I39" s="49"/>
      <c r="J39" s="50"/>
    </row>
    <row r="40" spans="1:10" x14ac:dyDescent="0.25">
      <c r="A40" s="43">
        <v>42653</v>
      </c>
      <c r="B40" s="46">
        <v>160099687</v>
      </c>
      <c r="C40" s="82">
        <v>2</v>
      </c>
      <c r="D40" s="50">
        <v>173950</v>
      </c>
      <c r="E40" s="48">
        <v>160026876</v>
      </c>
      <c r="F40" s="82">
        <v>1</v>
      </c>
      <c r="G40" s="50">
        <v>95988</v>
      </c>
      <c r="H40" s="48"/>
      <c r="I40" s="49"/>
      <c r="J40" s="50"/>
    </row>
    <row r="41" spans="1:10" x14ac:dyDescent="0.25">
      <c r="A41" s="43">
        <v>42653</v>
      </c>
      <c r="B41" s="46">
        <v>160099734</v>
      </c>
      <c r="C41" s="82">
        <v>2</v>
      </c>
      <c r="D41" s="50">
        <v>199325</v>
      </c>
      <c r="E41" s="48"/>
      <c r="F41" s="82"/>
      <c r="G41" s="50"/>
      <c r="H41" s="48"/>
      <c r="I41" s="49"/>
      <c r="J41" s="50"/>
    </row>
    <row r="42" spans="1:10" x14ac:dyDescent="0.25">
      <c r="A42" s="43">
        <v>42655</v>
      </c>
      <c r="B42" s="46">
        <v>160099878</v>
      </c>
      <c r="C42" s="82">
        <v>2</v>
      </c>
      <c r="D42" s="50">
        <v>228463</v>
      </c>
      <c r="E42" s="48">
        <v>160029699</v>
      </c>
      <c r="F42" s="82">
        <v>1</v>
      </c>
      <c r="G42" s="50">
        <v>39288</v>
      </c>
      <c r="H42" s="48"/>
      <c r="I42" s="49">
        <v>2990928</v>
      </c>
      <c r="J42" s="50" t="s">
        <v>17</v>
      </c>
    </row>
    <row r="43" spans="1:10" x14ac:dyDescent="0.25">
      <c r="A43" s="43">
        <v>42655</v>
      </c>
      <c r="B43" s="46">
        <v>160099915</v>
      </c>
      <c r="C43" s="82">
        <v>9</v>
      </c>
      <c r="D43" s="50">
        <v>992075</v>
      </c>
      <c r="E43" s="48"/>
      <c r="F43" s="82"/>
      <c r="G43" s="50"/>
      <c r="H43" s="48"/>
      <c r="I43" s="49"/>
      <c r="J43" s="50"/>
    </row>
    <row r="44" spans="1:10" x14ac:dyDescent="0.25">
      <c r="A44" s="43">
        <v>42656</v>
      </c>
      <c r="B44" s="46">
        <v>160099980</v>
      </c>
      <c r="C44" s="82">
        <v>1</v>
      </c>
      <c r="D44" s="50">
        <v>98963</v>
      </c>
      <c r="E44" s="48"/>
      <c r="F44" s="82"/>
      <c r="G44" s="50"/>
      <c r="H44" s="48"/>
      <c r="I44" s="49"/>
      <c r="J44" s="50"/>
    </row>
    <row r="45" spans="1:10" x14ac:dyDescent="0.25">
      <c r="A45" s="43">
        <v>42657</v>
      </c>
      <c r="B45" s="46">
        <v>160100123</v>
      </c>
      <c r="C45" s="82">
        <v>3</v>
      </c>
      <c r="D45" s="50">
        <v>260663</v>
      </c>
      <c r="E45" s="48"/>
      <c r="F45" s="82"/>
      <c r="G45" s="50"/>
      <c r="H45" s="48"/>
      <c r="I45" s="49"/>
      <c r="J45" s="50"/>
    </row>
    <row r="46" spans="1:10" x14ac:dyDescent="0.25">
      <c r="A46" s="43">
        <v>42657</v>
      </c>
      <c r="B46" s="46">
        <v>160100139</v>
      </c>
      <c r="C46" s="82">
        <v>3</v>
      </c>
      <c r="D46" s="50">
        <v>258038</v>
      </c>
      <c r="E46" s="48"/>
      <c r="F46" s="82"/>
      <c r="G46" s="50"/>
      <c r="H46" s="48"/>
      <c r="I46" s="49"/>
      <c r="J46" s="50"/>
    </row>
    <row r="47" spans="1:10" x14ac:dyDescent="0.25">
      <c r="A47" s="43">
        <v>42658</v>
      </c>
      <c r="B47" s="46">
        <v>160100241</v>
      </c>
      <c r="C47" s="82">
        <v>5</v>
      </c>
      <c r="D47" s="50">
        <v>462700</v>
      </c>
      <c r="E47" s="48"/>
      <c r="F47" s="82"/>
      <c r="G47" s="50"/>
      <c r="H47" s="48"/>
      <c r="I47" s="49"/>
      <c r="J47" s="50"/>
    </row>
    <row r="48" spans="1:10" x14ac:dyDescent="0.25">
      <c r="A48" s="43">
        <v>42658</v>
      </c>
      <c r="B48" s="46">
        <v>160100281</v>
      </c>
      <c r="C48" s="82">
        <v>3</v>
      </c>
      <c r="D48" s="50">
        <v>258038</v>
      </c>
      <c r="E48" s="48"/>
      <c r="F48" s="82"/>
      <c r="G48" s="50"/>
      <c r="H48" s="48"/>
      <c r="I48" s="49"/>
      <c r="J48" s="50"/>
    </row>
    <row r="49" spans="1:16" x14ac:dyDescent="0.25">
      <c r="A49" s="43">
        <v>42660</v>
      </c>
      <c r="B49" s="46">
        <v>160100432</v>
      </c>
      <c r="C49" s="82">
        <v>4</v>
      </c>
      <c r="D49" s="50">
        <v>436013</v>
      </c>
      <c r="E49" s="48"/>
      <c r="F49" s="82"/>
      <c r="G49" s="50"/>
      <c r="H49" s="48"/>
      <c r="I49" s="49"/>
      <c r="J49" s="50"/>
    </row>
    <row r="50" spans="1:16" x14ac:dyDescent="0.25">
      <c r="A50" s="43">
        <v>42660</v>
      </c>
      <c r="B50" s="46">
        <v>160100454</v>
      </c>
      <c r="C50" s="82">
        <v>2</v>
      </c>
      <c r="D50" s="50">
        <v>259963</v>
      </c>
      <c r="E50" s="48"/>
      <c r="F50" s="82"/>
      <c r="G50" s="50"/>
      <c r="H50" s="48"/>
      <c r="I50" s="49"/>
      <c r="J50" s="50"/>
    </row>
    <row r="51" spans="1:16" x14ac:dyDescent="0.25">
      <c r="A51" s="43">
        <v>42661</v>
      </c>
      <c r="B51" s="46">
        <v>160100515</v>
      </c>
      <c r="C51" s="82">
        <v>2</v>
      </c>
      <c r="D51" s="50">
        <v>224963</v>
      </c>
      <c r="E51" s="48">
        <v>160027067</v>
      </c>
      <c r="F51" s="82">
        <v>5</v>
      </c>
      <c r="G51" s="50">
        <v>449663</v>
      </c>
      <c r="H51" s="48"/>
      <c r="I51" s="49"/>
      <c r="J51" s="50"/>
    </row>
    <row r="52" spans="1:16" x14ac:dyDescent="0.25">
      <c r="A52" s="242">
        <v>42662</v>
      </c>
      <c r="B52" s="243">
        <v>160100608</v>
      </c>
      <c r="C52" s="248">
        <v>2</v>
      </c>
      <c r="D52" s="247">
        <v>233800</v>
      </c>
      <c r="E52" s="245"/>
      <c r="F52" s="248"/>
      <c r="G52" s="247"/>
      <c r="H52" s="245"/>
      <c r="I52" s="246">
        <v>3545240</v>
      </c>
      <c r="J52" s="247" t="s">
        <v>17</v>
      </c>
    </row>
    <row r="53" spans="1:16" x14ac:dyDescent="0.25">
      <c r="A53" s="242">
        <v>42663</v>
      </c>
      <c r="B53" s="243">
        <v>160100758</v>
      </c>
      <c r="C53" s="248">
        <v>1</v>
      </c>
      <c r="D53" s="247">
        <v>92838</v>
      </c>
      <c r="E53" s="245"/>
      <c r="F53" s="248"/>
      <c r="G53" s="247"/>
      <c r="H53" s="245"/>
      <c r="I53" s="246"/>
      <c r="J53" s="247"/>
    </row>
    <row r="54" spans="1:16" x14ac:dyDescent="0.25">
      <c r="A54" s="242">
        <v>42663</v>
      </c>
      <c r="B54" s="243">
        <v>160100764</v>
      </c>
      <c r="C54" s="248">
        <v>7</v>
      </c>
      <c r="D54" s="247">
        <v>619325</v>
      </c>
      <c r="E54" s="245"/>
      <c r="F54" s="248"/>
      <c r="G54" s="247"/>
      <c r="H54" s="245"/>
      <c r="I54" s="246"/>
      <c r="J54" s="247"/>
    </row>
    <row r="55" spans="1:16" x14ac:dyDescent="0.25">
      <c r="A55" s="242">
        <v>42664</v>
      </c>
      <c r="B55" s="243">
        <v>160100815</v>
      </c>
      <c r="C55" s="248">
        <v>1</v>
      </c>
      <c r="D55" s="247">
        <v>93450</v>
      </c>
      <c r="E55" s="245"/>
      <c r="F55" s="248"/>
      <c r="G55" s="247"/>
      <c r="H55" s="245"/>
      <c r="I55" s="246"/>
      <c r="J55" s="247"/>
    </row>
    <row r="56" spans="1:16" x14ac:dyDescent="0.25">
      <c r="A56" s="242">
        <v>42664</v>
      </c>
      <c r="B56" s="243">
        <v>160100859</v>
      </c>
      <c r="C56" s="248">
        <v>3</v>
      </c>
      <c r="D56" s="247">
        <v>283938</v>
      </c>
      <c r="E56" s="245"/>
      <c r="F56" s="248"/>
      <c r="G56" s="247"/>
      <c r="H56" s="245"/>
      <c r="I56" s="246"/>
      <c r="J56" s="247"/>
    </row>
    <row r="57" spans="1:16" x14ac:dyDescent="0.25">
      <c r="A57" s="242">
        <v>42664</v>
      </c>
      <c r="B57" s="243">
        <v>160100865</v>
      </c>
      <c r="C57" s="248">
        <v>1</v>
      </c>
      <c r="D57" s="247">
        <v>144025</v>
      </c>
      <c r="E57" s="245"/>
      <c r="F57" s="248"/>
      <c r="G57" s="247"/>
      <c r="H57" s="245"/>
      <c r="I57" s="246"/>
      <c r="J57" s="247"/>
    </row>
    <row r="58" spans="1:16" x14ac:dyDescent="0.25">
      <c r="A58" s="242">
        <v>42665</v>
      </c>
      <c r="B58" s="243">
        <v>160100899</v>
      </c>
      <c r="C58" s="248">
        <v>1</v>
      </c>
      <c r="D58" s="247">
        <v>71400</v>
      </c>
      <c r="E58" s="245">
        <v>160027139</v>
      </c>
      <c r="F58" s="248">
        <v>2</v>
      </c>
      <c r="G58" s="247">
        <v>280000</v>
      </c>
      <c r="H58" s="245"/>
      <c r="I58" s="246"/>
      <c r="J58" s="247"/>
    </row>
    <row r="59" spans="1:16" x14ac:dyDescent="0.25">
      <c r="A59" s="242">
        <v>42665</v>
      </c>
      <c r="B59" s="243">
        <v>160100964</v>
      </c>
      <c r="C59" s="248">
        <v>1</v>
      </c>
      <c r="D59" s="247">
        <v>144025</v>
      </c>
      <c r="E59" s="245"/>
      <c r="F59" s="248"/>
      <c r="G59" s="247"/>
      <c r="H59" s="245"/>
      <c r="I59" s="246"/>
      <c r="J59" s="247"/>
    </row>
    <row r="60" spans="1:16" x14ac:dyDescent="0.25">
      <c r="A60" s="242">
        <v>42667</v>
      </c>
      <c r="B60" s="243">
        <v>160101084</v>
      </c>
      <c r="C60" s="248">
        <v>5</v>
      </c>
      <c r="D60" s="247">
        <v>795988</v>
      </c>
      <c r="E60" s="245"/>
      <c r="F60" s="248"/>
      <c r="G60" s="247"/>
      <c r="H60" s="245"/>
      <c r="I60" s="246"/>
      <c r="J60" s="247"/>
    </row>
    <row r="61" spans="1:16" x14ac:dyDescent="0.25">
      <c r="A61" s="242">
        <v>42667</v>
      </c>
      <c r="B61" s="243">
        <v>160101106</v>
      </c>
      <c r="C61" s="248">
        <v>1</v>
      </c>
      <c r="D61" s="247">
        <v>129150</v>
      </c>
      <c r="E61" s="245"/>
      <c r="F61" s="248"/>
      <c r="G61" s="247"/>
      <c r="H61" s="245"/>
      <c r="I61" s="246"/>
      <c r="J61" s="247"/>
    </row>
    <row r="62" spans="1:16" x14ac:dyDescent="0.25">
      <c r="A62" s="242">
        <v>42667</v>
      </c>
      <c r="B62" s="243">
        <v>160101125</v>
      </c>
      <c r="C62" s="248">
        <v>4</v>
      </c>
      <c r="D62" s="247">
        <v>443888</v>
      </c>
      <c r="E62" s="245"/>
      <c r="F62" s="248"/>
      <c r="G62" s="247"/>
      <c r="H62" s="245"/>
      <c r="I62" s="246"/>
      <c r="J62" s="247"/>
    </row>
    <row r="63" spans="1:16" x14ac:dyDescent="0.25">
      <c r="A63" s="242">
        <v>42668</v>
      </c>
      <c r="B63" s="243">
        <v>160101175</v>
      </c>
      <c r="C63" s="248">
        <v>1</v>
      </c>
      <c r="D63" s="247">
        <v>231000</v>
      </c>
      <c r="E63" s="245"/>
      <c r="F63" s="248"/>
      <c r="G63" s="247"/>
      <c r="H63" s="245"/>
      <c r="I63" s="246"/>
      <c r="J63" s="247"/>
    </row>
    <row r="64" spans="1:16" s="217" customFormat="1" x14ac:dyDescent="0.25">
      <c r="A64" s="242">
        <v>42668</v>
      </c>
      <c r="B64" s="243">
        <v>160101192</v>
      </c>
      <c r="C64" s="248">
        <v>1</v>
      </c>
      <c r="D64" s="247">
        <v>101150</v>
      </c>
      <c r="E64" s="245"/>
      <c r="F64" s="248"/>
      <c r="G64" s="247"/>
      <c r="H64" s="245"/>
      <c r="I64" s="246"/>
      <c r="J64" s="247"/>
      <c r="K64" s="219"/>
      <c r="L64" s="219"/>
      <c r="M64" s="219"/>
      <c r="N64" s="219"/>
      <c r="O64" s="219"/>
      <c r="P64" s="219"/>
    </row>
    <row r="65" spans="1:16" s="217" customFormat="1" x14ac:dyDescent="0.25">
      <c r="A65" s="242">
        <v>42668</v>
      </c>
      <c r="B65" s="243">
        <v>160101224</v>
      </c>
      <c r="C65" s="248">
        <v>4</v>
      </c>
      <c r="D65" s="247">
        <v>441263</v>
      </c>
      <c r="E65" s="245"/>
      <c r="F65" s="248"/>
      <c r="G65" s="247"/>
      <c r="H65" s="245"/>
      <c r="I65" s="246"/>
      <c r="J65" s="247"/>
      <c r="K65" s="219"/>
      <c r="L65" s="219"/>
      <c r="M65" s="219"/>
      <c r="N65" s="219"/>
      <c r="O65" s="219"/>
      <c r="P65" s="219"/>
    </row>
    <row r="66" spans="1:16" x14ac:dyDescent="0.25">
      <c r="A66" s="242">
        <v>42669</v>
      </c>
      <c r="B66" s="243">
        <v>160101288</v>
      </c>
      <c r="C66" s="248">
        <v>1</v>
      </c>
      <c r="D66" s="247">
        <v>160038</v>
      </c>
      <c r="E66" s="245"/>
      <c r="F66" s="248"/>
      <c r="G66" s="247"/>
      <c r="H66" s="245"/>
      <c r="I66" s="246">
        <v>678827</v>
      </c>
      <c r="J66" s="247" t="s">
        <v>17</v>
      </c>
    </row>
    <row r="67" spans="1:16" s="234" customFormat="1" x14ac:dyDescent="0.25">
      <c r="A67" s="242">
        <v>42669</v>
      </c>
      <c r="B67" s="243">
        <v>160101332</v>
      </c>
      <c r="C67" s="248">
        <v>1</v>
      </c>
      <c r="D67" s="247">
        <v>114013</v>
      </c>
      <c r="E67" s="245"/>
      <c r="F67" s="248"/>
      <c r="G67" s="247"/>
      <c r="H67" s="245"/>
      <c r="I67" s="246"/>
      <c r="J67" s="247"/>
      <c r="K67" s="219"/>
      <c r="L67" s="219"/>
      <c r="M67" s="219"/>
      <c r="N67" s="219"/>
      <c r="O67" s="219"/>
      <c r="P67" s="219"/>
    </row>
    <row r="68" spans="1:16" s="234" customFormat="1" x14ac:dyDescent="0.25">
      <c r="A68" s="242">
        <v>42671</v>
      </c>
      <c r="B68" s="243">
        <v>160101509</v>
      </c>
      <c r="C68" s="248">
        <v>3</v>
      </c>
      <c r="D68" s="247">
        <v>250163</v>
      </c>
      <c r="E68" s="245">
        <v>160027277</v>
      </c>
      <c r="F68" s="248">
        <v>1</v>
      </c>
      <c r="G68" s="247">
        <v>160038</v>
      </c>
      <c r="H68" s="245"/>
      <c r="I68" s="246"/>
      <c r="J68" s="247"/>
      <c r="K68" s="219"/>
      <c r="L68" s="219"/>
      <c r="M68" s="219"/>
      <c r="N68" s="219"/>
      <c r="O68" s="219"/>
      <c r="P68" s="219"/>
    </row>
    <row r="69" spans="1:16" s="234" customFormat="1" x14ac:dyDescent="0.25">
      <c r="A69" s="242">
        <v>42672</v>
      </c>
      <c r="B69" s="243">
        <v>160101583</v>
      </c>
      <c r="C69" s="248">
        <v>1</v>
      </c>
      <c r="D69" s="247">
        <v>92138</v>
      </c>
      <c r="E69" s="245"/>
      <c r="F69" s="248"/>
      <c r="G69" s="247"/>
      <c r="H69" s="245"/>
      <c r="I69" s="246"/>
      <c r="J69" s="247"/>
      <c r="K69" s="219"/>
      <c r="L69" s="219"/>
      <c r="M69" s="219"/>
      <c r="N69" s="219"/>
      <c r="O69" s="219"/>
      <c r="P69" s="219"/>
    </row>
    <row r="70" spans="1:16" s="234" customFormat="1" x14ac:dyDescent="0.25">
      <c r="A70" s="242">
        <v>42673</v>
      </c>
      <c r="B70" s="243"/>
      <c r="C70" s="248"/>
      <c r="D70" s="247"/>
      <c r="E70" s="245">
        <v>160027339</v>
      </c>
      <c r="F70" s="248">
        <v>2</v>
      </c>
      <c r="G70" s="247">
        <v>170100</v>
      </c>
      <c r="H70" s="245"/>
      <c r="I70" s="246"/>
      <c r="J70" s="247"/>
      <c r="K70" s="219"/>
      <c r="L70" s="219"/>
      <c r="M70" s="219"/>
      <c r="N70" s="219"/>
      <c r="O70" s="219"/>
      <c r="P70" s="219"/>
    </row>
    <row r="71" spans="1:16" s="234" customFormat="1" x14ac:dyDescent="0.25">
      <c r="A71" s="242">
        <v>42674</v>
      </c>
      <c r="B71" s="243">
        <v>160101777</v>
      </c>
      <c r="C71" s="248">
        <v>1</v>
      </c>
      <c r="D71" s="247">
        <v>122850</v>
      </c>
      <c r="E71" s="245"/>
      <c r="F71" s="248"/>
      <c r="G71" s="247"/>
      <c r="H71" s="245"/>
      <c r="I71" s="246"/>
      <c r="J71" s="247"/>
      <c r="K71" s="219"/>
      <c r="L71" s="219"/>
      <c r="M71" s="219"/>
      <c r="N71" s="219"/>
      <c r="O71" s="219"/>
      <c r="P71" s="219"/>
    </row>
    <row r="72" spans="1:16" s="234" customFormat="1" x14ac:dyDescent="0.25">
      <c r="A72" s="242">
        <v>42675</v>
      </c>
      <c r="B72" s="243">
        <v>160101858</v>
      </c>
      <c r="C72" s="248">
        <v>1</v>
      </c>
      <c r="D72" s="247">
        <v>92838</v>
      </c>
      <c r="E72" s="245"/>
      <c r="F72" s="248"/>
      <c r="G72" s="247"/>
      <c r="H72" s="245"/>
      <c r="I72" s="246"/>
      <c r="J72" s="247"/>
      <c r="K72" s="219"/>
      <c r="L72" s="219"/>
      <c r="M72" s="219"/>
      <c r="N72" s="219"/>
      <c r="O72" s="219"/>
      <c r="P72" s="219"/>
    </row>
    <row r="73" spans="1:16" s="234" customFormat="1" x14ac:dyDescent="0.25">
      <c r="A73" s="242">
        <v>42675</v>
      </c>
      <c r="B73" s="243">
        <v>160101866</v>
      </c>
      <c r="C73" s="248">
        <v>2</v>
      </c>
      <c r="D73" s="247">
        <v>176925</v>
      </c>
      <c r="E73" s="245"/>
      <c r="F73" s="248"/>
      <c r="G73" s="247"/>
      <c r="H73" s="245"/>
      <c r="I73" s="246"/>
      <c r="J73" s="247"/>
      <c r="K73" s="219"/>
      <c r="L73" s="219"/>
      <c r="M73" s="219"/>
      <c r="N73" s="219"/>
      <c r="O73" s="219"/>
      <c r="P73" s="219"/>
    </row>
    <row r="74" spans="1:16" s="234" customFormat="1" x14ac:dyDescent="0.25">
      <c r="A74" s="242">
        <v>42676</v>
      </c>
      <c r="B74" s="243">
        <v>160101963</v>
      </c>
      <c r="C74" s="248">
        <v>2</v>
      </c>
      <c r="D74" s="247">
        <v>217000</v>
      </c>
      <c r="E74" s="245"/>
      <c r="F74" s="248"/>
      <c r="G74" s="247"/>
      <c r="H74" s="245"/>
      <c r="I74" s="246">
        <v>621426</v>
      </c>
      <c r="J74" s="247" t="s">
        <v>17</v>
      </c>
      <c r="K74" s="219"/>
      <c r="L74" s="219"/>
      <c r="M74" s="219"/>
      <c r="N74" s="219"/>
      <c r="O74" s="219"/>
      <c r="P74" s="219"/>
    </row>
    <row r="75" spans="1:16" s="234" customFormat="1" x14ac:dyDescent="0.25">
      <c r="A75" s="242">
        <v>42677</v>
      </c>
      <c r="B75" s="243">
        <v>160102079</v>
      </c>
      <c r="C75" s="248">
        <v>1</v>
      </c>
      <c r="D75" s="247">
        <v>96425</v>
      </c>
      <c r="E75" s="245"/>
      <c r="F75" s="248"/>
      <c r="G75" s="247"/>
      <c r="H75" s="245"/>
      <c r="I75" s="246"/>
      <c r="J75" s="247"/>
      <c r="K75" s="219"/>
      <c r="L75" s="219"/>
      <c r="M75" s="219"/>
      <c r="N75" s="219"/>
      <c r="O75" s="219"/>
      <c r="P75" s="219"/>
    </row>
    <row r="76" spans="1:16" s="234" customFormat="1" x14ac:dyDescent="0.25">
      <c r="A76" s="242">
        <v>42679</v>
      </c>
      <c r="B76" s="243">
        <v>160102317</v>
      </c>
      <c r="C76" s="248">
        <v>1</v>
      </c>
      <c r="D76" s="247">
        <v>114975</v>
      </c>
      <c r="E76" s="245"/>
      <c r="F76" s="248"/>
      <c r="G76" s="247"/>
      <c r="H76" s="245"/>
      <c r="I76" s="246"/>
      <c r="J76" s="247"/>
      <c r="K76" s="219"/>
      <c r="L76" s="219"/>
      <c r="M76" s="219"/>
      <c r="N76" s="219"/>
      <c r="O76" s="219"/>
      <c r="P76" s="219"/>
    </row>
    <row r="77" spans="1:16" s="234" customFormat="1" x14ac:dyDescent="0.25">
      <c r="A77" s="242">
        <v>42679</v>
      </c>
      <c r="B77" s="243">
        <v>160102331</v>
      </c>
      <c r="C77" s="248">
        <v>1</v>
      </c>
      <c r="D77" s="247">
        <v>114013</v>
      </c>
      <c r="E77" s="245"/>
      <c r="F77" s="248"/>
      <c r="G77" s="247"/>
      <c r="H77" s="245"/>
      <c r="I77" s="246"/>
      <c r="J77" s="247"/>
      <c r="K77" s="219"/>
      <c r="L77" s="219"/>
      <c r="M77" s="219"/>
      <c r="N77" s="219"/>
      <c r="O77" s="219"/>
      <c r="P77" s="219"/>
    </row>
    <row r="78" spans="1:16" s="234" customFormat="1" x14ac:dyDescent="0.25">
      <c r="A78" s="242">
        <v>42682</v>
      </c>
      <c r="B78" s="243">
        <v>160102632</v>
      </c>
      <c r="C78" s="248">
        <v>1</v>
      </c>
      <c r="D78" s="247">
        <v>79013</v>
      </c>
      <c r="E78" s="245"/>
      <c r="F78" s="248"/>
      <c r="G78" s="247"/>
      <c r="H78" s="245"/>
      <c r="I78" s="246"/>
      <c r="J78" s="247"/>
      <c r="K78" s="219"/>
      <c r="L78" s="219"/>
      <c r="M78" s="219"/>
      <c r="N78" s="219"/>
      <c r="O78" s="219"/>
      <c r="P78" s="219"/>
    </row>
    <row r="79" spans="1:16" s="234" customFormat="1" x14ac:dyDescent="0.25">
      <c r="A79" s="242">
        <v>42683</v>
      </c>
      <c r="B79" s="243">
        <v>160102740</v>
      </c>
      <c r="C79" s="248">
        <v>2</v>
      </c>
      <c r="D79" s="247">
        <v>268975</v>
      </c>
      <c r="E79" s="245"/>
      <c r="F79" s="248"/>
      <c r="G79" s="247"/>
      <c r="H79" s="245"/>
      <c r="I79" s="246">
        <v>1214238</v>
      </c>
      <c r="J79" s="247" t="s">
        <v>17</v>
      </c>
      <c r="K79" s="219"/>
      <c r="L79" s="219"/>
      <c r="M79" s="219"/>
      <c r="N79" s="219"/>
      <c r="O79" s="219"/>
      <c r="P79" s="219"/>
    </row>
    <row r="80" spans="1:16" s="234" customFormat="1" x14ac:dyDescent="0.25">
      <c r="A80" s="242">
        <v>42684</v>
      </c>
      <c r="B80" s="243">
        <v>160102851</v>
      </c>
      <c r="C80" s="248">
        <v>5</v>
      </c>
      <c r="D80" s="247">
        <v>438900</v>
      </c>
      <c r="E80" s="245"/>
      <c r="F80" s="248"/>
      <c r="G80" s="247"/>
      <c r="H80" s="245"/>
      <c r="I80" s="246"/>
      <c r="J80" s="247"/>
      <c r="K80" s="219"/>
      <c r="L80" s="219"/>
      <c r="M80" s="219"/>
      <c r="N80" s="219"/>
      <c r="O80" s="219"/>
      <c r="P80" s="219"/>
    </row>
    <row r="81" spans="1:16" s="234" customFormat="1" x14ac:dyDescent="0.25">
      <c r="A81" s="242">
        <v>42686</v>
      </c>
      <c r="B81" s="243">
        <v>160103055</v>
      </c>
      <c r="C81" s="248">
        <v>1</v>
      </c>
      <c r="D81" s="247">
        <v>84963</v>
      </c>
      <c r="E81" s="245"/>
      <c r="F81" s="248"/>
      <c r="G81" s="247"/>
      <c r="H81" s="245"/>
      <c r="I81" s="246"/>
      <c r="J81" s="247"/>
      <c r="K81" s="219"/>
      <c r="L81" s="219"/>
      <c r="M81" s="219"/>
      <c r="N81" s="219"/>
      <c r="O81" s="219"/>
      <c r="P81" s="219"/>
    </row>
    <row r="82" spans="1:16" s="234" customFormat="1" x14ac:dyDescent="0.25">
      <c r="A82" s="242">
        <v>42688</v>
      </c>
      <c r="B82" s="243">
        <v>160103272</v>
      </c>
      <c r="C82" s="248">
        <v>3</v>
      </c>
      <c r="D82" s="247">
        <v>421400</v>
      </c>
      <c r="E82" s="245"/>
      <c r="F82" s="248"/>
      <c r="G82" s="247"/>
      <c r="H82" s="245"/>
      <c r="I82" s="246"/>
      <c r="J82" s="247"/>
      <c r="K82" s="219"/>
      <c r="L82" s="219"/>
      <c r="M82" s="219"/>
      <c r="N82" s="219"/>
      <c r="O82" s="219"/>
      <c r="P82" s="219"/>
    </row>
    <row r="83" spans="1:16" s="234" customFormat="1" x14ac:dyDescent="0.25">
      <c r="A83" s="242">
        <v>42690</v>
      </c>
      <c r="B83" s="243">
        <v>160103486</v>
      </c>
      <c r="C83" s="248">
        <v>3</v>
      </c>
      <c r="D83" s="247">
        <v>306688</v>
      </c>
      <c r="E83" s="245"/>
      <c r="F83" s="248"/>
      <c r="G83" s="247"/>
      <c r="H83" s="245"/>
      <c r="I83" s="246">
        <v>3068453</v>
      </c>
      <c r="J83" s="247" t="s">
        <v>17</v>
      </c>
      <c r="K83" s="219"/>
      <c r="L83" s="219"/>
      <c r="M83" s="219"/>
      <c r="N83" s="219"/>
      <c r="O83" s="219"/>
      <c r="P83" s="219"/>
    </row>
    <row r="84" spans="1:16" s="234" customFormat="1" x14ac:dyDescent="0.25">
      <c r="A84" s="242">
        <v>42690</v>
      </c>
      <c r="B84" s="243">
        <v>160103508</v>
      </c>
      <c r="C84" s="248">
        <v>2</v>
      </c>
      <c r="D84" s="247">
        <v>184450</v>
      </c>
      <c r="E84" s="245"/>
      <c r="F84" s="248"/>
      <c r="G84" s="247"/>
      <c r="H84" s="245"/>
      <c r="I84" s="246"/>
      <c r="J84" s="247"/>
      <c r="K84" s="219"/>
      <c r="L84" s="219"/>
      <c r="M84" s="219"/>
      <c r="N84" s="219"/>
      <c r="O84" s="219"/>
      <c r="P84" s="219"/>
    </row>
    <row r="85" spans="1:16" s="234" customFormat="1" x14ac:dyDescent="0.25">
      <c r="A85" s="242">
        <v>42691</v>
      </c>
      <c r="B85" s="243">
        <v>160103584</v>
      </c>
      <c r="C85" s="248">
        <v>4</v>
      </c>
      <c r="D85" s="247">
        <v>368113</v>
      </c>
      <c r="E85" s="245">
        <v>160027780</v>
      </c>
      <c r="F85" s="248">
        <v>4</v>
      </c>
      <c r="G85" s="247">
        <v>361900</v>
      </c>
      <c r="H85" s="245"/>
      <c r="I85" s="246"/>
      <c r="J85" s="247"/>
      <c r="K85" s="219"/>
      <c r="L85" s="219"/>
      <c r="M85" s="219"/>
      <c r="N85" s="219"/>
      <c r="O85" s="219"/>
      <c r="P85" s="219"/>
    </row>
    <row r="86" spans="1:16" s="234" customFormat="1" x14ac:dyDescent="0.25">
      <c r="A86" s="242">
        <v>42691</v>
      </c>
      <c r="B86" s="243">
        <v>160103614</v>
      </c>
      <c r="C86" s="248">
        <v>1</v>
      </c>
      <c r="D86" s="247">
        <v>100013</v>
      </c>
      <c r="E86" s="245"/>
      <c r="F86" s="248"/>
      <c r="G86" s="247"/>
      <c r="H86" s="245"/>
      <c r="I86" s="246"/>
      <c r="J86" s="247"/>
      <c r="K86" s="219"/>
      <c r="L86" s="219"/>
      <c r="M86" s="219"/>
      <c r="N86" s="219"/>
      <c r="O86" s="219"/>
      <c r="P86" s="219"/>
    </row>
    <row r="87" spans="1:16" s="234" customFormat="1" x14ac:dyDescent="0.25">
      <c r="A87" s="242">
        <v>42693</v>
      </c>
      <c r="B87" s="243">
        <v>160103828</v>
      </c>
      <c r="C87" s="248">
        <v>1</v>
      </c>
      <c r="D87" s="247">
        <v>97038</v>
      </c>
      <c r="E87" s="245"/>
      <c r="F87" s="248"/>
      <c r="G87" s="247"/>
      <c r="H87" s="245"/>
      <c r="I87" s="246"/>
      <c r="J87" s="247"/>
      <c r="K87" s="219"/>
      <c r="L87" s="219"/>
      <c r="M87" s="219"/>
      <c r="N87" s="219"/>
      <c r="O87" s="219"/>
      <c r="P87" s="219"/>
    </row>
    <row r="88" spans="1:16" s="234" customFormat="1" x14ac:dyDescent="0.25">
      <c r="A88" s="242">
        <v>42693</v>
      </c>
      <c r="B88" s="243">
        <v>160103858</v>
      </c>
      <c r="C88" s="248">
        <v>3</v>
      </c>
      <c r="D88" s="247">
        <v>217613</v>
      </c>
      <c r="E88" s="245"/>
      <c r="F88" s="248"/>
      <c r="G88" s="247"/>
      <c r="H88" s="245"/>
      <c r="I88" s="246"/>
      <c r="J88" s="247"/>
      <c r="K88" s="219"/>
      <c r="L88" s="219"/>
      <c r="M88" s="219"/>
      <c r="N88" s="219"/>
      <c r="O88" s="219"/>
      <c r="P88" s="219"/>
    </row>
    <row r="89" spans="1:16" s="234" customFormat="1" x14ac:dyDescent="0.25">
      <c r="A89" s="242">
        <v>42696</v>
      </c>
      <c r="B89" s="243">
        <v>160104110</v>
      </c>
      <c r="C89" s="248">
        <v>17</v>
      </c>
      <c r="D89" s="247">
        <v>1813963</v>
      </c>
      <c r="E89" s="245"/>
      <c r="F89" s="248"/>
      <c r="G89" s="247"/>
      <c r="H89" s="245"/>
      <c r="I89" s="246"/>
      <c r="J89" s="247"/>
      <c r="K89" s="219"/>
      <c r="L89" s="219"/>
      <c r="M89" s="219"/>
      <c r="N89" s="219"/>
      <c r="O89" s="219"/>
      <c r="P89" s="219"/>
    </row>
    <row r="90" spans="1:16" s="234" customFormat="1" x14ac:dyDescent="0.25">
      <c r="A90" s="242">
        <v>42696</v>
      </c>
      <c r="B90" s="243">
        <v>160104140</v>
      </c>
      <c r="C90" s="248">
        <v>3</v>
      </c>
      <c r="D90" s="247">
        <v>342475</v>
      </c>
      <c r="E90" s="245"/>
      <c r="F90" s="248"/>
      <c r="G90" s="247"/>
      <c r="H90" s="245"/>
      <c r="I90" s="246"/>
      <c r="J90" s="247"/>
      <c r="K90" s="219"/>
      <c r="L90" s="219"/>
      <c r="M90" s="219"/>
      <c r="N90" s="219"/>
      <c r="O90" s="219"/>
      <c r="P90" s="219"/>
    </row>
    <row r="91" spans="1:16" s="234" customFormat="1" x14ac:dyDescent="0.25">
      <c r="A91" s="242">
        <v>42697</v>
      </c>
      <c r="B91" s="243">
        <v>160104198</v>
      </c>
      <c r="C91" s="248">
        <v>2</v>
      </c>
      <c r="D91" s="247">
        <v>203000</v>
      </c>
      <c r="E91" s="245">
        <v>160027929</v>
      </c>
      <c r="F91" s="248">
        <v>1</v>
      </c>
      <c r="G91" s="247">
        <v>130025</v>
      </c>
      <c r="H91" s="245"/>
      <c r="I91" s="246">
        <v>955588</v>
      </c>
      <c r="J91" s="247" t="s">
        <v>17</v>
      </c>
      <c r="K91" s="219"/>
      <c r="L91" s="219"/>
      <c r="M91" s="219"/>
      <c r="N91" s="219"/>
      <c r="O91" s="219"/>
      <c r="P91" s="219"/>
    </row>
    <row r="92" spans="1:16" s="234" customFormat="1" x14ac:dyDescent="0.25">
      <c r="A92" s="242">
        <v>42697</v>
      </c>
      <c r="B92" s="243">
        <v>160104287</v>
      </c>
      <c r="C92" s="248">
        <v>3</v>
      </c>
      <c r="D92" s="247">
        <v>329875</v>
      </c>
      <c r="E92" s="245"/>
      <c r="F92" s="248"/>
      <c r="G92" s="247"/>
      <c r="H92" s="245"/>
      <c r="I92" s="246"/>
      <c r="J92" s="247"/>
      <c r="K92" s="219"/>
      <c r="L92" s="219"/>
      <c r="M92" s="219"/>
      <c r="N92" s="219"/>
      <c r="O92" s="219"/>
      <c r="P92" s="219"/>
    </row>
    <row r="93" spans="1:16" s="234" customFormat="1" x14ac:dyDescent="0.25">
      <c r="A93" s="242">
        <v>42698</v>
      </c>
      <c r="B93" s="243">
        <v>160104307</v>
      </c>
      <c r="C93" s="248">
        <v>1</v>
      </c>
      <c r="D93" s="247">
        <v>137988</v>
      </c>
      <c r="E93" s="245">
        <v>160027946</v>
      </c>
      <c r="F93" s="248">
        <v>1</v>
      </c>
      <c r="G93" s="247">
        <v>98963</v>
      </c>
      <c r="H93" s="245"/>
      <c r="I93" s="246"/>
      <c r="J93" s="247"/>
      <c r="K93" s="219"/>
      <c r="L93" s="219"/>
      <c r="M93" s="219"/>
      <c r="N93" s="219"/>
      <c r="O93" s="219"/>
      <c r="P93" s="219"/>
    </row>
    <row r="94" spans="1:16" s="234" customFormat="1" x14ac:dyDescent="0.25">
      <c r="A94" s="242">
        <v>42699</v>
      </c>
      <c r="B94" s="243">
        <v>160104395</v>
      </c>
      <c r="C94" s="248">
        <v>2</v>
      </c>
      <c r="D94" s="247">
        <v>242813</v>
      </c>
      <c r="E94" s="245"/>
      <c r="F94" s="248"/>
      <c r="G94" s="247"/>
      <c r="H94" s="245"/>
      <c r="I94" s="246"/>
      <c r="J94" s="247"/>
      <c r="K94" s="219"/>
      <c r="L94" s="219"/>
      <c r="M94" s="219"/>
      <c r="N94" s="219"/>
      <c r="O94" s="219"/>
      <c r="P94" s="219"/>
    </row>
    <row r="95" spans="1:16" s="234" customFormat="1" x14ac:dyDescent="0.25">
      <c r="A95" s="242">
        <v>42699</v>
      </c>
      <c r="B95" s="243">
        <v>160104410</v>
      </c>
      <c r="C95" s="248">
        <v>1</v>
      </c>
      <c r="D95" s="247">
        <v>214025</v>
      </c>
      <c r="E95" s="245"/>
      <c r="F95" s="248"/>
      <c r="G95" s="247"/>
      <c r="H95" s="245"/>
      <c r="I95" s="246"/>
      <c r="J95" s="247"/>
      <c r="K95" s="219"/>
      <c r="L95" s="219"/>
      <c r="M95" s="219"/>
      <c r="N95" s="219"/>
      <c r="O95" s="219"/>
      <c r="P95" s="219"/>
    </row>
    <row r="96" spans="1:16" s="234" customFormat="1" x14ac:dyDescent="0.25">
      <c r="A96" s="242">
        <v>42700</v>
      </c>
      <c r="B96" s="243">
        <v>160104527</v>
      </c>
      <c r="C96" s="248">
        <v>2</v>
      </c>
      <c r="D96" s="247">
        <v>231963</v>
      </c>
      <c r="E96" s="245">
        <v>160028011</v>
      </c>
      <c r="F96" s="248">
        <v>4</v>
      </c>
      <c r="G96" s="247">
        <v>336438</v>
      </c>
      <c r="H96" s="245"/>
      <c r="I96" s="246"/>
      <c r="J96" s="247"/>
      <c r="K96" s="219"/>
      <c r="L96" s="219"/>
      <c r="M96" s="219"/>
      <c r="N96" s="219"/>
      <c r="O96" s="219"/>
      <c r="P96" s="219"/>
    </row>
    <row r="97" spans="1:16" s="234" customFormat="1" x14ac:dyDescent="0.25">
      <c r="A97" s="242">
        <v>42700</v>
      </c>
      <c r="B97" s="243">
        <v>160104542</v>
      </c>
      <c r="C97" s="248">
        <v>1</v>
      </c>
      <c r="D97" s="247">
        <v>80675</v>
      </c>
      <c r="E97" s="245"/>
      <c r="F97" s="248"/>
      <c r="G97" s="247"/>
      <c r="H97" s="245"/>
      <c r="I97" s="246"/>
      <c r="J97" s="247"/>
      <c r="K97" s="219"/>
      <c r="L97" s="219"/>
      <c r="M97" s="219"/>
      <c r="N97" s="219"/>
      <c r="O97" s="219"/>
      <c r="P97" s="219"/>
    </row>
    <row r="98" spans="1:16" s="234" customFormat="1" x14ac:dyDescent="0.25">
      <c r="A98" s="242">
        <v>42703</v>
      </c>
      <c r="B98" s="243">
        <v>160104806</v>
      </c>
      <c r="C98" s="248">
        <v>1</v>
      </c>
      <c r="D98" s="247">
        <v>80675</v>
      </c>
      <c r="E98" s="245"/>
      <c r="F98" s="248"/>
      <c r="G98" s="247"/>
      <c r="H98" s="245"/>
      <c r="I98" s="246"/>
      <c r="J98" s="247"/>
      <c r="K98" s="219"/>
      <c r="L98" s="219"/>
      <c r="M98" s="219"/>
      <c r="N98" s="219"/>
      <c r="O98" s="219"/>
      <c r="P98" s="219"/>
    </row>
    <row r="99" spans="1:16" s="234" customFormat="1" x14ac:dyDescent="0.25">
      <c r="A99" s="242">
        <v>42704</v>
      </c>
      <c r="B99" s="243">
        <v>160104994</v>
      </c>
      <c r="C99" s="248">
        <v>2</v>
      </c>
      <c r="D99" s="247">
        <v>229338</v>
      </c>
      <c r="E99" s="245">
        <v>160028246</v>
      </c>
      <c r="F99" s="248">
        <v>1</v>
      </c>
      <c r="G99" s="247">
        <v>102988</v>
      </c>
      <c r="H99" s="245"/>
      <c r="I99" s="246">
        <v>2488327</v>
      </c>
      <c r="J99" s="247" t="s">
        <v>17</v>
      </c>
      <c r="K99" s="219"/>
      <c r="L99" s="219"/>
      <c r="M99" s="219"/>
      <c r="N99" s="219"/>
      <c r="O99" s="219"/>
      <c r="P99" s="219"/>
    </row>
    <row r="100" spans="1:16" s="234" customFormat="1" x14ac:dyDescent="0.25">
      <c r="A100" s="242">
        <v>42705</v>
      </c>
      <c r="B100" s="243">
        <v>160105009</v>
      </c>
      <c r="C100" s="248">
        <v>2</v>
      </c>
      <c r="D100" s="247">
        <v>161438</v>
      </c>
      <c r="E100" s="245"/>
      <c r="F100" s="248"/>
      <c r="G100" s="247"/>
      <c r="H100" s="245"/>
      <c r="I100" s="246"/>
      <c r="J100" s="247"/>
      <c r="K100" s="219"/>
      <c r="L100" s="219"/>
      <c r="M100" s="219"/>
      <c r="N100" s="219"/>
      <c r="O100" s="219"/>
      <c r="P100" s="219"/>
    </row>
    <row r="101" spans="1:16" s="234" customFormat="1" x14ac:dyDescent="0.25">
      <c r="A101" s="242">
        <v>42705</v>
      </c>
      <c r="B101" s="243">
        <v>160105018</v>
      </c>
      <c r="C101" s="248">
        <v>3</v>
      </c>
      <c r="D101" s="247">
        <v>334950</v>
      </c>
      <c r="E101" s="245"/>
      <c r="F101" s="248"/>
      <c r="G101" s="247"/>
      <c r="H101" s="245"/>
      <c r="I101" s="246"/>
      <c r="J101" s="247"/>
      <c r="K101" s="219"/>
      <c r="L101" s="219"/>
      <c r="M101" s="219"/>
      <c r="N101" s="219"/>
      <c r="O101" s="219"/>
      <c r="P101" s="219"/>
    </row>
    <row r="102" spans="1:16" s="234" customFormat="1" x14ac:dyDescent="0.25">
      <c r="A102" s="242">
        <v>42706</v>
      </c>
      <c r="B102" s="243">
        <v>160105094</v>
      </c>
      <c r="C102" s="248">
        <v>2</v>
      </c>
      <c r="D102" s="247">
        <v>260838</v>
      </c>
      <c r="E102" s="245"/>
      <c r="F102" s="248"/>
      <c r="G102" s="247"/>
      <c r="H102" s="245"/>
      <c r="I102" s="246"/>
      <c r="J102" s="247"/>
      <c r="K102" s="219"/>
      <c r="L102" s="219"/>
      <c r="M102" s="219"/>
      <c r="N102" s="219"/>
      <c r="O102" s="219"/>
      <c r="P102" s="219"/>
    </row>
    <row r="103" spans="1:16" s="234" customFormat="1" x14ac:dyDescent="0.25">
      <c r="A103" s="242">
        <v>42706</v>
      </c>
      <c r="B103" s="243">
        <v>160105129</v>
      </c>
      <c r="C103" s="248">
        <v>4</v>
      </c>
      <c r="D103" s="247">
        <v>384913</v>
      </c>
      <c r="E103" s="245"/>
      <c r="F103" s="248"/>
      <c r="G103" s="247"/>
      <c r="H103" s="245"/>
      <c r="I103" s="246"/>
      <c r="J103" s="247"/>
      <c r="K103" s="219"/>
      <c r="L103" s="219"/>
      <c r="M103" s="219"/>
      <c r="N103" s="219"/>
      <c r="O103" s="219"/>
      <c r="P103" s="219"/>
    </row>
    <row r="104" spans="1:16" s="234" customFormat="1" x14ac:dyDescent="0.25">
      <c r="A104" s="242">
        <v>42707</v>
      </c>
      <c r="B104" s="243">
        <v>160105204</v>
      </c>
      <c r="C104" s="248">
        <v>1</v>
      </c>
      <c r="D104" s="247">
        <v>103250</v>
      </c>
      <c r="E104" s="245"/>
      <c r="F104" s="248"/>
      <c r="G104" s="247"/>
      <c r="H104" s="245"/>
      <c r="I104" s="246"/>
      <c r="J104" s="247"/>
      <c r="K104" s="219"/>
      <c r="L104" s="219"/>
      <c r="M104" s="219"/>
      <c r="N104" s="219"/>
      <c r="O104" s="219"/>
      <c r="P104" s="219"/>
    </row>
    <row r="105" spans="1:16" s="234" customFormat="1" x14ac:dyDescent="0.25">
      <c r="A105" s="242">
        <v>42709</v>
      </c>
      <c r="B105" s="243">
        <v>160105396</v>
      </c>
      <c r="C105" s="248">
        <v>2</v>
      </c>
      <c r="D105" s="247">
        <v>189525</v>
      </c>
      <c r="E105" s="245"/>
      <c r="F105" s="248"/>
      <c r="G105" s="247"/>
      <c r="H105" s="245"/>
      <c r="I105" s="246"/>
      <c r="J105" s="247"/>
      <c r="K105" s="219"/>
      <c r="L105" s="219"/>
      <c r="M105" s="219"/>
      <c r="N105" s="219"/>
      <c r="O105" s="219"/>
      <c r="P105" s="219"/>
    </row>
    <row r="106" spans="1:16" s="234" customFormat="1" x14ac:dyDescent="0.25">
      <c r="A106" s="242">
        <v>42710</v>
      </c>
      <c r="B106" s="243">
        <v>160105504</v>
      </c>
      <c r="C106" s="248">
        <v>1</v>
      </c>
      <c r="D106" s="247">
        <v>119000</v>
      </c>
      <c r="E106" s="245"/>
      <c r="F106" s="248"/>
      <c r="G106" s="247"/>
      <c r="H106" s="245"/>
      <c r="I106" s="246"/>
      <c r="J106" s="247"/>
      <c r="K106" s="219"/>
      <c r="L106" s="219"/>
      <c r="M106" s="219"/>
      <c r="N106" s="219"/>
      <c r="O106" s="219"/>
      <c r="P106" s="219"/>
    </row>
    <row r="107" spans="1:16" s="234" customFormat="1" x14ac:dyDescent="0.25">
      <c r="A107" s="242">
        <v>42710</v>
      </c>
      <c r="B107" s="243">
        <v>160105551</v>
      </c>
      <c r="C107" s="248">
        <v>1</v>
      </c>
      <c r="D107" s="247">
        <v>119000</v>
      </c>
      <c r="E107" s="245"/>
      <c r="F107" s="248"/>
      <c r="G107" s="247"/>
      <c r="H107" s="245"/>
      <c r="I107" s="246"/>
      <c r="J107" s="247"/>
      <c r="K107" s="219"/>
      <c r="L107" s="219"/>
      <c r="M107" s="219"/>
      <c r="N107" s="219"/>
      <c r="O107" s="219"/>
      <c r="P107" s="219"/>
    </row>
    <row r="108" spans="1:16" s="234" customFormat="1" x14ac:dyDescent="0.25">
      <c r="A108" s="242">
        <v>42710</v>
      </c>
      <c r="B108" s="243">
        <v>160105576</v>
      </c>
      <c r="C108" s="248">
        <v>3</v>
      </c>
      <c r="D108" s="247">
        <v>210963</v>
      </c>
      <c r="E108" s="245"/>
      <c r="F108" s="248"/>
      <c r="G108" s="247"/>
      <c r="H108" s="245"/>
      <c r="I108" s="246"/>
      <c r="J108" s="247"/>
      <c r="K108" s="219"/>
      <c r="L108" s="219"/>
      <c r="M108" s="219"/>
      <c r="N108" s="219"/>
      <c r="O108" s="219"/>
      <c r="P108" s="219"/>
    </row>
    <row r="109" spans="1:16" s="234" customFormat="1" x14ac:dyDescent="0.25">
      <c r="A109" s="242">
        <v>42711</v>
      </c>
      <c r="B109" s="243">
        <v>160105626</v>
      </c>
      <c r="C109" s="248">
        <v>1</v>
      </c>
      <c r="D109" s="247">
        <v>119963</v>
      </c>
      <c r="E109" s="245">
        <v>160028278</v>
      </c>
      <c r="F109" s="248">
        <v>1</v>
      </c>
      <c r="G109" s="247">
        <v>98963</v>
      </c>
      <c r="H109" s="245"/>
      <c r="I109" s="246"/>
      <c r="J109" s="247"/>
      <c r="K109" s="219"/>
      <c r="L109" s="219"/>
      <c r="M109" s="219"/>
      <c r="N109" s="219"/>
      <c r="O109" s="219"/>
      <c r="P109" s="219"/>
    </row>
    <row r="110" spans="1:16" s="234" customFormat="1" x14ac:dyDescent="0.25">
      <c r="A110" s="242">
        <v>42711</v>
      </c>
      <c r="B110" s="243">
        <v>160105678</v>
      </c>
      <c r="C110" s="248">
        <v>1</v>
      </c>
      <c r="D110" s="247">
        <v>53025</v>
      </c>
      <c r="E110" s="245"/>
      <c r="F110" s="248"/>
      <c r="G110" s="247"/>
      <c r="H110" s="245"/>
      <c r="I110" s="246"/>
      <c r="J110" s="247"/>
      <c r="K110" s="219"/>
      <c r="L110" s="219"/>
      <c r="M110" s="219"/>
      <c r="N110" s="219"/>
      <c r="O110" s="219"/>
      <c r="P110" s="219"/>
    </row>
    <row r="111" spans="1:16" s="234" customFormat="1" x14ac:dyDescent="0.25">
      <c r="A111" s="242">
        <v>42713</v>
      </c>
      <c r="B111" s="243">
        <v>160105813</v>
      </c>
      <c r="C111" s="248">
        <v>1</v>
      </c>
      <c r="D111" s="247">
        <v>214025</v>
      </c>
      <c r="E111" s="245"/>
      <c r="F111" s="248"/>
      <c r="G111" s="247"/>
      <c r="H111" s="245"/>
      <c r="I111" s="246"/>
      <c r="J111" s="247"/>
      <c r="K111" s="219"/>
      <c r="L111" s="219"/>
      <c r="M111" s="219"/>
      <c r="N111" s="219"/>
      <c r="O111" s="219"/>
      <c r="P111" s="219"/>
    </row>
    <row r="112" spans="1:16" s="234" customFormat="1" x14ac:dyDescent="0.25">
      <c r="A112" s="242">
        <v>42717</v>
      </c>
      <c r="B112" s="243">
        <v>160106186</v>
      </c>
      <c r="C112" s="248">
        <v>1</v>
      </c>
      <c r="D112" s="247">
        <v>190050</v>
      </c>
      <c r="E112" s="245"/>
      <c r="F112" s="248"/>
      <c r="G112" s="247"/>
      <c r="H112" s="245"/>
      <c r="I112" s="246"/>
      <c r="J112" s="247"/>
      <c r="K112" s="219"/>
      <c r="L112" s="219"/>
      <c r="M112" s="219"/>
      <c r="N112" s="219"/>
      <c r="O112" s="219"/>
      <c r="P112" s="219"/>
    </row>
    <row r="113" spans="1:16" s="234" customFormat="1" x14ac:dyDescent="0.25">
      <c r="A113" s="242">
        <v>42718</v>
      </c>
      <c r="B113" s="243">
        <v>160106316</v>
      </c>
      <c r="C113" s="248">
        <v>4</v>
      </c>
      <c r="D113" s="247">
        <v>358138</v>
      </c>
      <c r="E113" s="245"/>
      <c r="F113" s="248"/>
      <c r="G113" s="247"/>
      <c r="H113" s="245"/>
      <c r="I113" s="246">
        <v>2010227</v>
      </c>
      <c r="J113" s="247" t="s">
        <v>17</v>
      </c>
      <c r="K113" s="219"/>
      <c r="L113" s="219"/>
      <c r="M113" s="219"/>
      <c r="N113" s="219"/>
      <c r="O113" s="219"/>
      <c r="P113" s="219"/>
    </row>
    <row r="114" spans="1:16" s="234" customFormat="1" x14ac:dyDescent="0.25">
      <c r="A114" s="242">
        <v>42719</v>
      </c>
      <c r="B114" s="243">
        <v>160106517</v>
      </c>
      <c r="C114" s="248">
        <v>3</v>
      </c>
      <c r="D114" s="247">
        <v>186638</v>
      </c>
      <c r="E114" s="245"/>
      <c r="F114" s="248"/>
      <c r="G114" s="247"/>
      <c r="H114" s="245"/>
      <c r="I114" s="246"/>
      <c r="J114" s="247"/>
      <c r="K114" s="219"/>
      <c r="L114" s="219"/>
      <c r="M114" s="219"/>
      <c r="N114" s="219"/>
      <c r="O114" s="219"/>
      <c r="P114" s="219"/>
    </row>
    <row r="115" spans="1:16" s="234" customFormat="1" x14ac:dyDescent="0.25">
      <c r="A115" s="242">
        <v>42721</v>
      </c>
      <c r="B115" s="243">
        <v>160106684</v>
      </c>
      <c r="C115" s="248">
        <v>1</v>
      </c>
      <c r="D115" s="247">
        <v>67025</v>
      </c>
      <c r="E115" s="245"/>
      <c r="F115" s="248"/>
      <c r="G115" s="247"/>
      <c r="H115" s="245"/>
      <c r="I115" s="246"/>
      <c r="J115" s="247"/>
      <c r="K115" s="219"/>
      <c r="L115" s="219"/>
      <c r="M115" s="219"/>
      <c r="N115" s="219"/>
      <c r="O115" s="219"/>
      <c r="P115" s="219"/>
    </row>
    <row r="116" spans="1:16" s="234" customFormat="1" x14ac:dyDescent="0.25">
      <c r="A116" s="242">
        <v>37244</v>
      </c>
      <c r="B116" s="243">
        <v>160106862</v>
      </c>
      <c r="C116" s="248">
        <v>3</v>
      </c>
      <c r="D116" s="247">
        <v>267050</v>
      </c>
      <c r="E116" s="245"/>
      <c r="F116" s="248"/>
      <c r="G116" s="247"/>
      <c r="H116" s="245"/>
      <c r="I116" s="246"/>
      <c r="J116" s="247"/>
      <c r="K116" s="219"/>
      <c r="L116" s="219"/>
      <c r="M116" s="219"/>
      <c r="N116" s="219"/>
      <c r="O116" s="219"/>
      <c r="P116" s="219"/>
    </row>
    <row r="117" spans="1:16" s="234" customFormat="1" x14ac:dyDescent="0.25">
      <c r="A117" s="242">
        <v>42723</v>
      </c>
      <c r="B117" s="243">
        <v>160106899</v>
      </c>
      <c r="C117" s="248">
        <v>1</v>
      </c>
      <c r="D117" s="247">
        <v>115675</v>
      </c>
      <c r="E117" s="245"/>
      <c r="F117" s="248"/>
      <c r="G117" s="247"/>
      <c r="H117" s="245"/>
      <c r="I117" s="246"/>
      <c r="J117" s="247"/>
      <c r="K117" s="219"/>
      <c r="L117" s="219"/>
      <c r="M117" s="219"/>
      <c r="N117" s="219"/>
      <c r="O117" s="219"/>
      <c r="P117" s="219"/>
    </row>
    <row r="118" spans="1:16" s="234" customFormat="1" x14ac:dyDescent="0.25">
      <c r="A118" s="242">
        <v>42724</v>
      </c>
      <c r="B118" s="243">
        <v>160106957</v>
      </c>
      <c r="C118" s="248">
        <v>1</v>
      </c>
      <c r="D118" s="247">
        <v>149975</v>
      </c>
      <c r="E118" s="245">
        <v>160028552</v>
      </c>
      <c r="F118" s="248">
        <v>1</v>
      </c>
      <c r="G118" s="247">
        <v>149975</v>
      </c>
      <c r="H118" s="245"/>
      <c r="I118" s="246"/>
      <c r="J118" s="247"/>
      <c r="K118" s="219"/>
      <c r="L118" s="219"/>
      <c r="M118" s="219"/>
      <c r="N118" s="219"/>
      <c r="O118" s="219"/>
      <c r="P118" s="219"/>
    </row>
    <row r="119" spans="1:16" s="234" customFormat="1" x14ac:dyDescent="0.25">
      <c r="A119" s="242">
        <v>42725</v>
      </c>
      <c r="B119" s="243">
        <v>160107093</v>
      </c>
      <c r="C119" s="248">
        <v>3</v>
      </c>
      <c r="D119" s="247">
        <v>286475</v>
      </c>
      <c r="E119" s="245"/>
      <c r="F119" s="248"/>
      <c r="G119" s="247"/>
      <c r="H119" s="245"/>
      <c r="I119" s="246">
        <v>878502</v>
      </c>
      <c r="J119" s="247" t="s">
        <v>17</v>
      </c>
      <c r="K119" s="219"/>
      <c r="L119" s="219"/>
      <c r="M119" s="219"/>
      <c r="N119" s="219"/>
      <c r="O119" s="219"/>
      <c r="P119" s="219"/>
    </row>
    <row r="120" spans="1:16" s="234" customFormat="1" x14ac:dyDescent="0.25">
      <c r="A120" s="242">
        <v>42725</v>
      </c>
      <c r="B120" s="243">
        <v>160107114</v>
      </c>
      <c r="C120" s="248">
        <v>1</v>
      </c>
      <c r="D120" s="247">
        <v>94325</v>
      </c>
      <c r="E120" s="245"/>
      <c r="F120" s="248"/>
      <c r="G120" s="247"/>
      <c r="H120" s="245"/>
      <c r="I120" s="246"/>
      <c r="J120" s="247"/>
      <c r="K120" s="219"/>
      <c r="L120" s="219"/>
      <c r="M120" s="219"/>
      <c r="N120" s="219"/>
      <c r="O120" s="219"/>
      <c r="P120" s="219"/>
    </row>
    <row r="121" spans="1:16" s="234" customFormat="1" x14ac:dyDescent="0.25">
      <c r="A121" s="242">
        <v>42726</v>
      </c>
      <c r="B121" s="243">
        <v>160107167</v>
      </c>
      <c r="C121" s="248">
        <v>2</v>
      </c>
      <c r="D121" s="247">
        <v>275013</v>
      </c>
      <c r="E121" s="245"/>
      <c r="F121" s="248"/>
      <c r="G121" s="247"/>
      <c r="H121" s="245"/>
      <c r="I121" s="246"/>
      <c r="J121" s="247"/>
      <c r="K121" s="219"/>
      <c r="L121" s="219"/>
      <c r="M121" s="219"/>
      <c r="N121" s="219"/>
      <c r="O121" s="219"/>
      <c r="P121" s="219"/>
    </row>
    <row r="122" spans="1:16" s="234" customFormat="1" x14ac:dyDescent="0.25">
      <c r="A122" s="242">
        <v>42728</v>
      </c>
      <c r="B122" s="243">
        <v>160107365</v>
      </c>
      <c r="C122" s="248">
        <v>2</v>
      </c>
      <c r="D122" s="247">
        <v>142100</v>
      </c>
      <c r="E122" s="245">
        <v>160028637</v>
      </c>
      <c r="F122" s="248">
        <v>2</v>
      </c>
      <c r="G122" s="247">
        <v>240450</v>
      </c>
      <c r="H122" s="245"/>
      <c r="I122" s="246"/>
      <c r="J122" s="247"/>
      <c r="K122" s="219"/>
      <c r="L122" s="219"/>
      <c r="M122" s="219"/>
      <c r="N122" s="219"/>
      <c r="O122" s="219"/>
      <c r="P122" s="219"/>
    </row>
    <row r="123" spans="1:16" s="234" customFormat="1" x14ac:dyDescent="0.25">
      <c r="A123" s="242">
        <v>42730</v>
      </c>
      <c r="B123" s="243">
        <v>160107464</v>
      </c>
      <c r="C123" s="248">
        <v>3</v>
      </c>
      <c r="D123" s="247">
        <v>490963</v>
      </c>
      <c r="E123" s="245"/>
      <c r="F123" s="248"/>
      <c r="G123" s="247"/>
      <c r="H123" s="245"/>
      <c r="I123" s="246"/>
      <c r="J123" s="247"/>
      <c r="K123" s="219"/>
      <c r="L123" s="219"/>
      <c r="M123" s="219"/>
      <c r="N123" s="219"/>
      <c r="O123" s="219"/>
      <c r="P123" s="219"/>
    </row>
    <row r="124" spans="1:16" s="234" customFormat="1" x14ac:dyDescent="0.25">
      <c r="A124" s="242">
        <v>42731</v>
      </c>
      <c r="B124" s="243">
        <v>160107579</v>
      </c>
      <c r="C124" s="248">
        <v>1</v>
      </c>
      <c r="D124" s="247">
        <v>86013</v>
      </c>
      <c r="E124" s="245"/>
      <c r="F124" s="248"/>
      <c r="G124" s="247"/>
      <c r="H124" s="245"/>
      <c r="I124" s="246"/>
      <c r="J124" s="247"/>
      <c r="K124" s="219"/>
      <c r="L124" s="219"/>
      <c r="M124" s="219"/>
      <c r="N124" s="219"/>
      <c r="O124" s="219"/>
      <c r="P124" s="219"/>
    </row>
    <row r="125" spans="1:16" s="234" customFormat="1" x14ac:dyDescent="0.25">
      <c r="A125" s="242">
        <v>42732</v>
      </c>
      <c r="B125" s="243">
        <v>160107640</v>
      </c>
      <c r="C125" s="248">
        <v>3</v>
      </c>
      <c r="D125" s="247">
        <v>303450</v>
      </c>
      <c r="E125" s="245"/>
      <c r="F125" s="248"/>
      <c r="G125" s="247"/>
      <c r="H125" s="245"/>
      <c r="I125" s="246"/>
      <c r="J125" s="247"/>
      <c r="K125" s="219"/>
      <c r="L125" s="219"/>
      <c r="M125" s="219"/>
      <c r="N125" s="219"/>
      <c r="O125" s="219"/>
      <c r="P125" s="219"/>
    </row>
    <row r="126" spans="1:16" s="234" customFormat="1" x14ac:dyDescent="0.25">
      <c r="A126" s="242">
        <v>42733</v>
      </c>
      <c r="B126" s="243">
        <v>160107770</v>
      </c>
      <c r="C126" s="248">
        <v>1</v>
      </c>
      <c r="D126" s="247">
        <v>162838</v>
      </c>
      <c r="E126" s="245"/>
      <c r="F126" s="248"/>
      <c r="G126" s="247"/>
      <c r="H126" s="245"/>
      <c r="I126" s="246"/>
      <c r="J126" s="247"/>
      <c r="K126" s="219"/>
      <c r="L126" s="219"/>
      <c r="M126" s="219"/>
      <c r="N126" s="219"/>
      <c r="O126" s="219"/>
      <c r="P126" s="219"/>
    </row>
    <row r="127" spans="1:16" s="234" customFormat="1" x14ac:dyDescent="0.25">
      <c r="A127" s="242">
        <v>42734</v>
      </c>
      <c r="B127" s="243">
        <v>160107806</v>
      </c>
      <c r="C127" s="248">
        <v>2</v>
      </c>
      <c r="D127" s="247">
        <v>183488</v>
      </c>
      <c r="E127" s="245"/>
      <c r="F127" s="248"/>
      <c r="G127" s="247"/>
      <c r="H127" s="245"/>
      <c r="I127" s="246"/>
      <c r="J127" s="247"/>
      <c r="K127" s="219"/>
      <c r="L127" s="219"/>
      <c r="M127" s="219"/>
      <c r="N127" s="219"/>
      <c r="O127" s="219"/>
      <c r="P127" s="219"/>
    </row>
    <row r="128" spans="1:16" s="234" customFormat="1" x14ac:dyDescent="0.25">
      <c r="A128" s="242">
        <v>42737</v>
      </c>
      <c r="B128" s="243">
        <v>170107974</v>
      </c>
      <c r="C128" s="248">
        <v>1</v>
      </c>
      <c r="D128" s="247">
        <v>109988</v>
      </c>
      <c r="E128" s="245"/>
      <c r="F128" s="248"/>
      <c r="G128" s="247"/>
      <c r="H128" s="245"/>
      <c r="I128" s="246"/>
      <c r="J128" s="247"/>
      <c r="K128" s="219"/>
      <c r="L128" s="219"/>
      <c r="M128" s="219"/>
      <c r="N128" s="219"/>
      <c r="O128" s="219"/>
      <c r="P128" s="219"/>
    </row>
    <row r="129" spans="1:16" s="234" customFormat="1" x14ac:dyDescent="0.25">
      <c r="A129" s="242">
        <v>42739</v>
      </c>
      <c r="B129" s="243">
        <v>170108117</v>
      </c>
      <c r="C129" s="248">
        <v>2</v>
      </c>
      <c r="D129" s="247">
        <v>211488</v>
      </c>
      <c r="E129" s="245"/>
      <c r="F129" s="248"/>
      <c r="G129" s="247"/>
      <c r="H129" s="245"/>
      <c r="I129" s="246">
        <v>596314</v>
      </c>
      <c r="J129" s="247" t="s">
        <v>17</v>
      </c>
      <c r="K129" s="219"/>
      <c r="L129" s="219"/>
      <c r="M129" s="219"/>
      <c r="N129" s="219"/>
      <c r="O129" s="219"/>
      <c r="P129" s="219"/>
    </row>
    <row r="130" spans="1:16" s="234" customFormat="1" x14ac:dyDescent="0.25">
      <c r="A130" s="242">
        <v>42739</v>
      </c>
      <c r="B130" s="243">
        <v>170108141</v>
      </c>
      <c r="C130" s="248">
        <v>1</v>
      </c>
      <c r="D130" s="247">
        <v>98963</v>
      </c>
      <c r="E130" s="245"/>
      <c r="F130" s="248"/>
      <c r="G130" s="247"/>
      <c r="H130" s="245"/>
      <c r="I130" s="246"/>
      <c r="J130" s="247"/>
      <c r="K130" s="219"/>
      <c r="L130" s="219"/>
      <c r="M130" s="219"/>
      <c r="N130" s="219"/>
      <c r="O130" s="219"/>
      <c r="P130" s="219"/>
    </row>
    <row r="131" spans="1:16" s="234" customFormat="1" x14ac:dyDescent="0.25">
      <c r="A131" s="242">
        <v>42742</v>
      </c>
      <c r="B131" s="243">
        <v>170108327</v>
      </c>
      <c r="C131" s="248">
        <v>2</v>
      </c>
      <c r="D131" s="247">
        <v>168963</v>
      </c>
      <c r="E131" s="245"/>
      <c r="F131" s="248"/>
      <c r="G131" s="247"/>
      <c r="H131" s="245"/>
      <c r="I131" s="246"/>
      <c r="J131" s="247"/>
      <c r="K131" s="219"/>
      <c r="L131" s="219"/>
      <c r="M131" s="219"/>
      <c r="N131" s="219"/>
      <c r="O131" s="219"/>
      <c r="P131" s="219"/>
    </row>
    <row r="132" spans="1:16" s="234" customFormat="1" x14ac:dyDescent="0.25">
      <c r="A132" s="242">
        <v>42744</v>
      </c>
      <c r="B132" s="243">
        <v>170108474</v>
      </c>
      <c r="C132" s="248">
        <v>1</v>
      </c>
      <c r="D132" s="247">
        <v>121450</v>
      </c>
      <c r="E132" s="245"/>
      <c r="F132" s="248"/>
      <c r="G132" s="247"/>
      <c r="H132" s="245"/>
      <c r="I132" s="246"/>
      <c r="J132" s="247"/>
      <c r="K132" s="219"/>
      <c r="L132" s="219"/>
      <c r="M132" s="219"/>
      <c r="N132" s="219"/>
      <c r="O132" s="219"/>
      <c r="P132" s="219"/>
    </row>
    <row r="133" spans="1:16" s="234" customFormat="1" x14ac:dyDescent="0.25">
      <c r="A133" s="242">
        <v>42744</v>
      </c>
      <c r="B133" s="243">
        <v>170108534</v>
      </c>
      <c r="C133" s="248">
        <v>1</v>
      </c>
      <c r="D133" s="247">
        <v>114975</v>
      </c>
      <c r="E133" s="245"/>
      <c r="F133" s="248"/>
      <c r="G133" s="247"/>
      <c r="H133" s="245"/>
      <c r="I133" s="246"/>
      <c r="J133" s="247"/>
      <c r="K133" s="219"/>
      <c r="L133" s="219"/>
      <c r="M133" s="219"/>
      <c r="N133" s="219"/>
      <c r="O133" s="219"/>
      <c r="P133" s="219"/>
    </row>
    <row r="134" spans="1:16" s="234" customFormat="1" x14ac:dyDescent="0.25">
      <c r="A134" s="242">
        <v>42745</v>
      </c>
      <c r="B134" s="243">
        <v>170108561</v>
      </c>
      <c r="C134" s="248">
        <v>1</v>
      </c>
      <c r="D134" s="247">
        <v>112963</v>
      </c>
      <c r="E134" s="245">
        <v>170028898</v>
      </c>
      <c r="F134" s="248">
        <v>1</v>
      </c>
      <c r="G134" s="247">
        <v>105963</v>
      </c>
      <c r="H134" s="245"/>
      <c r="I134" s="246"/>
      <c r="J134" s="247"/>
      <c r="K134" s="219"/>
      <c r="L134" s="219"/>
      <c r="M134" s="219"/>
      <c r="N134" s="219"/>
      <c r="O134" s="219"/>
      <c r="P134" s="219"/>
    </row>
    <row r="135" spans="1:16" s="234" customFormat="1" x14ac:dyDescent="0.25">
      <c r="A135" s="242">
        <v>42747</v>
      </c>
      <c r="B135" s="243">
        <v>170108736</v>
      </c>
      <c r="C135" s="248">
        <v>1</v>
      </c>
      <c r="D135" s="247">
        <v>214025</v>
      </c>
      <c r="E135" s="245"/>
      <c r="F135" s="248"/>
      <c r="G135" s="247"/>
      <c r="H135" s="245"/>
      <c r="I135" s="246"/>
      <c r="J135" s="247"/>
      <c r="K135" s="219"/>
      <c r="L135" s="219"/>
      <c r="M135" s="219"/>
      <c r="N135" s="219"/>
      <c r="O135" s="219"/>
      <c r="P135" s="219"/>
    </row>
    <row r="136" spans="1:16" s="234" customFormat="1" x14ac:dyDescent="0.25">
      <c r="A136" s="242">
        <v>42748</v>
      </c>
      <c r="B136" s="243"/>
      <c r="C136" s="248"/>
      <c r="D136" s="247"/>
      <c r="E136" s="245">
        <v>170028941</v>
      </c>
      <c r="F136" s="248">
        <v>2</v>
      </c>
      <c r="G136" s="247">
        <v>205975</v>
      </c>
      <c r="H136" s="245"/>
      <c r="I136" s="246"/>
      <c r="J136" s="247"/>
      <c r="K136" s="219"/>
      <c r="L136" s="219"/>
      <c r="M136" s="219"/>
      <c r="N136" s="219"/>
      <c r="O136" s="219"/>
      <c r="P136" s="219"/>
    </row>
    <row r="137" spans="1:16" s="234" customFormat="1" x14ac:dyDescent="0.25">
      <c r="A137" s="242">
        <v>42752</v>
      </c>
      <c r="B137" s="243">
        <v>170109092</v>
      </c>
      <c r="C137" s="248">
        <v>1</v>
      </c>
      <c r="D137" s="247">
        <v>112963</v>
      </c>
      <c r="E137" s="245">
        <v>170029012</v>
      </c>
      <c r="F137" s="248">
        <v>2</v>
      </c>
      <c r="G137" s="247">
        <v>247538</v>
      </c>
      <c r="H137" s="245"/>
      <c r="I137" s="246"/>
      <c r="J137" s="247"/>
      <c r="K137" s="219"/>
      <c r="L137" s="219"/>
      <c r="M137" s="219"/>
      <c r="N137" s="219"/>
      <c r="O137" s="219"/>
      <c r="P137" s="219"/>
    </row>
    <row r="138" spans="1:16" s="234" customFormat="1" x14ac:dyDescent="0.25">
      <c r="A138" s="236">
        <v>42753</v>
      </c>
      <c r="B138" s="235">
        <v>170109196</v>
      </c>
      <c r="C138" s="241">
        <v>1</v>
      </c>
      <c r="D138" s="237">
        <v>57138</v>
      </c>
      <c r="E138" s="238"/>
      <c r="F138" s="241"/>
      <c r="G138" s="237"/>
      <c r="H138" s="238"/>
      <c r="I138" s="240"/>
      <c r="J138" s="237"/>
      <c r="K138" s="219"/>
      <c r="L138" s="219"/>
      <c r="M138" s="219"/>
      <c r="N138" s="219"/>
      <c r="O138" s="219"/>
      <c r="P138" s="219"/>
    </row>
    <row r="139" spans="1:16" s="234" customFormat="1" x14ac:dyDescent="0.25">
      <c r="A139" s="236">
        <v>42756</v>
      </c>
      <c r="B139" s="235">
        <v>170109455</v>
      </c>
      <c r="C139" s="241">
        <v>1</v>
      </c>
      <c r="D139" s="237">
        <v>160038</v>
      </c>
      <c r="E139" s="238"/>
      <c r="F139" s="241"/>
      <c r="G139" s="237"/>
      <c r="H139" s="238"/>
      <c r="I139" s="240"/>
      <c r="J139" s="237"/>
      <c r="K139" s="219"/>
      <c r="L139" s="219"/>
      <c r="M139" s="219"/>
      <c r="N139" s="219"/>
      <c r="O139" s="219"/>
      <c r="P139" s="219"/>
    </row>
    <row r="140" spans="1:16" s="234" customFormat="1" x14ac:dyDescent="0.25">
      <c r="A140" s="236">
        <v>42759</v>
      </c>
      <c r="B140" s="235">
        <v>170109734</v>
      </c>
      <c r="C140" s="241">
        <v>2</v>
      </c>
      <c r="D140" s="237">
        <v>143150</v>
      </c>
      <c r="E140" s="238">
        <v>170029161</v>
      </c>
      <c r="F140" s="241">
        <v>1</v>
      </c>
      <c r="G140" s="237">
        <v>98963</v>
      </c>
      <c r="H140" s="238"/>
      <c r="I140" s="240"/>
      <c r="J140" s="237"/>
      <c r="K140" s="219"/>
      <c r="L140" s="219"/>
      <c r="M140" s="219"/>
      <c r="N140" s="219"/>
      <c r="O140" s="219"/>
      <c r="P140" s="219"/>
    </row>
    <row r="141" spans="1:16" s="234" customFormat="1" x14ac:dyDescent="0.25">
      <c r="A141" s="236">
        <v>42760</v>
      </c>
      <c r="B141" s="235">
        <v>170109808</v>
      </c>
      <c r="C141" s="241">
        <v>5</v>
      </c>
      <c r="D141" s="237">
        <v>460075</v>
      </c>
      <c r="E141" s="238"/>
      <c r="F141" s="241"/>
      <c r="G141" s="237"/>
      <c r="H141" s="238"/>
      <c r="I141" s="240"/>
      <c r="J141" s="237"/>
      <c r="K141" s="219"/>
      <c r="L141" s="219"/>
      <c r="M141" s="219"/>
      <c r="N141" s="219"/>
      <c r="O141" s="219"/>
      <c r="P141" s="219"/>
    </row>
    <row r="142" spans="1:16" s="234" customFormat="1" x14ac:dyDescent="0.25">
      <c r="A142" s="236"/>
      <c r="B142" s="235"/>
      <c r="C142" s="241"/>
      <c r="D142" s="237"/>
      <c r="E142" s="238">
        <v>170029210</v>
      </c>
      <c r="F142" s="241">
        <v>2</v>
      </c>
      <c r="G142" s="237">
        <v>271075</v>
      </c>
      <c r="H142" s="238"/>
      <c r="I142" s="240"/>
      <c r="J142" s="237"/>
      <c r="K142" s="219"/>
      <c r="L142" s="219"/>
      <c r="M142" s="219"/>
      <c r="N142" s="219"/>
      <c r="O142" s="219"/>
      <c r="P142" s="219"/>
    </row>
    <row r="143" spans="1:16" s="234" customFormat="1" x14ac:dyDescent="0.25">
      <c r="A143" s="236">
        <v>42762</v>
      </c>
      <c r="B143" s="235">
        <v>170110129</v>
      </c>
      <c r="C143" s="241">
        <v>3</v>
      </c>
      <c r="D143" s="237">
        <v>232138</v>
      </c>
      <c r="E143" s="238"/>
      <c r="F143" s="241"/>
      <c r="G143" s="237"/>
      <c r="H143" s="238"/>
      <c r="I143" s="240"/>
      <c r="J143" s="237"/>
      <c r="K143" s="219"/>
      <c r="L143" s="219"/>
      <c r="M143" s="219"/>
      <c r="N143" s="219"/>
      <c r="O143" s="219"/>
      <c r="P143" s="219"/>
    </row>
    <row r="144" spans="1:16" s="234" customFormat="1" x14ac:dyDescent="0.25">
      <c r="A144" s="236">
        <v>42766</v>
      </c>
      <c r="B144" s="235">
        <v>170110492</v>
      </c>
      <c r="C144" s="241">
        <v>3</v>
      </c>
      <c r="D144" s="237">
        <v>284900</v>
      </c>
      <c r="E144" s="238"/>
      <c r="F144" s="241"/>
      <c r="G144" s="237"/>
      <c r="H144" s="238"/>
      <c r="I144" s="240"/>
      <c r="J144" s="237"/>
      <c r="K144" s="219"/>
      <c r="L144" s="219"/>
      <c r="M144" s="219"/>
      <c r="N144" s="219"/>
      <c r="O144" s="219"/>
      <c r="P144" s="219"/>
    </row>
    <row r="145" spans="1:16" s="234" customFormat="1" x14ac:dyDescent="0.25">
      <c r="A145" s="236">
        <v>42768</v>
      </c>
      <c r="B145" s="235">
        <v>170110820</v>
      </c>
      <c r="C145" s="241">
        <v>3</v>
      </c>
      <c r="D145" s="237">
        <v>390950</v>
      </c>
      <c r="E145" s="238"/>
      <c r="F145" s="241"/>
      <c r="G145" s="237"/>
      <c r="H145" s="238"/>
      <c r="I145" s="240"/>
      <c r="J145" s="237"/>
      <c r="K145" s="219"/>
      <c r="L145" s="219"/>
      <c r="M145" s="219"/>
      <c r="N145" s="219"/>
      <c r="O145" s="219"/>
      <c r="P145" s="219"/>
    </row>
    <row r="146" spans="1:16" s="234" customFormat="1" x14ac:dyDescent="0.25">
      <c r="A146" s="236">
        <v>42774</v>
      </c>
      <c r="B146" s="235">
        <v>170111552</v>
      </c>
      <c r="C146" s="241">
        <v>2</v>
      </c>
      <c r="D146" s="237">
        <v>196088</v>
      </c>
      <c r="E146" s="238"/>
      <c r="F146" s="241"/>
      <c r="G146" s="237"/>
      <c r="H146" s="238"/>
      <c r="I146" s="240"/>
      <c r="J146" s="237"/>
      <c r="K146" s="219"/>
      <c r="L146" s="219"/>
      <c r="M146" s="219"/>
      <c r="N146" s="219"/>
      <c r="O146" s="219"/>
      <c r="P146" s="219"/>
    </row>
    <row r="147" spans="1:16" s="234" customFormat="1" x14ac:dyDescent="0.25">
      <c r="A147" s="236">
        <v>42775</v>
      </c>
      <c r="B147" s="235">
        <v>170111689</v>
      </c>
      <c r="C147" s="241">
        <v>1</v>
      </c>
      <c r="D147" s="237">
        <v>127138</v>
      </c>
      <c r="E147" s="238"/>
      <c r="F147" s="241"/>
      <c r="G147" s="237"/>
      <c r="H147" s="238"/>
      <c r="I147" s="240"/>
      <c r="J147" s="237"/>
      <c r="K147" s="219"/>
      <c r="L147" s="219"/>
      <c r="M147" s="219"/>
      <c r="N147" s="219"/>
      <c r="O147" s="219"/>
      <c r="P147" s="219"/>
    </row>
    <row r="148" spans="1:16" s="234" customFormat="1" x14ac:dyDescent="0.25">
      <c r="A148" s="236"/>
      <c r="B148" s="235"/>
      <c r="C148" s="241"/>
      <c r="D148" s="237"/>
      <c r="E148" s="238"/>
      <c r="F148" s="241"/>
      <c r="G148" s="237">
        <v>2408514</v>
      </c>
      <c r="H148" s="238"/>
      <c r="I148" s="240"/>
      <c r="J148" s="237" t="s">
        <v>157</v>
      </c>
      <c r="K148" s="219"/>
      <c r="L148" s="219"/>
      <c r="M148" s="219"/>
      <c r="N148" s="219"/>
      <c r="O148" s="219"/>
      <c r="P148" s="219"/>
    </row>
    <row r="149" spans="1:16" s="234" customFormat="1" x14ac:dyDescent="0.25">
      <c r="A149" s="236">
        <v>42784</v>
      </c>
      <c r="B149" s="235">
        <v>170112870</v>
      </c>
      <c r="C149" s="241">
        <v>1</v>
      </c>
      <c r="D149" s="237">
        <v>127138</v>
      </c>
      <c r="E149" s="238"/>
      <c r="F149" s="241"/>
      <c r="G149" s="237"/>
      <c r="H149" s="238"/>
      <c r="I149" s="240"/>
      <c r="J149" s="237"/>
      <c r="K149" s="219"/>
      <c r="L149" s="219"/>
      <c r="M149" s="219"/>
      <c r="N149" s="219"/>
      <c r="O149" s="219"/>
      <c r="P149" s="219"/>
    </row>
    <row r="150" spans="1:16" s="234" customFormat="1" x14ac:dyDescent="0.25">
      <c r="A150" s="236">
        <v>42786</v>
      </c>
      <c r="B150" s="235">
        <v>170113217</v>
      </c>
      <c r="C150" s="241">
        <v>2</v>
      </c>
      <c r="D150" s="237">
        <v>144550</v>
      </c>
      <c r="E150" s="238"/>
      <c r="F150" s="241"/>
      <c r="G150" s="237"/>
      <c r="H150" s="238"/>
      <c r="I150" s="240"/>
      <c r="J150" s="237"/>
      <c r="K150" s="219"/>
      <c r="L150" s="219"/>
      <c r="M150" s="219"/>
      <c r="N150" s="219"/>
      <c r="O150" s="219"/>
      <c r="P150" s="219"/>
    </row>
    <row r="151" spans="1:16" s="234" customFormat="1" x14ac:dyDescent="0.25">
      <c r="A151" s="236">
        <v>42788</v>
      </c>
      <c r="B151" s="235"/>
      <c r="C151" s="241"/>
      <c r="D151" s="237"/>
      <c r="E151" s="238">
        <v>170030042</v>
      </c>
      <c r="F151" s="241">
        <v>1</v>
      </c>
      <c r="G151" s="237">
        <v>116900</v>
      </c>
      <c r="H151" s="238"/>
      <c r="I151" s="240"/>
      <c r="J151" s="237"/>
      <c r="K151" s="219"/>
      <c r="L151" s="219"/>
      <c r="M151" s="219"/>
      <c r="N151" s="219"/>
      <c r="O151" s="219"/>
      <c r="P151" s="219"/>
    </row>
    <row r="152" spans="1:16" s="234" customFormat="1" x14ac:dyDescent="0.25">
      <c r="A152" s="236">
        <v>42791</v>
      </c>
      <c r="B152" s="235">
        <v>170113779</v>
      </c>
      <c r="C152" s="241">
        <v>1</v>
      </c>
      <c r="D152" s="237">
        <v>91525</v>
      </c>
      <c r="E152" s="238"/>
      <c r="F152" s="241"/>
      <c r="G152" s="237"/>
      <c r="H152" s="238"/>
      <c r="I152" s="240"/>
      <c r="J152" s="237"/>
      <c r="K152" s="219"/>
      <c r="L152" s="219"/>
      <c r="M152" s="219"/>
      <c r="N152" s="219"/>
      <c r="O152" s="219"/>
      <c r="P152" s="219"/>
    </row>
    <row r="153" spans="1:16" s="234" customFormat="1" x14ac:dyDescent="0.25">
      <c r="A153" s="236">
        <v>42791</v>
      </c>
      <c r="B153" s="235">
        <v>170114057</v>
      </c>
      <c r="C153" s="241">
        <v>1</v>
      </c>
      <c r="D153" s="237">
        <v>91350</v>
      </c>
      <c r="E153" s="238"/>
      <c r="F153" s="241"/>
      <c r="G153" s="237"/>
      <c r="H153" s="238"/>
      <c r="I153" s="240"/>
      <c r="J153" s="237"/>
      <c r="K153" s="219"/>
      <c r="L153" s="219"/>
      <c r="M153" s="219"/>
      <c r="N153" s="219"/>
      <c r="O153" s="219"/>
      <c r="P153" s="219"/>
    </row>
    <row r="154" spans="1:16" s="234" customFormat="1" x14ac:dyDescent="0.25">
      <c r="A154" s="236"/>
      <c r="B154" s="235"/>
      <c r="C154" s="241"/>
      <c r="D154" s="237"/>
      <c r="E154" s="238"/>
      <c r="F154" s="241"/>
      <c r="G154" s="237"/>
      <c r="H154" s="238"/>
      <c r="I154" s="240"/>
      <c r="J154" s="237"/>
      <c r="K154" s="219"/>
      <c r="L154" s="219"/>
      <c r="M154" s="219"/>
      <c r="N154" s="219"/>
      <c r="O154" s="219"/>
      <c r="P154" s="219"/>
    </row>
    <row r="155" spans="1:16" ht="15.75" customHeight="1" x14ac:dyDescent="0.25">
      <c r="A155" s="4"/>
      <c r="B155" s="3"/>
      <c r="C155" s="40"/>
      <c r="D155" s="6"/>
      <c r="E155" s="7"/>
      <c r="F155" s="40"/>
      <c r="G155" s="6"/>
      <c r="H155" s="7"/>
      <c r="I155" s="39"/>
      <c r="J155" s="6"/>
    </row>
    <row r="156" spans="1:16" x14ac:dyDescent="0.25">
      <c r="A156" s="4"/>
      <c r="B156" s="8" t="s">
        <v>11</v>
      </c>
      <c r="C156" s="77">
        <f>SUM(C8:C155)</f>
        <v>308</v>
      </c>
      <c r="D156" s="9"/>
      <c r="E156" s="8" t="s">
        <v>11</v>
      </c>
      <c r="F156" s="77">
        <f>SUM(F8:F155)</f>
        <v>49</v>
      </c>
      <c r="G156" s="5"/>
      <c r="H156" s="3"/>
      <c r="I156" s="40"/>
      <c r="J156" s="5"/>
    </row>
    <row r="157" spans="1:16" x14ac:dyDescent="0.25">
      <c r="A157" s="4"/>
      <c r="B157" s="8"/>
      <c r="C157" s="77"/>
      <c r="D157" s="9"/>
      <c r="E157" s="8"/>
      <c r="F157" s="77"/>
      <c r="G157" s="32"/>
      <c r="H157" s="33"/>
      <c r="I157" s="40"/>
      <c r="J157" s="5"/>
    </row>
    <row r="158" spans="1:16" x14ac:dyDescent="0.25">
      <c r="A158" s="10"/>
      <c r="B158" s="11"/>
      <c r="C158" s="40"/>
      <c r="D158" s="6"/>
      <c r="E158" s="8"/>
      <c r="F158" s="40"/>
      <c r="G158" s="324" t="s">
        <v>12</v>
      </c>
      <c r="H158" s="324"/>
      <c r="I158" s="39"/>
      <c r="J158" s="13">
        <f>SUM(D8:D155)</f>
        <v>32354211</v>
      </c>
    </row>
    <row r="159" spans="1:16" x14ac:dyDescent="0.25">
      <c r="A159" s="4"/>
      <c r="B159" s="3"/>
      <c r="C159" s="40"/>
      <c r="D159" s="6"/>
      <c r="E159" s="7"/>
      <c r="F159" s="40"/>
      <c r="G159" s="324" t="s">
        <v>13</v>
      </c>
      <c r="H159" s="324"/>
      <c r="I159" s="39"/>
      <c r="J159" s="13">
        <f>SUM(G8:G155)</f>
        <v>7639484</v>
      </c>
    </row>
    <row r="160" spans="1:16" x14ac:dyDescent="0.25">
      <c r="A160" s="14"/>
      <c r="B160" s="7"/>
      <c r="C160" s="40"/>
      <c r="D160" s="6"/>
      <c r="E160" s="7"/>
      <c r="F160" s="40"/>
      <c r="G160" s="324" t="s">
        <v>14</v>
      </c>
      <c r="H160" s="324"/>
      <c r="I160" s="41"/>
      <c r="J160" s="15">
        <f>J158-J159</f>
        <v>24714727</v>
      </c>
    </row>
    <row r="161" spans="1:10" x14ac:dyDescent="0.25">
      <c r="A161" s="4"/>
      <c r="B161" s="16"/>
      <c r="C161" s="40"/>
      <c r="D161" s="17"/>
      <c r="E161" s="7"/>
      <c r="F161" s="40"/>
      <c r="G161" s="324" t="s">
        <v>15</v>
      </c>
      <c r="H161" s="324"/>
      <c r="I161" s="39"/>
      <c r="J161" s="13">
        <f>SUM(H8:H156)</f>
        <v>0</v>
      </c>
    </row>
    <row r="162" spans="1:10" x14ac:dyDescent="0.25">
      <c r="A162" s="4"/>
      <c r="B162" s="16"/>
      <c r="C162" s="40"/>
      <c r="D162" s="17"/>
      <c r="E162" s="7"/>
      <c r="F162" s="40"/>
      <c r="G162" s="324" t="s">
        <v>16</v>
      </c>
      <c r="H162" s="324"/>
      <c r="I162" s="39"/>
      <c r="J162" s="13">
        <f>J160+J161</f>
        <v>24714727</v>
      </c>
    </row>
    <row r="163" spans="1:10" x14ac:dyDescent="0.25">
      <c r="A163" s="4"/>
      <c r="B163" s="16"/>
      <c r="C163" s="40"/>
      <c r="D163" s="17"/>
      <c r="E163" s="7"/>
      <c r="F163" s="40"/>
      <c r="G163" s="324" t="s">
        <v>5</v>
      </c>
      <c r="H163" s="324"/>
      <c r="I163" s="39"/>
      <c r="J163" s="13">
        <f>SUM(I8:I156)</f>
        <v>25104001</v>
      </c>
    </row>
    <row r="164" spans="1:10" x14ac:dyDescent="0.25">
      <c r="A164" s="4"/>
      <c r="B164" s="16"/>
      <c r="C164" s="40"/>
      <c r="D164" s="17"/>
      <c r="E164" s="7"/>
      <c r="F164" s="40"/>
      <c r="G164" s="324" t="s">
        <v>32</v>
      </c>
      <c r="H164" s="324"/>
      <c r="I164" s="40" t="str">
        <f>IF(J164&gt;0,"SALDO",IF(J164&lt;0,"PIUTANG",IF(J164=0,"LUNAS")))</f>
        <v>SALDO</v>
      </c>
      <c r="J164" s="13">
        <f>J163-J162</f>
        <v>389274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164:H164"/>
    <mergeCell ref="G158:H158"/>
    <mergeCell ref="G159:H159"/>
    <mergeCell ref="G160:H160"/>
    <mergeCell ref="G161:H161"/>
    <mergeCell ref="G162:H162"/>
    <mergeCell ref="G163:H163"/>
  </mergeCells>
  <pageMargins left="0.13" right="0.13" top="0.75" bottom="0.75" header="0.3" footer="0.3"/>
  <pageSetup paperSize="9" scale="31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R280"/>
  <sheetViews>
    <sheetView workbookViewId="0">
      <pane ySplit="7" topLeftCell="A256" activePane="bottomLeft" state="frozen"/>
      <selection pane="bottomLeft" activeCell="L265" sqref="L265"/>
    </sheetView>
  </sheetViews>
  <sheetFormatPr defaultRowHeight="15" x14ac:dyDescent="0.25"/>
  <cols>
    <col min="1" max="1" width="9.42578125" style="234" customWidth="1"/>
    <col min="2" max="2" width="11.85546875" style="234" bestFit="1" customWidth="1"/>
    <col min="3" max="3" width="8" style="223" customWidth="1"/>
    <col min="4" max="4" width="15.140625" style="234" customWidth="1"/>
    <col min="5" max="5" width="10.28515625" style="234" customWidth="1"/>
    <col min="6" max="6" width="7.140625" style="223" customWidth="1"/>
    <col min="7" max="7" width="14.85546875" style="234" customWidth="1"/>
    <col min="8" max="8" width="11.7109375" style="234" customWidth="1"/>
    <col min="9" max="9" width="15" style="234" customWidth="1"/>
    <col min="10" max="10" width="16.7109375" style="234" customWidth="1"/>
    <col min="11" max="11" width="9.140625" style="219"/>
    <col min="12" max="12" width="15.28515625" style="219" bestFit="1" customWidth="1"/>
    <col min="13" max="14" width="11.5703125" style="219" bestFit="1" customWidth="1"/>
    <col min="15" max="18" width="9.140625" style="219"/>
    <col min="19" max="16384" width="9.140625" style="234"/>
  </cols>
  <sheetData>
    <row r="1" spans="1:18" x14ac:dyDescent="0.25">
      <c r="A1" s="218" t="s">
        <v>0</v>
      </c>
      <c r="B1" s="218"/>
      <c r="C1" s="222" t="s">
        <v>102</v>
      </c>
      <c r="D1" s="218"/>
      <c r="E1" s="218"/>
      <c r="F1" s="72" t="s">
        <v>123</v>
      </c>
      <c r="G1" s="72"/>
      <c r="H1" s="72" t="s">
        <v>122</v>
      </c>
      <c r="I1" s="221" t="s">
        <v>27</v>
      </c>
      <c r="J1" s="218"/>
      <c r="L1" s="219">
        <f>SUM(D256:D261)</f>
        <v>4344551</v>
      </c>
      <c r="M1" s="219">
        <v>0</v>
      </c>
    </row>
    <row r="2" spans="1:18" x14ac:dyDescent="0.25">
      <c r="A2" s="218" t="s">
        <v>1</v>
      </c>
      <c r="B2" s="218"/>
      <c r="C2" s="222" t="s">
        <v>19</v>
      </c>
      <c r="D2" s="218"/>
      <c r="E2" s="218"/>
      <c r="F2" s="72" t="s">
        <v>124</v>
      </c>
      <c r="G2" s="72"/>
      <c r="H2" s="72" t="s">
        <v>122</v>
      </c>
      <c r="I2" s="220">
        <f>J280*-1</f>
        <v>6425214</v>
      </c>
      <c r="J2" s="218"/>
      <c r="L2" s="219">
        <f>SUM(G256:G261)</f>
        <v>386750</v>
      </c>
      <c r="M2" s="219">
        <v>0</v>
      </c>
    </row>
    <row r="3" spans="1:18" x14ac:dyDescent="0.25">
      <c r="A3" s="218" t="s">
        <v>118</v>
      </c>
      <c r="B3" s="218"/>
      <c r="C3" s="222" t="s">
        <v>120</v>
      </c>
      <c r="D3" s="218"/>
      <c r="E3" s="218"/>
      <c r="F3" s="266" t="s">
        <v>121</v>
      </c>
      <c r="G3" s="266"/>
      <c r="H3" s="266" t="s">
        <v>122</v>
      </c>
      <c r="I3" s="280" t="s">
        <v>125</v>
      </c>
      <c r="J3" s="218"/>
      <c r="L3" s="219">
        <f>L1-L2</f>
        <v>3957801</v>
      </c>
      <c r="M3" s="219">
        <f>M1-M2</f>
        <v>0</v>
      </c>
    </row>
    <row r="4" spans="1:18" x14ac:dyDescent="0.25">
      <c r="L4" s="234"/>
    </row>
    <row r="5" spans="1:18" ht="19.5" x14ac:dyDescent="0.25">
      <c r="A5" s="319"/>
      <c r="B5" s="319"/>
      <c r="C5" s="319"/>
      <c r="D5" s="319"/>
      <c r="E5" s="319"/>
      <c r="F5" s="319"/>
      <c r="G5" s="319"/>
      <c r="H5" s="319"/>
      <c r="I5" s="319"/>
      <c r="J5" s="319"/>
    </row>
    <row r="6" spans="1:18" x14ac:dyDescent="0.25">
      <c r="A6" s="320" t="s">
        <v>2</v>
      </c>
      <c r="B6" s="321" t="s">
        <v>3</v>
      </c>
      <c r="C6" s="321"/>
      <c r="D6" s="321"/>
      <c r="E6" s="321"/>
      <c r="F6" s="321"/>
      <c r="G6" s="321"/>
      <c r="H6" s="329" t="s">
        <v>4</v>
      </c>
      <c r="I6" s="331" t="s">
        <v>5</v>
      </c>
      <c r="J6" s="333" t="s">
        <v>6</v>
      </c>
    </row>
    <row r="7" spans="1:18" x14ac:dyDescent="0.25">
      <c r="A7" s="320"/>
      <c r="B7" s="267" t="s">
        <v>7</v>
      </c>
      <c r="C7" s="270" t="s">
        <v>8</v>
      </c>
      <c r="D7" s="268" t="s">
        <v>9</v>
      </c>
      <c r="E7" s="267" t="s">
        <v>10</v>
      </c>
      <c r="F7" s="270" t="s">
        <v>8</v>
      </c>
      <c r="G7" s="268" t="s">
        <v>9</v>
      </c>
      <c r="H7" s="330"/>
      <c r="I7" s="332"/>
      <c r="J7" s="334"/>
    </row>
    <row r="8" spans="1:18" s="134" customFormat="1" x14ac:dyDescent="0.25">
      <c r="A8" s="242">
        <v>43126</v>
      </c>
      <c r="B8" s="243">
        <v>180152391</v>
      </c>
      <c r="C8" s="248">
        <v>8</v>
      </c>
      <c r="D8" s="247">
        <v>832563</v>
      </c>
      <c r="E8" s="245">
        <v>180040055</v>
      </c>
      <c r="F8" s="248">
        <v>3</v>
      </c>
      <c r="G8" s="247">
        <v>401538</v>
      </c>
      <c r="H8" s="246"/>
      <c r="I8" s="246"/>
      <c r="J8" s="247"/>
      <c r="K8" s="138"/>
      <c r="L8" s="138"/>
      <c r="M8" s="138"/>
      <c r="N8" s="138"/>
      <c r="O8" s="138"/>
      <c r="P8" s="138"/>
      <c r="Q8" s="138"/>
      <c r="R8" s="138"/>
    </row>
    <row r="9" spans="1:18" s="134" customFormat="1" x14ac:dyDescent="0.25">
      <c r="A9" s="242">
        <v>43126</v>
      </c>
      <c r="B9" s="243">
        <v>180152396</v>
      </c>
      <c r="C9" s="248">
        <v>4</v>
      </c>
      <c r="D9" s="247">
        <v>520800</v>
      </c>
      <c r="E9" s="245">
        <v>180040060</v>
      </c>
      <c r="F9" s="248">
        <v>1</v>
      </c>
      <c r="G9" s="247">
        <v>103775</v>
      </c>
      <c r="H9" s="246"/>
      <c r="I9" s="246"/>
      <c r="J9" s="247"/>
      <c r="K9" s="138"/>
      <c r="L9" s="138"/>
      <c r="M9" s="138"/>
      <c r="N9" s="138"/>
      <c r="O9" s="138"/>
      <c r="P9" s="138"/>
      <c r="Q9" s="138"/>
      <c r="R9" s="138"/>
    </row>
    <row r="10" spans="1:18" s="134" customFormat="1" x14ac:dyDescent="0.25">
      <c r="A10" s="242">
        <v>43126</v>
      </c>
      <c r="B10" s="243">
        <v>180152416</v>
      </c>
      <c r="C10" s="248">
        <v>10</v>
      </c>
      <c r="D10" s="247">
        <v>1171363</v>
      </c>
      <c r="E10" s="245"/>
      <c r="F10" s="248"/>
      <c r="G10" s="247"/>
      <c r="H10" s="246"/>
      <c r="I10" s="246"/>
      <c r="J10" s="247"/>
      <c r="K10" s="138"/>
      <c r="L10" s="138"/>
      <c r="M10" s="138"/>
      <c r="N10" s="138"/>
      <c r="O10" s="138"/>
      <c r="P10" s="138"/>
      <c r="Q10" s="138"/>
      <c r="R10" s="138"/>
    </row>
    <row r="11" spans="1:18" s="134" customFormat="1" x14ac:dyDescent="0.25">
      <c r="A11" s="242">
        <v>43126</v>
      </c>
      <c r="B11" s="243">
        <v>180152437</v>
      </c>
      <c r="C11" s="248">
        <v>2</v>
      </c>
      <c r="D11" s="247">
        <v>267313</v>
      </c>
      <c r="E11" s="245"/>
      <c r="F11" s="248"/>
      <c r="G11" s="247"/>
      <c r="H11" s="246"/>
      <c r="I11" s="246"/>
      <c r="J11" s="247"/>
      <c r="K11" s="138"/>
      <c r="L11" s="138"/>
      <c r="M11" s="138"/>
      <c r="N11" s="138"/>
      <c r="O11" s="138"/>
      <c r="P11" s="138"/>
      <c r="Q11" s="138"/>
      <c r="R11" s="138"/>
    </row>
    <row r="12" spans="1:18" s="134" customFormat="1" x14ac:dyDescent="0.25">
      <c r="A12" s="242">
        <v>43126</v>
      </c>
      <c r="B12" s="243">
        <v>180152444</v>
      </c>
      <c r="C12" s="248">
        <v>3</v>
      </c>
      <c r="D12" s="247">
        <v>348950</v>
      </c>
      <c r="E12" s="245"/>
      <c r="F12" s="248"/>
      <c r="G12" s="247"/>
      <c r="H12" s="246"/>
      <c r="I12" s="246"/>
      <c r="J12" s="247"/>
      <c r="K12" s="138"/>
      <c r="L12" s="138"/>
      <c r="M12" s="138"/>
      <c r="N12" s="138"/>
      <c r="O12" s="138"/>
      <c r="P12" s="138"/>
      <c r="Q12" s="138"/>
      <c r="R12" s="138"/>
    </row>
    <row r="13" spans="1:18" s="134" customFormat="1" x14ac:dyDescent="0.25">
      <c r="A13" s="242">
        <v>43126</v>
      </c>
      <c r="B13" s="243">
        <v>180152451</v>
      </c>
      <c r="C13" s="248">
        <v>2</v>
      </c>
      <c r="D13" s="247">
        <v>231788</v>
      </c>
      <c r="E13" s="245"/>
      <c r="F13" s="248"/>
      <c r="G13" s="247"/>
      <c r="H13" s="246"/>
      <c r="I13" s="246">
        <v>2867464</v>
      </c>
      <c r="J13" s="247" t="s">
        <v>17</v>
      </c>
      <c r="K13" s="138"/>
      <c r="L13" s="138"/>
      <c r="M13" s="138"/>
      <c r="N13" s="138"/>
      <c r="O13" s="138"/>
      <c r="P13" s="138"/>
      <c r="Q13" s="138"/>
      <c r="R13" s="138"/>
    </row>
    <row r="14" spans="1:18" s="134" customFormat="1" x14ac:dyDescent="0.25">
      <c r="A14" s="242">
        <v>43127</v>
      </c>
      <c r="B14" s="243">
        <v>180152463</v>
      </c>
      <c r="C14" s="248">
        <v>17</v>
      </c>
      <c r="D14" s="247">
        <v>1894900</v>
      </c>
      <c r="E14" s="245">
        <v>180040070</v>
      </c>
      <c r="F14" s="248">
        <v>3</v>
      </c>
      <c r="G14" s="247">
        <v>348950</v>
      </c>
      <c r="H14" s="246"/>
      <c r="I14" s="246"/>
      <c r="J14" s="247"/>
      <c r="K14" s="138"/>
      <c r="L14" s="138"/>
      <c r="M14" s="138"/>
      <c r="N14" s="138"/>
      <c r="O14" s="138"/>
      <c r="P14" s="138"/>
      <c r="Q14" s="138"/>
      <c r="R14" s="138"/>
    </row>
    <row r="15" spans="1:18" s="134" customFormat="1" x14ac:dyDescent="0.25">
      <c r="A15" s="242">
        <v>43127</v>
      </c>
      <c r="B15" s="243">
        <v>180152468</v>
      </c>
      <c r="C15" s="248">
        <v>4</v>
      </c>
      <c r="D15" s="247">
        <v>450625</v>
      </c>
      <c r="E15" s="245"/>
      <c r="F15" s="248"/>
      <c r="G15" s="247"/>
      <c r="H15" s="246"/>
      <c r="I15" s="246"/>
      <c r="J15" s="247"/>
      <c r="K15" s="138"/>
      <c r="L15" s="138"/>
      <c r="M15" s="138"/>
      <c r="N15" s="138"/>
      <c r="O15" s="138"/>
      <c r="P15" s="138"/>
      <c r="Q15" s="138"/>
      <c r="R15" s="138"/>
    </row>
    <row r="16" spans="1:18" s="134" customFormat="1" x14ac:dyDescent="0.25">
      <c r="A16" s="242">
        <v>43127</v>
      </c>
      <c r="B16" s="243">
        <v>180152469</v>
      </c>
      <c r="C16" s="248">
        <v>2</v>
      </c>
      <c r="D16" s="247">
        <v>229250</v>
      </c>
      <c r="E16" s="245"/>
      <c r="F16" s="248"/>
      <c r="G16" s="247"/>
      <c r="H16" s="246"/>
      <c r="I16" s="246"/>
      <c r="J16" s="247"/>
      <c r="K16" s="138"/>
      <c r="L16" s="138"/>
      <c r="M16" s="138"/>
      <c r="N16" s="138"/>
      <c r="O16" s="138"/>
      <c r="P16" s="138"/>
      <c r="Q16" s="138"/>
      <c r="R16" s="138"/>
    </row>
    <row r="17" spans="1:18" s="134" customFormat="1" x14ac:dyDescent="0.25">
      <c r="A17" s="242">
        <v>43127</v>
      </c>
      <c r="B17" s="243">
        <v>180152476</v>
      </c>
      <c r="C17" s="248">
        <v>6</v>
      </c>
      <c r="D17" s="247">
        <v>737188</v>
      </c>
      <c r="E17" s="245"/>
      <c r="F17" s="248"/>
      <c r="G17" s="247"/>
      <c r="H17" s="246"/>
      <c r="I17" s="246"/>
      <c r="J17" s="247"/>
      <c r="K17" s="138"/>
      <c r="L17" s="138"/>
      <c r="M17" s="138"/>
      <c r="N17" s="138"/>
      <c r="O17" s="138"/>
      <c r="P17" s="138"/>
      <c r="Q17" s="138"/>
      <c r="R17" s="138"/>
    </row>
    <row r="18" spans="1:18" s="134" customFormat="1" x14ac:dyDescent="0.25">
      <c r="A18" s="242">
        <v>43127</v>
      </c>
      <c r="B18" s="243">
        <v>180152489</v>
      </c>
      <c r="C18" s="248">
        <v>5</v>
      </c>
      <c r="D18" s="247">
        <v>594475</v>
      </c>
      <c r="E18" s="245"/>
      <c r="F18" s="248"/>
      <c r="G18" s="247"/>
      <c r="H18" s="246"/>
      <c r="I18" s="246"/>
      <c r="J18" s="247"/>
      <c r="K18" s="138"/>
      <c r="L18" s="138"/>
      <c r="M18" s="138"/>
      <c r="N18" s="138"/>
      <c r="O18" s="138"/>
      <c r="P18" s="138"/>
      <c r="Q18" s="138"/>
      <c r="R18" s="138"/>
    </row>
    <row r="19" spans="1:18" s="134" customFormat="1" x14ac:dyDescent="0.25">
      <c r="A19" s="242">
        <v>43127</v>
      </c>
      <c r="B19" s="243">
        <v>180152495</v>
      </c>
      <c r="C19" s="248">
        <v>2</v>
      </c>
      <c r="D19" s="247">
        <v>241413</v>
      </c>
      <c r="E19" s="245"/>
      <c r="F19" s="248"/>
      <c r="G19" s="247"/>
      <c r="H19" s="246"/>
      <c r="I19" s="246">
        <v>3798901</v>
      </c>
      <c r="J19" s="247" t="s">
        <v>17</v>
      </c>
      <c r="K19" s="138"/>
      <c r="L19" s="138"/>
      <c r="M19" s="138"/>
      <c r="N19" s="138"/>
      <c r="O19" s="138"/>
      <c r="P19" s="138"/>
      <c r="Q19" s="138"/>
      <c r="R19" s="138"/>
    </row>
    <row r="20" spans="1:18" s="134" customFormat="1" x14ac:dyDescent="0.25">
      <c r="A20" s="242">
        <v>43129</v>
      </c>
      <c r="B20" s="243">
        <v>180152596</v>
      </c>
      <c r="C20" s="248">
        <v>18</v>
      </c>
      <c r="D20" s="247">
        <v>2131850</v>
      </c>
      <c r="E20" s="245">
        <v>180040113</v>
      </c>
      <c r="F20" s="248">
        <v>6</v>
      </c>
      <c r="G20" s="247">
        <v>755650</v>
      </c>
      <c r="H20" s="246"/>
      <c r="I20" s="246"/>
      <c r="J20" s="247"/>
      <c r="K20" s="138"/>
      <c r="L20" s="138"/>
      <c r="M20" s="138"/>
      <c r="N20" s="138"/>
      <c r="O20" s="138"/>
      <c r="P20" s="138"/>
      <c r="Q20" s="138"/>
      <c r="R20" s="138"/>
    </row>
    <row r="21" spans="1:18" s="134" customFormat="1" x14ac:dyDescent="0.25">
      <c r="A21" s="242">
        <v>43129</v>
      </c>
      <c r="B21" s="243">
        <v>180152602</v>
      </c>
      <c r="C21" s="248">
        <v>32</v>
      </c>
      <c r="D21" s="247">
        <v>3684713</v>
      </c>
      <c r="E21" s="245"/>
      <c r="F21" s="248"/>
      <c r="G21" s="247"/>
      <c r="H21" s="246"/>
      <c r="I21" s="246"/>
      <c r="J21" s="247"/>
      <c r="K21" s="138"/>
      <c r="L21" s="138"/>
      <c r="M21" s="138"/>
      <c r="N21" s="138"/>
      <c r="O21" s="138"/>
      <c r="P21" s="138"/>
      <c r="Q21" s="138"/>
      <c r="R21" s="138"/>
    </row>
    <row r="22" spans="1:18" s="134" customFormat="1" x14ac:dyDescent="0.25">
      <c r="A22" s="242">
        <v>43129</v>
      </c>
      <c r="B22" s="243">
        <v>180152630</v>
      </c>
      <c r="C22" s="248">
        <v>5</v>
      </c>
      <c r="D22" s="247">
        <v>492713</v>
      </c>
      <c r="E22" s="245"/>
      <c r="F22" s="248"/>
      <c r="G22" s="247"/>
      <c r="H22" s="246"/>
      <c r="I22" s="246"/>
      <c r="J22" s="247"/>
      <c r="K22" s="138"/>
      <c r="L22" s="138"/>
      <c r="M22" s="138"/>
      <c r="N22" s="138"/>
      <c r="O22" s="138"/>
      <c r="P22" s="138"/>
      <c r="Q22" s="138"/>
      <c r="R22" s="138"/>
    </row>
    <row r="23" spans="1:18" s="134" customFormat="1" x14ac:dyDescent="0.25">
      <c r="A23" s="242">
        <v>43129</v>
      </c>
      <c r="B23" s="243">
        <v>180152647</v>
      </c>
      <c r="C23" s="248">
        <v>14</v>
      </c>
      <c r="D23" s="247">
        <v>1406125</v>
      </c>
      <c r="E23" s="245"/>
      <c r="F23" s="248"/>
      <c r="G23" s="247"/>
      <c r="H23" s="246"/>
      <c r="I23" s="246">
        <v>6959751</v>
      </c>
      <c r="J23" s="247" t="s">
        <v>17</v>
      </c>
      <c r="K23" s="138"/>
      <c r="L23" s="138"/>
      <c r="M23" s="138"/>
      <c r="N23" s="138"/>
      <c r="O23" s="138"/>
      <c r="P23" s="138"/>
      <c r="Q23" s="138"/>
      <c r="R23" s="138"/>
    </row>
    <row r="24" spans="1:18" s="134" customFormat="1" x14ac:dyDescent="0.25">
      <c r="A24" s="242">
        <v>43130</v>
      </c>
      <c r="B24" s="243">
        <v>180152674</v>
      </c>
      <c r="C24" s="248">
        <v>9</v>
      </c>
      <c r="D24" s="247">
        <v>984638</v>
      </c>
      <c r="E24" s="245">
        <v>180040127</v>
      </c>
      <c r="F24" s="248">
        <v>2</v>
      </c>
      <c r="G24" s="247">
        <v>244738</v>
      </c>
      <c r="H24" s="246"/>
      <c r="I24" s="246"/>
      <c r="J24" s="247"/>
      <c r="K24" s="138"/>
      <c r="L24" s="138"/>
      <c r="M24" s="138"/>
      <c r="N24" s="138"/>
      <c r="O24" s="138"/>
      <c r="P24" s="138"/>
      <c r="Q24" s="138"/>
      <c r="R24" s="138"/>
    </row>
    <row r="25" spans="1:18" s="134" customFormat="1" x14ac:dyDescent="0.25">
      <c r="A25" s="242">
        <v>43130</v>
      </c>
      <c r="B25" s="243">
        <v>180152675</v>
      </c>
      <c r="C25" s="248">
        <v>27</v>
      </c>
      <c r="D25" s="247">
        <v>2902988</v>
      </c>
      <c r="E25" s="245"/>
      <c r="F25" s="248"/>
      <c r="G25" s="247"/>
      <c r="H25" s="246"/>
      <c r="I25" s="246"/>
      <c r="J25" s="247"/>
      <c r="K25" s="138"/>
      <c r="L25" s="138"/>
      <c r="M25" s="138"/>
      <c r="N25" s="138"/>
      <c r="O25" s="138"/>
      <c r="P25" s="138"/>
      <c r="Q25" s="138"/>
      <c r="R25" s="138"/>
    </row>
    <row r="26" spans="1:18" s="134" customFormat="1" x14ac:dyDescent="0.25">
      <c r="A26" s="242">
        <v>43130</v>
      </c>
      <c r="B26" s="243">
        <v>180152680</v>
      </c>
      <c r="C26" s="248">
        <v>5</v>
      </c>
      <c r="D26" s="247">
        <v>579250</v>
      </c>
      <c r="E26" s="245"/>
      <c r="F26" s="248"/>
      <c r="G26" s="247"/>
      <c r="H26" s="246"/>
      <c r="I26" s="246"/>
      <c r="J26" s="247"/>
      <c r="K26" s="138"/>
      <c r="L26" s="138"/>
      <c r="M26" s="138"/>
      <c r="N26" s="138"/>
      <c r="O26" s="138"/>
      <c r="P26" s="138"/>
      <c r="Q26" s="138"/>
      <c r="R26" s="138"/>
    </row>
    <row r="27" spans="1:18" s="134" customFormat="1" x14ac:dyDescent="0.25">
      <c r="A27" s="242">
        <v>43130</v>
      </c>
      <c r="B27" s="243">
        <v>180152692</v>
      </c>
      <c r="C27" s="248">
        <v>3</v>
      </c>
      <c r="D27" s="247">
        <v>287963</v>
      </c>
      <c r="E27" s="245"/>
      <c r="F27" s="248"/>
      <c r="G27" s="247"/>
      <c r="H27" s="246"/>
      <c r="I27" s="246"/>
      <c r="J27" s="247"/>
      <c r="K27" s="138"/>
      <c r="L27" s="138"/>
      <c r="M27" s="138"/>
      <c r="N27" s="138"/>
      <c r="O27" s="138"/>
      <c r="P27" s="138"/>
      <c r="Q27" s="138"/>
      <c r="R27" s="138"/>
    </row>
    <row r="28" spans="1:18" s="134" customFormat="1" x14ac:dyDescent="0.25">
      <c r="A28" s="242">
        <v>43130</v>
      </c>
      <c r="B28" s="243">
        <v>180152703</v>
      </c>
      <c r="C28" s="248">
        <v>2</v>
      </c>
      <c r="D28" s="247">
        <v>173688</v>
      </c>
      <c r="E28" s="245"/>
      <c r="F28" s="248"/>
      <c r="G28" s="247"/>
      <c r="H28" s="246"/>
      <c r="I28" s="246"/>
      <c r="J28" s="247"/>
      <c r="K28" s="138"/>
      <c r="L28" s="138"/>
      <c r="M28" s="138"/>
      <c r="N28" s="138"/>
      <c r="O28" s="138"/>
      <c r="P28" s="138"/>
      <c r="Q28" s="138"/>
      <c r="R28" s="138"/>
    </row>
    <row r="29" spans="1:18" s="134" customFormat="1" x14ac:dyDescent="0.25">
      <c r="A29" s="242">
        <v>43130</v>
      </c>
      <c r="B29" s="243">
        <v>180152707</v>
      </c>
      <c r="C29" s="248">
        <v>1</v>
      </c>
      <c r="D29" s="247">
        <v>137375</v>
      </c>
      <c r="E29" s="245"/>
      <c r="F29" s="248"/>
      <c r="G29" s="247"/>
      <c r="H29" s="246"/>
      <c r="I29" s="246"/>
      <c r="J29" s="247"/>
      <c r="K29" s="138"/>
      <c r="L29" s="138"/>
      <c r="M29" s="138"/>
      <c r="N29" s="138"/>
      <c r="O29" s="138"/>
      <c r="P29" s="138"/>
      <c r="Q29" s="138"/>
      <c r="R29" s="138"/>
    </row>
    <row r="30" spans="1:18" s="134" customFormat="1" x14ac:dyDescent="0.25">
      <c r="A30" s="242">
        <v>43130</v>
      </c>
      <c r="B30" s="243">
        <v>180152733</v>
      </c>
      <c r="C30" s="248">
        <v>5</v>
      </c>
      <c r="D30" s="247">
        <v>428750</v>
      </c>
      <c r="E30" s="245"/>
      <c r="F30" s="248"/>
      <c r="G30" s="247"/>
      <c r="H30" s="246"/>
      <c r="I30" s="246">
        <v>5249914</v>
      </c>
      <c r="J30" s="247" t="s">
        <v>17</v>
      </c>
      <c r="K30" s="138"/>
      <c r="L30" s="138"/>
      <c r="M30" s="138"/>
      <c r="N30" s="138"/>
      <c r="O30" s="138"/>
      <c r="P30" s="138"/>
      <c r="Q30" s="138"/>
      <c r="R30" s="138"/>
    </row>
    <row r="31" spans="1:18" s="134" customFormat="1" x14ac:dyDescent="0.25">
      <c r="A31" s="242">
        <v>43131</v>
      </c>
      <c r="B31" s="243">
        <v>180152747</v>
      </c>
      <c r="C31" s="248">
        <v>7</v>
      </c>
      <c r="D31" s="247">
        <v>876925</v>
      </c>
      <c r="E31" s="245">
        <v>180040131</v>
      </c>
      <c r="F31" s="248">
        <v>2</v>
      </c>
      <c r="G31" s="247">
        <v>203000</v>
      </c>
      <c r="H31" s="246"/>
      <c r="I31" s="246"/>
      <c r="J31" s="247"/>
      <c r="K31" s="138"/>
      <c r="L31" s="138"/>
      <c r="M31" s="138"/>
      <c r="N31" s="138"/>
      <c r="O31" s="138"/>
      <c r="P31" s="138"/>
      <c r="Q31" s="138"/>
      <c r="R31" s="138"/>
    </row>
    <row r="32" spans="1:18" s="134" customFormat="1" x14ac:dyDescent="0.25">
      <c r="A32" s="242">
        <v>43131</v>
      </c>
      <c r="B32" s="243">
        <v>180152753</v>
      </c>
      <c r="C32" s="248">
        <v>19</v>
      </c>
      <c r="D32" s="247">
        <v>2152325</v>
      </c>
      <c r="E32" s="245">
        <v>180040132</v>
      </c>
      <c r="F32" s="248">
        <v>4</v>
      </c>
      <c r="G32" s="247">
        <v>516163</v>
      </c>
      <c r="H32" s="246"/>
      <c r="I32" s="246"/>
      <c r="J32" s="247"/>
      <c r="K32" s="138"/>
      <c r="L32" s="138"/>
      <c r="M32" s="138"/>
      <c r="N32" s="138"/>
      <c r="O32" s="138"/>
      <c r="P32" s="138"/>
      <c r="Q32" s="138"/>
      <c r="R32" s="138"/>
    </row>
    <row r="33" spans="1:18" s="134" customFormat="1" x14ac:dyDescent="0.25">
      <c r="A33" s="242">
        <v>43131</v>
      </c>
      <c r="B33" s="243">
        <v>180152757</v>
      </c>
      <c r="C33" s="248">
        <v>1</v>
      </c>
      <c r="D33" s="247">
        <v>141400</v>
      </c>
      <c r="E33" s="245"/>
      <c r="F33" s="248"/>
      <c r="G33" s="247"/>
      <c r="H33" s="246"/>
      <c r="I33" s="246"/>
      <c r="J33" s="247"/>
      <c r="K33" s="138"/>
      <c r="L33" s="138"/>
      <c r="M33" s="138"/>
      <c r="N33" s="138"/>
      <c r="O33" s="138"/>
      <c r="P33" s="138"/>
      <c r="Q33" s="138"/>
      <c r="R33" s="138"/>
    </row>
    <row r="34" spans="1:18" s="134" customFormat="1" x14ac:dyDescent="0.25">
      <c r="A34" s="242">
        <v>43131</v>
      </c>
      <c r="B34" s="243">
        <v>180152759</v>
      </c>
      <c r="C34" s="248">
        <v>4</v>
      </c>
      <c r="D34" s="247">
        <v>547138</v>
      </c>
      <c r="E34" s="245"/>
      <c r="F34" s="248"/>
      <c r="G34" s="247"/>
      <c r="H34" s="246"/>
      <c r="I34" s="246"/>
      <c r="J34" s="247"/>
      <c r="K34" s="138"/>
      <c r="L34" s="138"/>
      <c r="M34" s="138"/>
      <c r="N34" s="138"/>
      <c r="O34" s="138"/>
      <c r="P34" s="138"/>
      <c r="Q34" s="138"/>
      <c r="R34" s="138"/>
    </row>
    <row r="35" spans="1:18" s="134" customFormat="1" x14ac:dyDescent="0.25">
      <c r="A35" s="242">
        <v>43131</v>
      </c>
      <c r="B35" s="243">
        <v>180152779</v>
      </c>
      <c r="C35" s="248">
        <v>6</v>
      </c>
      <c r="D35" s="247">
        <v>756175</v>
      </c>
      <c r="E35" s="245"/>
      <c r="F35" s="248"/>
      <c r="G35" s="247"/>
      <c r="H35" s="246"/>
      <c r="I35" s="246"/>
      <c r="J35" s="247"/>
      <c r="K35" s="138"/>
      <c r="L35" s="138"/>
      <c r="M35" s="138"/>
      <c r="N35" s="138"/>
      <c r="O35" s="138"/>
      <c r="P35" s="138"/>
      <c r="Q35" s="138"/>
      <c r="R35" s="138"/>
    </row>
    <row r="36" spans="1:18" s="134" customFormat="1" x14ac:dyDescent="0.25">
      <c r="A36" s="242">
        <v>43131</v>
      </c>
      <c r="B36" s="243">
        <v>180152783</v>
      </c>
      <c r="C36" s="248">
        <v>2</v>
      </c>
      <c r="D36" s="247">
        <v>137200</v>
      </c>
      <c r="E36" s="245"/>
      <c r="F36" s="248"/>
      <c r="G36" s="247"/>
      <c r="H36" s="246"/>
      <c r="I36" s="246"/>
      <c r="J36" s="247"/>
      <c r="K36" s="138"/>
      <c r="L36" s="138"/>
      <c r="M36" s="138"/>
      <c r="N36" s="138"/>
      <c r="O36" s="138"/>
      <c r="P36" s="138"/>
      <c r="Q36" s="138"/>
      <c r="R36" s="138"/>
    </row>
    <row r="37" spans="1:18" s="134" customFormat="1" x14ac:dyDescent="0.25">
      <c r="A37" s="242">
        <v>43131</v>
      </c>
      <c r="B37" s="243">
        <v>180152785</v>
      </c>
      <c r="C37" s="248">
        <v>1</v>
      </c>
      <c r="D37" s="247">
        <v>93013</v>
      </c>
      <c r="E37" s="245"/>
      <c r="F37" s="248"/>
      <c r="G37" s="247"/>
      <c r="H37" s="246"/>
      <c r="I37" s="246"/>
      <c r="J37" s="247"/>
      <c r="K37" s="138"/>
      <c r="L37" s="138"/>
      <c r="M37" s="138"/>
      <c r="N37" s="138"/>
      <c r="O37" s="138"/>
      <c r="P37" s="138"/>
      <c r="Q37" s="138"/>
      <c r="R37" s="138"/>
    </row>
    <row r="38" spans="1:18" s="134" customFormat="1" x14ac:dyDescent="0.25">
      <c r="A38" s="242">
        <v>43131</v>
      </c>
      <c r="B38" s="243">
        <v>180152795</v>
      </c>
      <c r="C38" s="248">
        <v>1</v>
      </c>
      <c r="D38" s="247">
        <v>91438</v>
      </c>
      <c r="E38" s="245"/>
      <c r="F38" s="248"/>
      <c r="G38" s="247"/>
      <c r="H38" s="246"/>
      <c r="I38" s="246">
        <v>4076451</v>
      </c>
      <c r="J38" s="247" t="s">
        <v>17</v>
      </c>
      <c r="K38" s="138"/>
      <c r="L38" s="138"/>
      <c r="M38" s="138"/>
      <c r="N38" s="138"/>
      <c r="O38" s="138"/>
      <c r="P38" s="138"/>
      <c r="Q38" s="138"/>
      <c r="R38" s="138"/>
    </row>
    <row r="39" spans="1:18" x14ac:dyDescent="0.25">
      <c r="A39" s="242">
        <v>43132</v>
      </c>
      <c r="B39" s="243">
        <v>180152818</v>
      </c>
      <c r="C39" s="248">
        <v>20</v>
      </c>
      <c r="D39" s="247">
        <v>2321638</v>
      </c>
      <c r="E39" s="245">
        <v>180040146</v>
      </c>
      <c r="F39" s="248">
        <v>2</v>
      </c>
      <c r="G39" s="247">
        <v>219013</v>
      </c>
      <c r="H39" s="245"/>
      <c r="I39" s="246"/>
      <c r="J39" s="247"/>
      <c r="K39" s="234"/>
      <c r="L39" s="234"/>
      <c r="M39" s="234"/>
      <c r="N39" s="234"/>
      <c r="O39" s="234"/>
      <c r="P39" s="234"/>
      <c r="Q39" s="234"/>
      <c r="R39" s="234"/>
    </row>
    <row r="40" spans="1:18" x14ac:dyDescent="0.25">
      <c r="A40" s="242">
        <v>43132</v>
      </c>
      <c r="B40" s="243">
        <v>180152819</v>
      </c>
      <c r="C40" s="248">
        <v>4</v>
      </c>
      <c r="D40" s="247">
        <v>383075</v>
      </c>
      <c r="E40" s="245"/>
      <c r="F40" s="248"/>
      <c r="G40" s="247"/>
      <c r="H40" s="245"/>
      <c r="I40" s="246"/>
      <c r="J40" s="247"/>
      <c r="K40" s="234"/>
      <c r="L40" s="234"/>
      <c r="M40" s="234"/>
      <c r="N40" s="234"/>
      <c r="O40" s="234"/>
      <c r="P40" s="234"/>
      <c r="Q40" s="234"/>
      <c r="R40" s="234"/>
    </row>
    <row r="41" spans="1:18" x14ac:dyDescent="0.25">
      <c r="A41" s="242">
        <v>43132</v>
      </c>
      <c r="B41" s="243">
        <v>180152832</v>
      </c>
      <c r="C41" s="248">
        <v>7</v>
      </c>
      <c r="D41" s="247">
        <v>821188</v>
      </c>
      <c r="E41" s="245"/>
      <c r="F41" s="248"/>
      <c r="G41" s="247"/>
      <c r="H41" s="245"/>
      <c r="I41" s="246"/>
      <c r="J41" s="247"/>
      <c r="K41" s="234"/>
      <c r="L41" s="234"/>
      <c r="M41" s="234"/>
      <c r="N41" s="234"/>
      <c r="O41" s="234"/>
      <c r="P41" s="234"/>
      <c r="Q41" s="234"/>
      <c r="R41" s="234"/>
    </row>
    <row r="42" spans="1:18" x14ac:dyDescent="0.25">
      <c r="A42" s="242">
        <v>43132</v>
      </c>
      <c r="B42" s="243">
        <v>180152849</v>
      </c>
      <c r="C42" s="248">
        <v>6</v>
      </c>
      <c r="D42" s="247">
        <v>680313</v>
      </c>
      <c r="E42" s="245"/>
      <c r="F42" s="248"/>
      <c r="G42" s="247"/>
      <c r="H42" s="245"/>
      <c r="I42" s="246"/>
      <c r="J42" s="247"/>
      <c r="K42" s="234"/>
      <c r="L42" s="234"/>
      <c r="M42" s="234"/>
      <c r="N42" s="234"/>
      <c r="O42" s="234"/>
      <c r="P42" s="234"/>
      <c r="Q42" s="234"/>
      <c r="R42" s="234"/>
    </row>
    <row r="43" spans="1:18" x14ac:dyDescent="0.25">
      <c r="A43" s="242">
        <v>43132</v>
      </c>
      <c r="B43" s="243">
        <v>180152857</v>
      </c>
      <c r="C43" s="248">
        <v>5</v>
      </c>
      <c r="D43" s="247">
        <v>499800</v>
      </c>
      <c r="E43" s="245"/>
      <c r="F43" s="248"/>
      <c r="G43" s="247"/>
      <c r="H43" s="245"/>
      <c r="I43" s="246"/>
      <c r="J43" s="247"/>
      <c r="K43" s="234"/>
      <c r="L43" s="234"/>
      <c r="M43" s="234"/>
      <c r="N43" s="234"/>
      <c r="O43" s="234"/>
      <c r="P43" s="234"/>
      <c r="Q43" s="234"/>
      <c r="R43" s="234"/>
    </row>
    <row r="44" spans="1:18" x14ac:dyDescent="0.25">
      <c r="A44" s="242">
        <v>43132</v>
      </c>
      <c r="B44" s="243">
        <v>180152864</v>
      </c>
      <c r="C44" s="248">
        <v>2</v>
      </c>
      <c r="D44" s="247">
        <v>182263</v>
      </c>
      <c r="E44" s="245"/>
      <c r="F44" s="248"/>
      <c r="G44" s="247"/>
      <c r="H44" s="245"/>
      <c r="I44" s="246">
        <v>4669264</v>
      </c>
      <c r="J44" s="247" t="s">
        <v>17</v>
      </c>
      <c r="K44" s="234"/>
      <c r="L44" s="234"/>
      <c r="M44" s="234"/>
      <c r="N44" s="234"/>
      <c r="O44" s="234"/>
      <c r="P44" s="234"/>
      <c r="Q44" s="234"/>
      <c r="R44" s="234"/>
    </row>
    <row r="45" spans="1:18" s="134" customFormat="1" x14ac:dyDescent="0.25">
      <c r="A45" s="242">
        <v>43133</v>
      </c>
      <c r="B45" s="243">
        <v>180152887</v>
      </c>
      <c r="C45" s="248">
        <v>18</v>
      </c>
      <c r="D45" s="247">
        <v>1837150</v>
      </c>
      <c r="E45" s="245"/>
      <c r="F45" s="248"/>
      <c r="G45" s="247"/>
      <c r="H45" s="246"/>
      <c r="I45" s="246"/>
      <c r="J45" s="247"/>
      <c r="K45" s="138"/>
      <c r="L45" s="138"/>
      <c r="M45" s="138"/>
      <c r="N45" s="138"/>
      <c r="O45" s="138"/>
      <c r="P45" s="138"/>
      <c r="Q45" s="138"/>
      <c r="R45" s="138"/>
    </row>
    <row r="46" spans="1:18" s="134" customFormat="1" x14ac:dyDescent="0.25">
      <c r="A46" s="242">
        <v>43133</v>
      </c>
      <c r="B46" s="243">
        <v>180152892</v>
      </c>
      <c r="C46" s="248">
        <v>11</v>
      </c>
      <c r="D46" s="247">
        <v>1324663</v>
      </c>
      <c r="E46" s="245"/>
      <c r="F46" s="248"/>
      <c r="G46" s="247"/>
      <c r="H46" s="246"/>
      <c r="I46" s="246"/>
      <c r="J46" s="247"/>
      <c r="K46" s="138"/>
      <c r="L46" s="138"/>
      <c r="M46" s="138"/>
      <c r="N46" s="138"/>
      <c r="O46" s="138"/>
      <c r="P46" s="138"/>
      <c r="Q46" s="138"/>
      <c r="R46" s="138"/>
    </row>
    <row r="47" spans="1:18" s="134" customFormat="1" x14ac:dyDescent="0.25">
      <c r="A47" s="242">
        <v>43133</v>
      </c>
      <c r="B47" s="243">
        <v>180152909</v>
      </c>
      <c r="C47" s="248">
        <v>10</v>
      </c>
      <c r="D47" s="247">
        <v>1171275</v>
      </c>
      <c r="E47" s="245"/>
      <c r="F47" s="248"/>
      <c r="G47" s="247"/>
      <c r="H47" s="246"/>
      <c r="I47" s="246"/>
      <c r="J47" s="247"/>
      <c r="K47" s="138"/>
      <c r="L47" s="138"/>
      <c r="M47" s="138"/>
      <c r="N47" s="138"/>
      <c r="O47" s="138"/>
      <c r="P47" s="138"/>
      <c r="Q47" s="138"/>
      <c r="R47" s="138"/>
    </row>
    <row r="48" spans="1:18" s="134" customFormat="1" x14ac:dyDescent="0.25">
      <c r="A48" s="242">
        <v>43133</v>
      </c>
      <c r="B48" s="243">
        <v>180152922</v>
      </c>
      <c r="C48" s="248">
        <v>3</v>
      </c>
      <c r="D48" s="247">
        <v>284900</v>
      </c>
      <c r="E48" s="245"/>
      <c r="F48" s="248"/>
      <c r="G48" s="247"/>
      <c r="H48" s="246"/>
      <c r="I48" s="246"/>
      <c r="J48" s="247"/>
      <c r="K48" s="138"/>
      <c r="L48" s="138"/>
      <c r="M48" s="138"/>
      <c r="N48" s="138"/>
      <c r="O48" s="138"/>
      <c r="P48" s="138"/>
      <c r="Q48" s="138"/>
      <c r="R48" s="138"/>
    </row>
    <row r="49" spans="1:18" s="134" customFormat="1" x14ac:dyDescent="0.25">
      <c r="A49" s="242">
        <v>43133</v>
      </c>
      <c r="B49" s="243">
        <v>180152936</v>
      </c>
      <c r="C49" s="248">
        <v>4</v>
      </c>
      <c r="D49" s="247">
        <v>391825</v>
      </c>
      <c r="E49" s="245"/>
      <c r="F49" s="248"/>
      <c r="G49" s="247"/>
      <c r="H49" s="246"/>
      <c r="I49" s="246"/>
      <c r="J49" s="247"/>
      <c r="K49" s="138"/>
      <c r="L49" s="138"/>
      <c r="M49" s="138"/>
      <c r="N49" s="138"/>
      <c r="O49" s="138"/>
      <c r="P49" s="138"/>
      <c r="Q49" s="138"/>
      <c r="R49" s="138"/>
    </row>
    <row r="50" spans="1:18" s="134" customFormat="1" x14ac:dyDescent="0.25">
      <c r="A50" s="242">
        <v>43133</v>
      </c>
      <c r="B50" s="243">
        <v>180152952</v>
      </c>
      <c r="C50" s="248">
        <v>4</v>
      </c>
      <c r="D50" s="247">
        <v>478363</v>
      </c>
      <c r="E50" s="245"/>
      <c r="F50" s="248"/>
      <c r="G50" s="247"/>
      <c r="H50" s="246"/>
      <c r="I50" s="246">
        <v>5488176</v>
      </c>
      <c r="J50" s="247" t="s">
        <v>17</v>
      </c>
      <c r="K50" s="138"/>
      <c r="L50" s="138"/>
      <c r="M50" s="138"/>
      <c r="N50" s="138"/>
      <c r="O50" s="138"/>
      <c r="P50" s="138"/>
      <c r="Q50" s="138"/>
      <c r="R50" s="138"/>
    </row>
    <row r="51" spans="1:18" s="134" customFormat="1" x14ac:dyDescent="0.25">
      <c r="A51" s="242">
        <v>43134</v>
      </c>
      <c r="B51" s="243">
        <v>180152972</v>
      </c>
      <c r="C51" s="248">
        <v>4</v>
      </c>
      <c r="D51" s="247">
        <v>378525</v>
      </c>
      <c r="E51" s="245">
        <v>180040180</v>
      </c>
      <c r="F51" s="248">
        <v>7</v>
      </c>
      <c r="G51" s="247">
        <v>790650</v>
      </c>
      <c r="H51" s="246"/>
      <c r="I51" s="246"/>
      <c r="J51" s="247"/>
      <c r="K51" s="138"/>
      <c r="L51" s="138"/>
      <c r="M51" s="138"/>
      <c r="N51" s="138"/>
      <c r="O51" s="138"/>
      <c r="P51" s="138"/>
      <c r="Q51" s="138"/>
      <c r="R51" s="138"/>
    </row>
    <row r="52" spans="1:18" s="134" customFormat="1" x14ac:dyDescent="0.25">
      <c r="A52" s="242">
        <v>43134</v>
      </c>
      <c r="B52" s="243">
        <v>180152979</v>
      </c>
      <c r="C52" s="248">
        <v>51</v>
      </c>
      <c r="D52" s="247">
        <v>5518100</v>
      </c>
      <c r="E52" s="245"/>
      <c r="F52" s="248"/>
      <c r="G52" s="247"/>
      <c r="H52" s="246"/>
      <c r="I52" s="246"/>
      <c r="J52" s="247"/>
      <c r="K52" s="138"/>
      <c r="L52" s="138"/>
      <c r="M52" s="138"/>
      <c r="N52" s="138"/>
      <c r="O52" s="138"/>
      <c r="P52" s="138"/>
      <c r="Q52" s="138"/>
      <c r="R52" s="138"/>
    </row>
    <row r="53" spans="1:18" s="134" customFormat="1" x14ac:dyDescent="0.25">
      <c r="A53" s="242">
        <v>43134</v>
      </c>
      <c r="B53" s="243">
        <v>180152984</v>
      </c>
      <c r="C53" s="248">
        <v>11</v>
      </c>
      <c r="D53" s="247">
        <v>1091213</v>
      </c>
      <c r="E53" s="245"/>
      <c r="F53" s="248"/>
      <c r="G53" s="247"/>
      <c r="H53" s="246"/>
      <c r="I53" s="246"/>
      <c r="J53" s="247"/>
      <c r="K53" s="138"/>
      <c r="L53" s="138"/>
      <c r="M53" s="138"/>
      <c r="N53" s="138"/>
      <c r="O53" s="138"/>
      <c r="P53" s="138"/>
      <c r="Q53" s="138"/>
      <c r="R53" s="138"/>
    </row>
    <row r="54" spans="1:18" s="134" customFormat="1" x14ac:dyDescent="0.25">
      <c r="A54" s="242">
        <v>43134</v>
      </c>
      <c r="B54" s="243">
        <v>180153013</v>
      </c>
      <c r="C54" s="248">
        <v>8</v>
      </c>
      <c r="D54" s="247">
        <v>823113</v>
      </c>
      <c r="E54" s="245"/>
      <c r="F54" s="248"/>
      <c r="G54" s="247"/>
      <c r="H54" s="246"/>
      <c r="I54" s="246"/>
      <c r="J54" s="247"/>
      <c r="K54" s="138"/>
      <c r="L54" s="138"/>
      <c r="M54" s="138"/>
      <c r="N54" s="138"/>
      <c r="O54" s="138"/>
      <c r="P54" s="138"/>
      <c r="Q54" s="138"/>
      <c r="R54" s="138"/>
    </row>
    <row r="55" spans="1:18" s="134" customFormat="1" x14ac:dyDescent="0.25">
      <c r="A55" s="242">
        <v>43134</v>
      </c>
      <c r="B55" s="243">
        <v>180153032</v>
      </c>
      <c r="C55" s="248">
        <v>4</v>
      </c>
      <c r="D55" s="247">
        <v>438463</v>
      </c>
      <c r="E55" s="245"/>
      <c r="F55" s="248"/>
      <c r="G55" s="247"/>
      <c r="H55" s="246"/>
      <c r="I55" s="246">
        <v>7458764</v>
      </c>
      <c r="J55" s="247" t="s">
        <v>17</v>
      </c>
      <c r="K55" s="138"/>
      <c r="L55" s="138"/>
      <c r="M55" s="138"/>
      <c r="N55" s="138"/>
      <c r="O55" s="138"/>
      <c r="P55" s="138"/>
      <c r="Q55" s="138"/>
      <c r="R55" s="138"/>
    </row>
    <row r="56" spans="1:18" s="134" customFormat="1" x14ac:dyDescent="0.25">
      <c r="A56" s="242">
        <v>43136</v>
      </c>
      <c r="B56" s="243">
        <v>180153138</v>
      </c>
      <c r="C56" s="248">
        <v>43</v>
      </c>
      <c r="D56" s="247">
        <v>4597163</v>
      </c>
      <c r="E56" s="245">
        <v>180040201</v>
      </c>
      <c r="F56" s="248">
        <v>6</v>
      </c>
      <c r="G56" s="247">
        <v>755650</v>
      </c>
      <c r="H56" s="246"/>
      <c r="I56" s="246"/>
      <c r="J56" s="247"/>
      <c r="K56" s="138"/>
      <c r="L56" s="138"/>
      <c r="M56" s="138"/>
      <c r="N56" s="138"/>
      <c r="O56" s="138"/>
      <c r="P56" s="138"/>
      <c r="Q56" s="138"/>
      <c r="R56" s="138"/>
    </row>
    <row r="57" spans="1:18" s="134" customFormat="1" x14ac:dyDescent="0.25">
      <c r="A57" s="242">
        <v>43136</v>
      </c>
      <c r="B57" s="243">
        <v>180153140</v>
      </c>
      <c r="C57" s="248">
        <v>18</v>
      </c>
      <c r="D57" s="247">
        <v>2041988</v>
      </c>
      <c r="E57" s="245"/>
      <c r="F57" s="248"/>
      <c r="G57" s="247"/>
      <c r="H57" s="246"/>
      <c r="I57" s="246"/>
      <c r="J57" s="247"/>
      <c r="K57" s="138"/>
      <c r="L57" s="138"/>
      <c r="M57" s="138"/>
      <c r="N57" s="138"/>
      <c r="O57" s="138"/>
      <c r="P57" s="138"/>
      <c r="Q57" s="138"/>
      <c r="R57" s="138"/>
    </row>
    <row r="58" spans="1:18" s="134" customFormat="1" x14ac:dyDescent="0.25">
      <c r="A58" s="242">
        <v>43136</v>
      </c>
      <c r="B58" s="243">
        <v>180153162</v>
      </c>
      <c r="C58" s="248">
        <v>14</v>
      </c>
      <c r="D58" s="247">
        <v>1381800</v>
      </c>
      <c r="E58" s="245"/>
      <c r="F58" s="248"/>
      <c r="G58" s="247"/>
      <c r="H58" s="246"/>
      <c r="I58" s="246"/>
      <c r="J58" s="247"/>
      <c r="K58" s="138"/>
      <c r="L58" s="138"/>
      <c r="M58" s="138"/>
      <c r="N58" s="138"/>
      <c r="O58" s="138"/>
      <c r="P58" s="138"/>
      <c r="Q58" s="138"/>
      <c r="R58" s="138"/>
    </row>
    <row r="59" spans="1:18" s="134" customFormat="1" x14ac:dyDescent="0.25">
      <c r="A59" s="242">
        <v>43136</v>
      </c>
      <c r="B59" s="243">
        <v>180153172</v>
      </c>
      <c r="C59" s="248">
        <v>7</v>
      </c>
      <c r="D59" s="247">
        <v>663950</v>
      </c>
      <c r="E59" s="245"/>
      <c r="F59" s="248"/>
      <c r="G59" s="247"/>
      <c r="H59" s="246"/>
      <c r="I59" s="246">
        <v>7929251</v>
      </c>
      <c r="J59" s="247" t="s">
        <v>17</v>
      </c>
      <c r="K59" s="138"/>
      <c r="L59" s="138"/>
      <c r="M59" s="138"/>
      <c r="N59" s="138"/>
      <c r="O59" s="138"/>
      <c r="P59" s="138"/>
      <c r="Q59" s="138"/>
      <c r="R59" s="138"/>
    </row>
    <row r="60" spans="1:18" s="134" customFormat="1" x14ac:dyDescent="0.25">
      <c r="A60" s="242">
        <v>43137</v>
      </c>
      <c r="B60" s="243">
        <v>180153223</v>
      </c>
      <c r="C60" s="248">
        <v>19</v>
      </c>
      <c r="D60" s="247">
        <v>1917825</v>
      </c>
      <c r="E60" s="245">
        <v>180040218</v>
      </c>
      <c r="F60" s="248">
        <v>4</v>
      </c>
      <c r="G60" s="247">
        <v>474250</v>
      </c>
      <c r="H60" s="246"/>
      <c r="I60" s="246"/>
      <c r="J60" s="247"/>
      <c r="K60" s="138"/>
      <c r="L60" s="138"/>
      <c r="M60" s="138"/>
      <c r="N60" s="138"/>
      <c r="O60" s="138"/>
      <c r="P60" s="138"/>
      <c r="Q60" s="138"/>
      <c r="R60" s="138"/>
    </row>
    <row r="61" spans="1:18" s="134" customFormat="1" x14ac:dyDescent="0.25">
      <c r="A61" s="242">
        <v>43137</v>
      </c>
      <c r="B61" s="243">
        <v>180153226</v>
      </c>
      <c r="C61" s="248">
        <v>3</v>
      </c>
      <c r="D61" s="247">
        <v>271338</v>
      </c>
      <c r="E61" s="245"/>
      <c r="F61" s="248"/>
      <c r="G61" s="247"/>
      <c r="H61" s="246"/>
      <c r="I61" s="246"/>
      <c r="J61" s="247"/>
      <c r="K61" s="138"/>
      <c r="L61" s="138"/>
      <c r="M61" s="138"/>
      <c r="N61" s="138"/>
      <c r="O61" s="138"/>
      <c r="P61" s="138"/>
      <c r="Q61" s="138"/>
      <c r="R61" s="138"/>
    </row>
    <row r="62" spans="1:18" s="134" customFormat="1" x14ac:dyDescent="0.25">
      <c r="A62" s="242">
        <v>43137</v>
      </c>
      <c r="B62" s="243">
        <v>180153237</v>
      </c>
      <c r="C62" s="248">
        <v>13</v>
      </c>
      <c r="D62" s="247">
        <v>1415575</v>
      </c>
      <c r="E62" s="245"/>
      <c r="F62" s="248"/>
      <c r="G62" s="247"/>
      <c r="H62" s="246"/>
      <c r="I62" s="246"/>
      <c r="J62" s="247"/>
      <c r="K62" s="138"/>
      <c r="L62" s="138"/>
      <c r="M62" s="138"/>
      <c r="N62" s="138"/>
      <c r="O62" s="138"/>
      <c r="P62" s="138"/>
      <c r="Q62" s="138"/>
      <c r="R62" s="138"/>
    </row>
    <row r="63" spans="1:18" s="134" customFormat="1" x14ac:dyDescent="0.25">
      <c r="A63" s="242">
        <v>43137</v>
      </c>
      <c r="B63" s="243">
        <v>180153244</v>
      </c>
      <c r="C63" s="248">
        <v>3</v>
      </c>
      <c r="D63" s="247">
        <v>310275</v>
      </c>
      <c r="E63" s="245"/>
      <c r="F63" s="248"/>
      <c r="G63" s="247"/>
      <c r="H63" s="246"/>
      <c r="I63" s="246"/>
      <c r="J63" s="247"/>
      <c r="K63" s="138"/>
      <c r="L63" s="138"/>
      <c r="M63" s="138"/>
      <c r="N63" s="138"/>
      <c r="O63" s="138"/>
      <c r="P63" s="138"/>
      <c r="Q63" s="138"/>
      <c r="R63" s="138"/>
    </row>
    <row r="64" spans="1:18" s="134" customFormat="1" x14ac:dyDescent="0.25">
      <c r="A64" s="242">
        <v>43137</v>
      </c>
      <c r="B64" s="243">
        <v>180153264</v>
      </c>
      <c r="C64" s="248">
        <v>12</v>
      </c>
      <c r="D64" s="247">
        <v>1510600</v>
      </c>
      <c r="E64" s="245"/>
      <c r="F64" s="248"/>
      <c r="G64" s="247"/>
      <c r="H64" s="246"/>
      <c r="I64" s="246"/>
      <c r="J64" s="247"/>
      <c r="K64" s="138"/>
      <c r="L64" s="138"/>
      <c r="M64" s="138"/>
      <c r="N64" s="138"/>
      <c r="O64" s="138"/>
      <c r="P64" s="138"/>
      <c r="Q64" s="138"/>
      <c r="R64" s="138"/>
    </row>
    <row r="65" spans="1:18" s="134" customFormat="1" x14ac:dyDescent="0.25">
      <c r="A65" s="242">
        <v>43137</v>
      </c>
      <c r="B65" s="243">
        <v>180153273</v>
      </c>
      <c r="C65" s="248">
        <v>8</v>
      </c>
      <c r="D65" s="247">
        <v>946750</v>
      </c>
      <c r="E65" s="245"/>
      <c r="F65" s="248"/>
      <c r="G65" s="247"/>
      <c r="H65" s="246"/>
      <c r="I65" s="246"/>
      <c r="J65" s="247"/>
      <c r="K65" s="138"/>
      <c r="L65" s="138"/>
      <c r="M65" s="138"/>
      <c r="N65" s="138"/>
      <c r="O65" s="138"/>
      <c r="P65" s="138"/>
      <c r="Q65" s="138"/>
      <c r="R65" s="138"/>
    </row>
    <row r="66" spans="1:18" s="134" customFormat="1" x14ac:dyDescent="0.25">
      <c r="A66" s="242">
        <v>43137</v>
      </c>
      <c r="B66" s="243">
        <v>180153280</v>
      </c>
      <c r="C66" s="248">
        <v>3</v>
      </c>
      <c r="D66" s="247">
        <v>243600</v>
      </c>
      <c r="E66" s="245"/>
      <c r="F66" s="248"/>
      <c r="G66" s="247"/>
      <c r="H66" s="246"/>
      <c r="I66" s="246">
        <v>6141713</v>
      </c>
      <c r="J66" s="247" t="s">
        <v>17</v>
      </c>
      <c r="K66" s="138"/>
      <c r="L66" s="138"/>
      <c r="M66" s="138"/>
      <c r="N66" s="138"/>
      <c r="O66" s="138"/>
      <c r="P66" s="138"/>
      <c r="Q66" s="138"/>
      <c r="R66" s="138"/>
    </row>
    <row r="67" spans="1:18" s="134" customFormat="1" x14ac:dyDescent="0.25">
      <c r="A67" s="242">
        <v>43138</v>
      </c>
      <c r="B67" s="243">
        <v>180153314</v>
      </c>
      <c r="C67" s="248">
        <v>24</v>
      </c>
      <c r="D67" s="247">
        <v>2359700</v>
      </c>
      <c r="E67" s="245">
        <v>180040234</v>
      </c>
      <c r="F67" s="248">
        <v>1</v>
      </c>
      <c r="G67" s="247">
        <v>137375</v>
      </c>
      <c r="H67" s="246"/>
      <c r="I67" s="246"/>
      <c r="J67" s="247"/>
      <c r="K67" s="138"/>
      <c r="L67" s="138"/>
      <c r="M67" s="138"/>
      <c r="N67" s="138"/>
      <c r="O67" s="138"/>
      <c r="P67" s="138"/>
      <c r="Q67" s="138"/>
      <c r="R67" s="138"/>
    </row>
    <row r="68" spans="1:18" s="134" customFormat="1" x14ac:dyDescent="0.25">
      <c r="A68" s="242">
        <v>43138</v>
      </c>
      <c r="B68" s="243">
        <v>180153317</v>
      </c>
      <c r="C68" s="248">
        <v>4</v>
      </c>
      <c r="D68" s="247">
        <v>455263</v>
      </c>
      <c r="E68" s="245">
        <v>180040239</v>
      </c>
      <c r="F68" s="248">
        <v>1</v>
      </c>
      <c r="G68" s="247">
        <v>103775</v>
      </c>
      <c r="H68" s="246"/>
      <c r="I68" s="246"/>
      <c r="J68" s="247"/>
      <c r="K68" s="138"/>
      <c r="L68" s="138"/>
      <c r="M68" s="138"/>
      <c r="N68" s="138"/>
      <c r="O68" s="138"/>
      <c r="P68" s="138"/>
      <c r="Q68" s="138"/>
      <c r="R68" s="138"/>
    </row>
    <row r="69" spans="1:18" s="134" customFormat="1" x14ac:dyDescent="0.25">
      <c r="A69" s="242">
        <v>43138</v>
      </c>
      <c r="B69" s="243">
        <v>180153328</v>
      </c>
      <c r="C69" s="248">
        <v>6</v>
      </c>
      <c r="D69" s="247">
        <v>616613</v>
      </c>
      <c r="E69" s="245"/>
      <c r="F69" s="248"/>
      <c r="G69" s="247"/>
      <c r="H69" s="246"/>
      <c r="I69" s="246"/>
      <c r="J69" s="247"/>
      <c r="K69" s="138"/>
      <c r="L69" s="138"/>
      <c r="M69" s="138"/>
      <c r="N69" s="138"/>
      <c r="O69" s="138"/>
      <c r="P69" s="138"/>
      <c r="Q69" s="138"/>
      <c r="R69" s="138"/>
    </row>
    <row r="70" spans="1:18" s="134" customFormat="1" x14ac:dyDescent="0.25">
      <c r="A70" s="242">
        <v>43138</v>
      </c>
      <c r="B70" s="243">
        <v>180153336</v>
      </c>
      <c r="C70" s="248">
        <v>3</v>
      </c>
      <c r="D70" s="247">
        <v>334600</v>
      </c>
      <c r="E70" s="245"/>
      <c r="F70" s="248"/>
      <c r="G70" s="247"/>
      <c r="H70" s="246"/>
      <c r="I70" s="246"/>
      <c r="J70" s="247"/>
      <c r="K70" s="138"/>
      <c r="L70" s="138"/>
      <c r="M70" s="138"/>
      <c r="N70" s="138"/>
      <c r="O70" s="138"/>
      <c r="P70" s="138"/>
      <c r="Q70" s="138"/>
      <c r="R70" s="138"/>
    </row>
    <row r="71" spans="1:18" s="134" customFormat="1" x14ac:dyDescent="0.25">
      <c r="A71" s="242">
        <v>43138</v>
      </c>
      <c r="B71" s="243">
        <v>180153347</v>
      </c>
      <c r="C71" s="248">
        <v>3</v>
      </c>
      <c r="D71" s="247">
        <v>357875</v>
      </c>
      <c r="E71" s="245"/>
      <c r="F71" s="248"/>
      <c r="G71" s="247"/>
      <c r="H71" s="246"/>
      <c r="I71" s="246"/>
      <c r="J71" s="247"/>
      <c r="K71" s="138"/>
      <c r="L71" s="138"/>
      <c r="M71" s="138"/>
      <c r="N71" s="138"/>
      <c r="O71" s="138"/>
      <c r="P71" s="138"/>
      <c r="Q71" s="138"/>
      <c r="R71" s="138"/>
    </row>
    <row r="72" spans="1:18" s="134" customFormat="1" x14ac:dyDescent="0.25">
      <c r="A72" s="242">
        <v>43138</v>
      </c>
      <c r="B72" s="243">
        <v>180153352</v>
      </c>
      <c r="C72" s="248">
        <v>7</v>
      </c>
      <c r="D72" s="247">
        <v>712075</v>
      </c>
      <c r="E72" s="245"/>
      <c r="F72" s="248"/>
      <c r="G72" s="247"/>
      <c r="H72" s="246"/>
      <c r="I72" s="246"/>
      <c r="J72" s="247"/>
      <c r="K72" s="138"/>
      <c r="L72" s="138"/>
      <c r="M72" s="138"/>
      <c r="N72" s="138"/>
      <c r="O72" s="138"/>
      <c r="P72" s="138"/>
      <c r="Q72" s="138"/>
      <c r="R72" s="138"/>
    </row>
    <row r="73" spans="1:18" s="134" customFormat="1" x14ac:dyDescent="0.25">
      <c r="A73" s="242">
        <v>43138</v>
      </c>
      <c r="B73" s="243">
        <v>180153359</v>
      </c>
      <c r="C73" s="248">
        <v>1</v>
      </c>
      <c r="D73" s="247">
        <v>121975</v>
      </c>
      <c r="E73" s="245"/>
      <c r="F73" s="248"/>
      <c r="G73" s="247"/>
      <c r="H73" s="246"/>
      <c r="I73" s="246"/>
      <c r="J73" s="247"/>
      <c r="K73" s="138"/>
      <c r="L73" s="138"/>
      <c r="M73" s="138"/>
      <c r="N73" s="138"/>
      <c r="O73" s="138"/>
      <c r="P73" s="138"/>
      <c r="Q73" s="138"/>
      <c r="R73" s="138"/>
    </row>
    <row r="74" spans="1:18" s="134" customFormat="1" x14ac:dyDescent="0.25">
      <c r="A74" s="242">
        <v>43138</v>
      </c>
      <c r="B74" s="243">
        <v>180153377</v>
      </c>
      <c r="C74" s="248">
        <v>1</v>
      </c>
      <c r="D74" s="247">
        <v>37713</v>
      </c>
      <c r="E74" s="245"/>
      <c r="F74" s="248"/>
      <c r="G74" s="247"/>
      <c r="H74" s="246"/>
      <c r="I74" s="246">
        <v>4754664</v>
      </c>
      <c r="J74" s="247" t="s">
        <v>17</v>
      </c>
      <c r="K74" s="138"/>
      <c r="L74" s="138"/>
      <c r="M74" s="138"/>
      <c r="N74" s="138"/>
      <c r="O74" s="138"/>
      <c r="P74" s="138"/>
      <c r="Q74" s="138"/>
      <c r="R74" s="138"/>
    </row>
    <row r="75" spans="1:18" s="134" customFormat="1" x14ac:dyDescent="0.25">
      <c r="A75" s="242">
        <v>43139</v>
      </c>
      <c r="B75" s="243">
        <v>180153404</v>
      </c>
      <c r="C75" s="248">
        <v>40</v>
      </c>
      <c r="D75" s="247">
        <v>3955788</v>
      </c>
      <c r="E75" s="245"/>
      <c r="F75" s="248"/>
      <c r="G75" s="247"/>
      <c r="H75" s="246"/>
      <c r="I75" s="246"/>
      <c r="J75" s="247"/>
      <c r="K75" s="138"/>
      <c r="L75" s="138"/>
      <c r="M75" s="138"/>
      <c r="N75" s="138"/>
      <c r="O75" s="138"/>
      <c r="P75" s="138"/>
      <c r="Q75" s="138"/>
      <c r="R75" s="138"/>
    </row>
    <row r="76" spans="1:18" s="134" customFormat="1" x14ac:dyDescent="0.25">
      <c r="A76" s="242">
        <v>43139</v>
      </c>
      <c r="B76" s="243">
        <v>180153414</v>
      </c>
      <c r="C76" s="248">
        <v>7</v>
      </c>
      <c r="D76" s="247">
        <v>714350</v>
      </c>
      <c r="E76" s="245"/>
      <c r="F76" s="248"/>
      <c r="G76" s="247"/>
      <c r="H76" s="246"/>
      <c r="I76" s="246"/>
      <c r="J76" s="247"/>
      <c r="K76" s="138"/>
      <c r="L76" s="138"/>
      <c r="M76" s="138"/>
      <c r="N76" s="138"/>
      <c r="O76" s="138"/>
      <c r="P76" s="138"/>
      <c r="Q76" s="138"/>
      <c r="R76" s="138"/>
    </row>
    <row r="77" spans="1:18" s="134" customFormat="1" x14ac:dyDescent="0.25">
      <c r="A77" s="242">
        <v>43139</v>
      </c>
      <c r="B77" s="243">
        <v>180153452</v>
      </c>
      <c r="C77" s="248">
        <v>5</v>
      </c>
      <c r="D77" s="247">
        <v>573300</v>
      </c>
      <c r="E77" s="245"/>
      <c r="F77" s="248"/>
      <c r="G77" s="247"/>
      <c r="H77" s="246"/>
      <c r="I77" s="246"/>
      <c r="J77" s="247"/>
      <c r="K77" s="138"/>
      <c r="L77" s="138"/>
      <c r="M77" s="138"/>
      <c r="N77" s="138"/>
      <c r="O77" s="138"/>
      <c r="P77" s="138"/>
      <c r="Q77" s="138"/>
      <c r="R77" s="138"/>
    </row>
    <row r="78" spans="1:18" s="134" customFormat="1" x14ac:dyDescent="0.25">
      <c r="A78" s="242">
        <v>43139</v>
      </c>
      <c r="B78" s="243">
        <v>180153462</v>
      </c>
      <c r="C78" s="248">
        <v>12</v>
      </c>
      <c r="D78" s="247">
        <v>1194025</v>
      </c>
      <c r="E78" s="245"/>
      <c r="F78" s="248"/>
      <c r="G78" s="247"/>
      <c r="H78" s="246"/>
      <c r="I78" s="246"/>
      <c r="J78" s="247"/>
      <c r="K78" s="138"/>
      <c r="L78" s="138"/>
      <c r="M78" s="138"/>
      <c r="N78" s="138"/>
      <c r="O78" s="138"/>
      <c r="P78" s="138"/>
      <c r="Q78" s="138"/>
      <c r="R78" s="138"/>
    </row>
    <row r="79" spans="1:18" s="134" customFormat="1" x14ac:dyDescent="0.25">
      <c r="A79" s="242">
        <v>43139</v>
      </c>
      <c r="B79" s="243">
        <v>180153479</v>
      </c>
      <c r="C79" s="248">
        <v>1</v>
      </c>
      <c r="D79" s="247">
        <v>94413</v>
      </c>
      <c r="E79" s="245"/>
      <c r="F79" s="248"/>
      <c r="G79" s="247"/>
      <c r="H79" s="246"/>
      <c r="I79" s="246">
        <v>6531876</v>
      </c>
      <c r="J79" s="247" t="s">
        <v>17</v>
      </c>
      <c r="K79" s="138"/>
      <c r="L79" s="138"/>
      <c r="M79" s="138"/>
      <c r="N79" s="138"/>
      <c r="O79" s="138"/>
      <c r="P79" s="138"/>
      <c r="Q79" s="138"/>
      <c r="R79" s="138"/>
    </row>
    <row r="80" spans="1:18" s="134" customFormat="1" x14ac:dyDescent="0.25">
      <c r="A80" s="242">
        <v>43140</v>
      </c>
      <c r="B80" s="243">
        <v>180153499</v>
      </c>
      <c r="C80" s="248">
        <v>9</v>
      </c>
      <c r="D80" s="247">
        <v>765800</v>
      </c>
      <c r="E80" s="245">
        <v>180040282</v>
      </c>
      <c r="F80" s="248">
        <v>1</v>
      </c>
      <c r="G80" s="247">
        <v>72538</v>
      </c>
      <c r="H80" s="246"/>
      <c r="I80" s="246"/>
      <c r="J80" s="247"/>
      <c r="K80" s="138"/>
      <c r="L80" s="138"/>
      <c r="M80" s="138"/>
      <c r="N80" s="138"/>
      <c r="O80" s="138"/>
      <c r="P80" s="138"/>
      <c r="Q80" s="138"/>
      <c r="R80" s="138"/>
    </row>
    <row r="81" spans="1:18" s="134" customFormat="1" x14ac:dyDescent="0.25">
      <c r="A81" s="242">
        <v>43140</v>
      </c>
      <c r="B81" s="243">
        <v>180153527</v>
      </c>
      <c r="C81" s="248">
        <v>20</v>
      </c>
      <c r="D81" s="247">
        <v>2083813</v>
      </c>
      <c r="E81" s="245"/>
      <c r="F81" s="248"/>
      <c r="G81" s="247"/>
      <c r="H81" s="246"/>
      <c r="I81" s="246"/>
      <c r="J81" s="247"/>
      <c r="K81" s="138"/>
      <c r="L81" s="138"/>
      <c r="M81" s="138"/>
      <c r="N81" s="138"/>
      <c r="O81" s="138"/>
      <c r="P81" s="138"/>
      <c r="Q81" s="138"/>
      <c r="R81" s="138"/>
    </row>
    <row r="82" spans="1:18" s="134" customFormat="1" x14ac:dyDescent="0.25">
      <c r="A82" s="242">
        <v>43140</v>
      </c>
      <c r="B82" s="243">
        <v>180153529</v>
      </c>
      <c r="C82" s="248">
        <v>17</v>
      </c>
      <c r="D82" s="247">
        <v>1905925</v>
      </c>
      <c r="E82" s="245"/>
      <c r="F82" s="248"/>
      <c r="G82" s="247"/>
      <c r="H82" s="246"/>
      <c r="I82" s="246"/>
      <c r="J82" s="247"/>
      <c r="K82" s="138"/>
      <c r="L82" s="138"/>
      <c r="M82" s="138"/>
      <c r="N82" s="138"/>
      <c r="O82" s="138"/>
      <c r="P82" s="138"/>
      <c r="Q82" s="138"/>
      <c r="R82" s="138"/>
    </row>
    <row r="83" spans="1:18" s="134" customFormat="1" x14ac:dyDescent="0.25">
      <c r="A83" s="242">
        <v>43140</v>
      </c>
      <c r="B83" s="243">
        <v>180153544</v>
      </c>
      <c r="C83" s="248">
        <v>11</v>
      </c>
      <c r="D83" s="247">
        <v>1042038</v>
      </c>
      <c r="E83" s="245"/>
      <c r="F83" s="248"/>
      <c r="G83" s="247"/>
      <c r="H83" s="246"/>
      <c r="I83" s="246"/>
      <c r="J83" s="247"/>
      <c r="K83" s="138"/>
      <c r="L83" s="138"/>
      <c r="M83" s="138"/>
      <c r="N83" s="138"/>
      <c r="O83" s="138"/>
      <c r="P83" s="138"/>
      <c r="Q83" s="138"/>
      <c r="R83" s="138"/>
    </row>
    <row r="84" spans="1:18" s="134" customFormat="1" x14ac:dyDescent="0.25">
      <c r="A84" s="242">
        <v>43140</v>
      </c>
      <c r="B84" s="243">
        <v>180153556</v>
      </c>
      <c r="C84" s="248">
        <v>1</v>
      </c>
      <c r="D84" s="247">
        <v>72538</v>
      </c>
      <c r="E84" s="245"/>
      <c r="F84" s="248"/>
      <c r="G84" s="247"/>
      <c r="H84" s="246"/>
      <c r="I84" s="246">
        <v>5797576</v>
      </c>
      <c r="J84" s="247" t="s">
        <v>17</v>
      </c>
      <c r="K84" s="138"/>
      <c r="L84" s="138"/>
      <c r="M84" s="138"/>
      <c r="N84" s="138"/>
      <c r="O84" s="138"/>
      <c r="P84" s="138"/>
      <c r="Q84" s="138"/>
      <c r="R84" s="138"/>
    </row>
    <row r="85" spans="1:18" s="134" customFormat="1" x14ac:dyDescent="0.25">
      <c r="A85" s="242">
        <v>43141</v>
      </c>
      <c r="B85" s="243">
        <v>180153583</v>
      </c>
      <c r="C85" s="248">
        <v>14</v>
      </c>
      <c r="D85" s="247">
        <v>1519613</v>
      </c>
      <c r="E85" s="245">
        <v>180040290</v>
      </c>
      <c r="F85" s="248">
        <v>11</v>
      </c>
      <c r="G85" s="247">
        <v>1055250</v>
      </c>
      <c r="H85" s="246"/>
      <c r="I85" s="246"/>
      <c r="J85" s="247"/>
      <c r="K85" s="138"/>
      <c r="L85" s="138"/>
      <c r="M85" s="138"/>
      <c r="N85" s="138"/>
      <c r="O85" s="138"/>
      <c r="P85" s="138"/>
      <c r="Q85" s="138"/>
      <c r="R85" s="138"/>
    </row>
    <row r="86" spans="1:18" s="134" customFormat="1" x14ac:dyDescent="0.25">
      <c r="A86" s="242">
        <v>43141</v>
      </c>
      <c r="B86" s="243">
        <v>180153591</v>
      </c>
      <c r="C86" s="248">
        <v>6</v>
      </c>
      <c r="D86" s="247">
        <v>698425</v>
      </c>
      <c r="E86" s="245">
        <v>180040302</v>
      </c>
      <c r="F86" s="248">
        <v>3</v>
      </c>
      <c r="G86" s="247">
        <v>283063</v>
      </c>
      <c r="H86" s="246"/>
      <c r="I86" s="246"/>
      <c r="J86" s="247"/>
      <c r="K86" s="138"/>
      <c r="L86" s="138"/>
      <c r="M86" s="138"/>
      <c r="N86" s="138"/>
      <c r="O86" s="138"/>
      <c r="P86" s="138"/>
      <c r="Q86" s="138"/>
      <c r="R86" s="138"/>
    </row>
    <row r="87" spans="1:18" s="134" customFormat="1" x14ac:dyDescent="0.25">
      <c r="A87" s="242">
        <v>43141</v>
      </c>
      <c r="B87" s="243">
        <v>180153608</v>
      </c>
      <c r="C87" s="248">
        <v>7</v>
      </c>
      <c r="D87" s="247">
        <v>802463</v>
      </c>
      <c r="E87" s="245"/>
      <c r="F87" s="248"/>
      <c r="G87" s="247"/>
      <c r="H87" s="246"/>
      <c r="I87" s="246"/>
      <c r="J87" s="247"/>
      <c r="K87" s="138"/>
      <c r="L87" s="138"/>
      <c r="M87" s="138"/>
      <c r="N87" s="138"/>
      <c r="O87" s="138"/>
      <c r="P87" s="138"/>
      <c r="Q87" s="138"/>
      <c r="R87" s="138"/>
    </row>
    <row r="88" spans="1:18" s="134" customFormat="1" x14ac:dyDescent="0.25">
      <c r="A88" s="242">
        <v>43141</v>
      </c>
      <c r="B88" s="243">
        <v>180153629</v>
      </c>
      <c r="C88" s="248">
        <v>7</v>
      </c>
      <c r="D88" s="247">
        <v>818388</v>
      </c>
      <c r="E88" s="245"/>
      <c r="F88" s="248"/>
      <c r="G88" s="247"/>
      <c r="H88" s="246"/>
      <c r="I88" s="246">
        <v>2500576</v>
      </c>
      <c r="J88" s="247" t="s">
        <v>17</v>
      </c>
      <c r="K88" s="138"/>
      <c r="L88" s="138"/>
      <c r="M88" s="138"/>
      <c r="N88" s="138"/>
      <c r="O88" s="138"/>
      <c r="P88" s="138"/>
      <c r="Q88" s="138"/>
      <c r="R88" s="138"/>
    </row>
    <row r="89" spans="1:18" s="134" customFormat="1" x14ac:dyDescent="0.25">
      <c r="A89" s="242">
        <v>43143</v>
      </c>
      <c r="B89" s="243">
        <v>180153744</v>
      </c>
      <c r="C89" s="248">
        <v>40</v>
      </c>
      <c r="D89" s="247">
        <v>4340875</v>
      </c>
      <c r="E89" s="245"/>
      <c r="F89" s="248"/>
      <c r="G89" s="247"/>
      <c r="H89" s="246"/>
      <c r="I89" s="246"/>
      <c r="J89" s="247"/>
      <c r="K89" s="138"/>
      <c r="L89" s="138"/>
      <c r="M89" s="138"/>
      <c r="N89" s="138"/>
      <c r="O89" s="138"/>
      <c r="P89" s="138"/>
      <c r="Q89" s="138"/>
      <c r="R89" s="138"/>
    </row>
    <row r="90" spans="1:18" s="134" customFormat="1" x14ac:dyDescent="0.25">
      <c r="A90" s="242">
        <v>43143</v>
      </c>
      <c r="B90" s="243">
        <v>180153762</v>
      </c>
      <c r="C90" s="248">
        <v>10</v>
      </c>
      <c r="D90" s="247">
        <v>1135225</v>
      </c>
      <c r="E90" s="245"/>
      <c r="F90" s="248"/>
      <c r="G90" s="247"/>
      <c r="H90" s="246"/>
      <c r="I90" s="246"/>
      <c r="J90" s="247"/>
      <c r="K90" s="138"/>
      <c r="L90" s="138"/>
      <c r="M90" s="138"/>
      <c r="N90" s="138"/>
      <c r="O90" s="138"/>
      <c r="P90" s="138"/>
      <c r="Q90" s="138"/>
      <c r="R90" s="138"/>
    </row>
    <row r="91" spans="1:18" s="134" customFormat="1" x14ac:dyDescent="0.25">
      <c r="A91" s="242">
        <v>43143</v>
      </c>
      <c r="B91" s="243">
        <v>180153798</v>
      </c>
      <c r="C91" s="248">
        <v>32</v>
      </c>
      <c r="D91" s="247">
        <v>3829963</v>
      </c>
      <c r="E91" s="245"/>
      <c r="F91" s="248"/>
      <c r="G91" s="247"/>
      <c r="H91" s="246"/>
      <c r="I91" s="246"/>
      <c r="J91" s="247"/>
      <c r="K91" s="138"/>
      <c r="L91" s="138"/>
      <c r="M91" s="138"/>
      <c r="N91" s="138"/>
      <c r="O91" s="138"/>
      <c r="P91" s="138"/>
      <c r="Q91" s="138"/>
      <c r="R91" s="138"/>
    </row>
    <row r="92" spans="1:18" s="134" customFormat="1" x14ac:dyDescent="0.25">
      <c r="A92" s="242">
        <v>43143</v>
      </c>
      <c r="B92" s="243">
        <v>180153807</v>
      </c>
      <c r="C92" s="248">
        <v>8</v>
      </c>
      <c r="D92" s="247">
        <v>857150</v>
      </c>
      <c r="E92" s="245"/>
      <c r="F92" s="248"/>
      <c r="G92" s="247"/>
      <c r="H92" s="246"/>
      <c r="I92" s="246">
        <v>10163213</v>
      </c>
      <c r="J92" s="247" t="s">
        <v>17</v>
      </c>
      <c r="K92" s="138"/>
      <c r="L92" s="138"/>
      <c r="M92" s="138"/>
      <c r="N92" s="138"/>
      <c r="O92" s="138"/>
      <c r="P92" s="138"/>
      <c r="Q92" s="138"/>
      <c r="R92" s="138"/>
    </row>
    <row r="93" spans="1:18" s="134" customFormat="1" x14ac:dyDescent="0.25">
      <c r="A93" s="242">
        <v>43144</v>
      </c>
      <c r="B93" s="243">
        <v>180153850</v>
      </c>
      <c r="C93" s="248">
        <v>20</v>
      </c>
      <c r="D93" s="247">
        <v>2268613</v>
      </c>
      <c r="E93" s="245">
        <v>180040376</v>
      </c>
      <c r="F93" s="248">
        <v>11</v>
      </c>
      <c r="G93" s="247">
        <v>1194375</v>
      </c>
      <c r="H93" s="246"/>
      <c r="I93" s="246"/>
      <c r="J93" s="247"/>
      <c r="K93" s="138"/>
      <c r="L93" s="138"/>
      <c r="M93" s="138"/>
      <c r="N93" s="138"/>
      <c r="O93" s="138"/>
      <c r="P93" s="138"/>
      <c r="Q93" s="138"/>
      <c r="R93" s="138"/>
    </row>
    <row r="94" spans="1:18" s="134" customFormat="1" x14ac:dyDescent="0.25">
      <c r="A94" s="242">
        <v>43144</v>
      </c>
      <c r="B94" s="243">
        <v>180153858</v>
      </c>
      <c r="C94" s="248">
        <v>9</v>
      </c>
      <c r="D94" s="247">
        <v>1094888</v>
      </c>
      <c r="E94" s="245"/>
      <c r="F94" s="248"/>
      <c r="G94" s="247"/>
      <c r="H94" s="246"/>
      <c r="I94" s="246"/>
      <c r="J94" s="247"/>
      <c r="K94" s="138"/>
      <c r="L94" s="138"/>
      <c r="M94" s="138"/>
      <c r="N94" s="138"/>
      <c r="O94" s="138"/>
      <c r="P94" s="138"/>
      <c r="Q94" s="138"/>
      <c r="R94" s="138"/>
    </row>
    <row r="95" spans="1:18" s="134" customFormat="1" x14ac:dyDescent="0.25">
      <c r="A95" s="242">
        <v>43144</v>
      </c>
      <c r="B95" s="243">
        <v>180153868</v>
      </c>
      <c r="C95" s="248">
        <v>10</v>
      </c>
      <c r="D95" s="247">
        <v>1177575</v>
      </c>
      <c r="E95" s="245"/>
      <c r="F95" s="248"/>
      <c r="G95" s="247"/>
      <c r="H95" s="246"/>
      <c r="I95" s="246"/>
      <c r="J95" s="247"/>
      <c r="K95" s="138"/>
      <c r="L95" s="138"/>
      <c r="M95" s="138"/>
      <c r="N95" s="138"/>
      <c r="O95" s="138"/>
      <c r="P95" s="138"/>
      <c r="Q95" s="138"/>
      <c r="R95" s="138"/>
    </row>
    <row r="96" spans="1:18" s="134" customFormat="1" x14ac:dyDescent="0.25">
      <c r="A96" s="242">
        <v>43144</v>
      </c>
      <c r="B96" s="243">
        <v>180153908</v>
      </c>
      <c r="C96" s="248">
        <v>18</v>
      </c>
      <c r="D96" s="247">
        <v>1844238</v>
      </c>
      <c r="E96" s="245"/>
      <c r="F96" s="248"/>
      <c r="G96" s="247"/>
      <c r="H96" s="246"/>
      <c r="I96" s="246">
        <v>5190939</v>
      </c>
      <c r="J96" s="247" t="s">
        <v>17</v>
      </c>
      <c r="K96" s="138"/>
      <c r="L96" s="138"/>
      <c r="M96" s="138"/>
      <c r="N96" s="138"/>
      <c r="O96" s="138"/>
      <c r="P96" s="138"/>
      <c r="Q96" s="138"/>
      <c r="R96" s="138"/>
    </row>
    <row r="97" spans="1:18" s="134" customFormat="1" x14ac:dyDescent="0.25">
      <c r="A97" s="242">
        <v>43145</v>
      </c>
      <c r="B97" s="243">
        <v>180153947</v>
      </c>
      <c r="C97" s="248">
        <v>16</v>
      </c>
      <c r="D97" s="247">
        <v>1703538</v>
      </c>
      <c r="E97" s="245">
        <v>180040391</v>
      </c>
      <c r="F97" s="248">
        <v>3</v>
      </c>
      <c r="G97" s="247">
        <v>336088</v>
      </c>
      <c r="H97" s="246"/>
      <c r="I97" s="246"/>
      <c r="J97" s="247"/>
      <c r="K97" s="138"/>
      <c r="L97" s="138"/>
      <c r="M97" s="138"/>
      <c r="N97" s="138"/>
      <c r="O97" s="138"/>
      <c r="P97" s="138"/>
      <c r="Q97" s="138"/>
      <c r="R97" s="138"/>
    </row>
    <row r="98" spans="1:18" s="134" customFormat="1" x14ac:dyDescent="0.25">
      <c r="A98" s="242">
        <v>43145</v>
      </c>
      <c r="B98" s="243">
        <v>180153958</v>
      </c>
      <c r="C98" s="248">
        <v>6</v>
      </c>
      <c r="D98" s="247">
        <v>654325</v>
      </c>
      <c r="E98" s="245"/>
      <c r="F98" s="248"/>
      <c r="G98" s="247"/>
      <c r="H98" s="246"/>
      <c r="I98" s="246"/>
      <c r="J98" s="247"/>
      <c r="K98" s="138"/>
      <c r="L98" s="138"/>
      <c r="M98" s="138"/>
      <c r="N98" s="138"/>
      <c r="O98" s="138"/>
      <c r="P98" s="138"/>
      <c r="Q98" s="138"/>
      <c r="R98" s="138"/>
    </row>
    <row r="99" spans="1:18" s="134" customFormat="1" x14ac:dyDescent="0.25">
      <c r="A99" s="242">
        <v>43145</v>
      </c>
      <c r="B99" s="243">
        <v>180153965</v>
      </c>
      <c r="C99" s="248">
        <v>9</v>
      </c>
      <c r="D99" s="247">
        <v>1010713</v>
      </c>
      <c r="E99" s="245"/>
      <c r="F99" s="248"/>
      <c r="G99" s="247"/>
      <c r="H99" s="246"/>
      <c r="I99" s="246"/>
      <c r="J99" s="247"/>
      <c r="K99" s="138"/>
      <c r="L99" s="138"/>
      <c r="M99" s="138"/>
      <c r="N99" s="138"/>
      <c r="O99" s="138"/>
      <c r="P99" s="138"/>
      <c r="Q99" s="138"/>
      <c r="R99" s="138"/>
    </row>
    <row r="100" spans="1:18" s="134" customFormat="1" x14ac:dyDescent="0.25">
      <c r="A100" s="242">
        <v>43145</v>
      </c>
      <c r="B100" s="243">
        <v>180154004</v>
      </c>
      <c r="C100" s="248">
        <v>16</v>
      </c>
      <c r="D100" s="247">
        <v>1812825</v>
      </c>
      <c r="E100" s="245"/>
      <c r="F100" s="248"/>
      <c r="G100" s="247"/>
      <c r="H100" s="246"/>
      <c r="I100" s="246"/>
      <c r="J100" s="247"/>
      <c r="K100" s="138"/>
      <c r="L100" s="138"/>
      <c r="M100" s="138"/>
      <c r="N100" s="138"/>
      <c r="O100" s="138"/>
      <c r="P100" s="138"/>
      <c r="Q100" s="138"/>
      <c r="R100" s="138"/>
    </row>
    <row r="101" spans="1:18" s="134" customFormat="1" x14ac:dyDescent="0.25">
      <c r="A101" s="242">
        <v>43145</v>
      </c>
      <c r="B101" s="243">
        <v>180154010</v>
      </c>
      <c r="C101" s="248">
        <v>4</v>
      </c>
      <c r="D101" s="247">
        <v>471450</v>
      </c>
      <c r="E101" s="245"/>
      <c r="F101" s="248"/>
      <c r="G101" s="247"/>
      <c r="H101" s="246"/>
      <c r="I101" s="246">
        <v>5316763</v>
      </c>
      <c r="J101" s="247" t="s">
        <v>17</v>
      </c>
      <c r="K101" s="138"/>
      <c r="L101" s="138"/>
      <c r="M101" s="138"/>
      <c r="N101" s="138"/>
      <c r="O101" s="138"/>
      <c r="P101" s="138"/>
      <c r="Q101" s="138"/>
      <c r="R101" s="138"/>
    </row>
    <row r="102" spans="1:18" s="134" customFormat="1" x14ac:dyDescent="0.25">
      <c r="A102" s="242">
        <v>43146</v>
      </c>
      <c r="B102" s="243">
        <v>180154057</v>
      </c>
      <c r="C102" s="248">
        <v>23</v>
      </c>
      <c r="D102" s="247">
        <v>2443263</v>
      </c>
      <c r="E102" s="245">
        <v>180040411</v>
      </c>
      <c r="F102" s="248">
        <v>5</v>
      </c>
      <c r="G102" s="247">
        <v>502600</v>
      </c>
      <c r="H102" s="246"/>
      <c r="I102" s="246"/>
      <c r="J102" s="247"/>
      <c r="K102" s="138"/>
      <c r="L102" s="138"/>
      <c r="M102" s="138"/>
      <c r="N102" s="138"/>
      <c r="O102" s="138"/>
      <c r="P102" s="138"/>
      <c r="Q102" s="138"/>
      <c r="R102" s="138"/>
    </row>
    <row r="103" spans="1:18" s="134" customFormat="1" x14ac:dyDescent="0.25">
      <c r="A103" s="242">
        <v>43146</v>
      </c>
      <c r="B103" s="243">
        <v>180154060</v>
      </c>
      <c r="C103" s="248">
        <v>3</v>
      </c>
      <c r="D103" s="247">
        <v>367413</v>
      </c>
      <c r="E103" s="245"/>
      <c r="F103" s="248"/>
      <c r="G103" s="247"/>
      <c r="H103" s="246"/>
      <c r="I103" s="246"/>
      <c r="J103" s="247"/>
      <c r="K103" s="138"/>
      <c r="L103" s="138"/>
      <c r="M103" s="138"/>
      <c r="N103" s="138"/>
      <c r="O103" s="138"/>
      <c r="P103" s="138"/>
      <c r="Q103" s="138"/>
      <c r="R103" s="138"/>
    </row>
    <row r="104" spans="1:18" s="134" customFormat="1" x14ac:dyDescent="0.25">
      <c r="A104" s="242">
        <v>43146</v>
      </c>
      <c r="B104" s="243">
        <v>180154066</v>
      </c>
      <c r="C104" s="248">
        <v>7</v>
      </c>
      <c r="D104" s="247">
        <v>717500</v>
      </c>
      <c r="E104" s="245"/>
      <c r="F104" s="248"/>
      <c r="G104" s="247"/>
      <c r="H104" s="246"/>
      <c r="I104" s="246"/>
      <c r="J104" s="247"/>
      <c r="K104" s="138"/>
      <c r="L104" s="138"/>
      <c r="M104" s="138"/>
      <c r="N104" s="138"/>
      <c r="O104" s="138"/>
      <c r="P104" s="138"/>
      <c r="Q104" s="138"/>
      <c r="R104" s="138"/>
    </row>
    <row r="105" spans="1:18" s="134" customFormat="1" x14ac:dyDescent="0.25">
      <c r="A105" s="242">
        <v>43146</v>
      </c>
      <c r="B105" s="243">
        <v>180154080</v>
      </c>
      <c r="C105" s="248">
        <v>4</v>
      </c>
      <c r="D105" s="247">
        <v>448350</v>
      </c>
      <c r="E105" s="245"/>
      <c r="F105" s="248"/>
      <c r="G105" s="247"/>
      <c r="H105" s="246"/>
      <c r="I105" s="246"/>
      <c r="J105" s="247"/>
      <c r="K105" s="138"/>
      <c r="L105" s="138"/>
      <c r="M105" s="138"/>
      <c r="N105" s="138"/>
      <c r="O105" s="138"/>
      <c r="P105" s="138"/>
      <c r="Q105" s="138"/>
      <c r="R105" s="138"/>
    </row>
    <row r="106" spans="1:18" s="134" customFormat="1" x14ac:dyDescent="0.25">
      <c r="A106" s="242">
        <v>43146</v>
      </c>
      <c r="B106" s="243">
        <v>180154087</v>
      </c>
      <c r="C106" s="248">
        <v>7</v>
      </c>
      <c r="D106" s="247">
        <v>776913</v>
      </c>
      <c r="E106" s="245"/>
      <c r="F106" s="248"/>
      <c r="G106" s="247"/>
      <c r="H106" s="246"/>
      <c r="I106" s="246"/>
      <c r="J106" s="247"/>
      <c r="K106" s="138"/>
      <c r="L106" s="138"/>
      <c r="M106" s="138"/>
      <c r="N106" s="138"/>
      <c r="O106" s="138"/>
      <c r="P106" s="138"/>
      <c r="Q106" s="138"/>
      <c r="R106" s="138"/>
    </row>
    <row r="107" spans="1:18" s="134" customFormat="1" x14ac:dyDescent="0.25">
      <c r="A107" s="242">
        <v>43146</v>
      </c>
      <c r="B107" s="243">
        <v>180154096</v>
      </c>
      <c r="C107" s="248">
        <v>2</v>
      </c>
      <c r="D107" s="247">
        <v>207638</v>
      </c>
      <c r="E107" s="245"/>
      <c r="F107" s="248"/>
      <c r="G107" s="247"/>
      <c r="H107" s="246"/>
      <c r="I107" s="246"/>
      <c r="J107" s="247"/>
      <c r="K107" s="138"/>
      <c r="L107" s="138"/>
      <c r="M107" s="138"/>
      <c r="N107" s="138"/>
      <c r="O107" s="138"/>
      <c r="P107" s="138"/>
      <c r="Q107" s="138"/>
      <c r="R107" s="138"/>
    </row>
    <row r="108" spans="1:18" s="134" customFormat="1" x14ac:dyDescent="0.25">
      <c r="A108" s="242">
        <v>43146</v>
      </c>
      <c r="B108" s="243">
        <v>180154111</v>
      </c>
      <c r="C108" s="248">
        <v>4</v>
      </c>
      <c r="D108" s="247">
        <v>470225</v>
      </c>
      <c r="E108" s="245"/>
      <c r="F108" s="248"/>
      <c r="G108" s="247"/>
      <c r="H108" s="246"/>
      <c r="I108" s="246"/>
      <c r="J108" s="247"/>
      <c r="K108" s="138"/>
      <c r="L108" s="138"/>
      <c r="M108" s="138"/>
      <c r="N108" s="138"/>
      <c r="O108" s="138"/>
      <c r="P108" s="138"/>
      <c r="Q108" s="138"/>
      <c r="R108" s="138"/>
    </row>
    <row r="109" spans="1:18" s="134" customFormat="1" x14ac:dyDescent="0.25">
      <c r="A109" s="242">
        <v>43146</v>
      </c>
      <c r="B109" s="243">
        <v>180154118</v>
      </c>
      <c r="C109" s="248">
        <v>1</v>
      </c>
      <c r="D109" s="247">
        <v>119963</v>
      </c>
      <c r="E109" s="245"/>
      <c r="F109" s="248"/>
      <c r="G109" s="247"/>
      <c r="H109" s="246"/>
      <c r="I109" s="246">
        <v>5048665</v>
      </c>
      <c r="J109" s="247" t="s">
        <v>17</v>
      </c>
      <c r="K109" s="138"/>
      <c r="L109" s="138"/>
      <c r="M109" s="138"/>
      <c r="N109" s="138"/>
      <c r="O109" s="138"/>
      <c r="P109" s="138"/>
      <c r="Q109" s="138"/>
      <c r="R109" s="138"/>
    </row>
    <row r="110" spans="1:18" s="134" customFormat="1" x14ac:dyDescent="0.25">
      <c r="A110" s="242">
        <v>43147</v>
      </c>
      <c r="B110" s="243">
        <v>180154133</v>
      </c>
      <c r="C110" s="248">
        <v>22</v>
      </c>
      <c r="D110" s="247">
        <v>2670238</v>
      </c>
      <c r="E110" s="245"/>
      <c r="F110" s="248"/>
      <c r="G110" s="247"/>
      <c r="H110" s="246"/>
      <c r="I110" s="246"/>
      <c r="J110" s="247"/>
      <c r="K110" s="138"/>
      <c r="L110" s="138"/>
      <c r="M110" s="138"/>
      <c r="N110" s="138"/>
      <c r="O110" s="138"/>
      <c r="P110" s="138"/>
      <c r="Q110" s="138"/>
      <c r="R110" s="138"/>
    </row>
    <row r="111" spans="1:18" s="134" customFormat="1" x14ac:dyDescent="0.25">
      <c r="A111" s="242">
        <v>43147</v>
      </c>
      <c r="B111" s="243">
        <v>180154147</v>
      </c>
      <c r="C111" s="248">
        <v>3</v>
      </c>
      <c r="D111" s="247">
        <v>314825</v>
      </c>
      <c r="E111" s="245"/>
      <c r="F111" s="248"/>
      <c r="G111" s="247"/>
      <c r="H111" s="246"/>
      <c r="I111" s="246"/>
      <c r="J111" s="247"/>
      <c r="K111" s="138"/>
      <c r="L111" s="138"/>
      <c r="M111" s="138"/>
      <c r="N111" s="138"/>
      <c r="O111" s="138"/>
      <c r="P111" s="138"/>
      <c r="Q111" s="138"/>
      <c r="R111" s="138"/>
    </row>
    <row r="112" spans="1:18" s="134" customFormat="1" x14ac:dyDescent="0.25">
      <c r="A112" s="242">
        <v>43147</v>
      </c>
      <c r="B112" s="243">
        <v>180154159</v>
      </c>
      <c r="C112" s="248">
        <v>11</v>
      </c>
      <c r="D112" s="247">
        <v>1092175</v>
      </c>
      <c r="E112" s="245"/>
      <c r="F112" s="248"/>
      <c r="G112" s="247"/>
      <c r="H112" s="246"/>
      <c r="I112" s="246"/>
      <c r="J112" s="247"/>
      <c r="K112" s="138"/>
      <c r="L112" s="138"/>
      <c r="M112" s="138"/>
      <c r="N112" s="138"/>
      <c r="O112" s="138"/>
      <c r="P112" s="138"/>
      <c r="Q112" s="138"/>
      <c r="R112" s="138"/>
    </row>
    <row r="113" spans="1:18" s="134" customFormat="1" x14ac:dyDescent="0.25">
      <c r="A113" s="242">
        <v>43147</v>
      </c>
      <c r="B113" s="243">
        <v>180154165</v>
      </c>
      <c r="C113" s="248">
        <v>2</v>
      </c>
      <c r="D113" s="247">
        <v>136150</v>
      </c>
      <c r="E113" s="245"/>
      <c r="F113" s="248"/>
      <c r="G113" s="247"/>
      <c r="H113" s="246"/>
      <c r="I113" s="246"/>
      <c r="J113" s="247"/>
      <c r="K113" s="138"/>
      <c r="L113" s="138"/>
      <c r="M113" s="138"/>
      <c r="N113" s="138"/>
      <c r="O113" s="138"/>
      <c r="P113" s="138"/>
      <c r="Q113" s="138"/>
      <c r="R113" s="138"/>
    </row>
    <row r="114" spans="1:18" s="134" customFormat="1" x14ac:dyDescent="0.25">
      <c r="A114" s="242">
        <v>43147</v>
      </c>
      <c r="B114" s="243">
        <v>180154189</v>
      </c>
      <c r="C114" s="248">
        <v>2</v>
      </c>
      <c r="D114" s="247">
        <v>234238</v>
      </c>
      <c r="E114" s="245"/>
      <c r="F114" s="248"/>
      <c r="G114" s="247"/>
      <c r="H114" s="246"/>
      <c r="I114" s="246"/>
      <c r="J114" s="247"/>
      <c r="K114" s="138"/>
      <c r="L114" s="138"/>
      <c r="M114" s="138"/>
      <c r="N114" s="138"/>
      <c r="O114" s="138"/>
      <c r="P114" s="138"/>
      <c r="Q114" s="138"/>
      <c r="R114" s="138"/>
    </row>
    <row r="115" spans="1:18" s="134" customFormat="1" x14ac:dyDescent="0.25">
      <c r="A115" s="242">
        <v>43147</v>
      </c>
      <c r="B115" s="243">
        <v>180154193</v>
      </c>
      <c r="C115" s="248">
        <v>2</v>
      </c>
      <c r="D115" s="247">
        <v>207900</v>
      </c>
      <c r="E115" s="245"/>
      <c r="F115" s="248"/>
      <c r="G115" s="247"/>
      <c r="H115" s="246"/>
      <c r="I115" s="246"/>
      <c r="J115" s="247"/>
      <c r="K115" s="138"/>
      <c r="L115" s="138"/>
      <c r="M115" s="138"/>
      <c r="N115" s="138"/>
      <c r="O115" s="138"/>
      <c r="P115" s="138"/>
      <c r="Q115" s="138"/>
      <c r="R115" s="138"/>
    </row>
    <row r="116" spans="1:18" s="134" customFormat="1" x14ac:dyDescent="0.25">
      <c r="A116" s="242">
        <v>43147</v>
      </c>
      <c r="B116" s="243">
        <v>180154196</v>
      </c>
      <c r="C116" s="248">
        <v>3</v>
      </c>
      <c r="D116" s="247">
        <v>296188</v>
      </c>
      <c r="E116" s="245"/>
      <c r="F116" s="248"/>
      <c r="G116" s="247"/>
      <c r="H116" s="246"/>
      <c r="I116" s="246">
        <v>4951714</v>
      </c>
      <c r="J116" s="247" t="s">
        <v>17</v>
      </c>
      <c r="K116" s="138"/>
      <c r="L116" s="138"/>
      <c r="M116" s="138"/>
      <c r="N116" s="138"/>
      <c r="O116" s="138"/>
      <c r="P116" s="138"/>
      <c r="Q116" s="138"/>
      <c r="R116" s="138"/>
    </row>
    <row r="117" spans="1:18" s="134" customFormat="1" x14ac:dyDescent="0.25">
      <c r="A117" s="242">
        <v>43148</v>
      </c>
      <c r="B117" s="243">
        <v>180154228</v>
      </c>
      <c r="C117" s="248">
        <v>15</v>
      </c>
      <c r="D117" s="247">
        <v>1650075</v>
      </c>
      <c r="E117" s="245">
        <v>180040444</v>
      </c>
      <c r="F117" s="248">
        <v>7</v>
      </c>
      <c r="G117" s="247">
        <v>886113</v>
      </c>
      <c r="H117" s="246"/>
      <c r="I117" s="246"/>
      <c r="J117" s="247"/>
      <c r="K117" s="138"/>
      <c r="L117" s="138"/>
      <c r="M117" s="138"/>
      <c r="N117" s="138"/>
      <c r="O117" s="138"/>
      <c r="P117" s="138"/>
      <c r="Q117" s="138"/>
      <c r="R117" s="138"/>
    </row>
    <row r="118" spans="1:18" s="134" customFormat="1" x14ac:dyDescent="0.25">
      <c r="A118" s="242">
        <v>43148</v>
      </c>
      <c r="B118" s="243">
        <v>180154230</v>
      </c>
      <c r="C118" s="248">
        <v>4</v>
      </c>
      <c r="D118" s="247">
        <v>335563</v>
      </c>
      <c r="E118" s="245"/>
      <c r="F118" s="248"/>
      <c r="G118" s="247"/>
      <c r="H118" s="246"/>
      <c r="I118" s="246"/>
      <c r="J118" s="247"/>
      <c r="K118" s="138"/>
      <c r="L118" s="138"/>
      <c r="M118" s="138"/>
      <c r="N118" s="138"/>
      <c r="O118" s="138"/>
      <c r="P118" s="138"/>
      <c r="Q118" s="138"/>
      <c r="R118" s="138"/>
    </row>
    <row r="119" spans="1:18" s="134" customFormat="1" x14ac:dyDescent="0.25">
      <c r="A119" s="242">
        <v>43148</v>
      </c>
      <c r="B119" s="243">
        <v>180154243</v>
      </c>
      <c r="C119" s="248">
        <v>5</v>
      </c>
      <c r="D119" s="247">
        <v>505663</v>
      </c>
      <c r="E119" s="245"/>
      <c r="F119" s="248"/>
      <c r="G119" s="247"/>
      <c r="H119" s="246"/>
      <c r="I119" s="246"/>
      <c r="J119" s="247"/>
      <c r="K119" s="138"/>
      <c r="L119" s="138"/>
      <c r="M119" s="138"/>
      <c r="N119" s="138"/>
      <c r="O119" s="138"/>
      <c r="P119" s="138"/>
      <c r="Q119" s="138"/>
      <c r="R119" s="138"/>
    </row>
    <row r="120" spans="1:18" s="134" customFormat="1" x14ac:dyDescent="0.25">
      <c r="A120" s="242">
        <v>43148</v>
      </c>
      <c r="B120" s="243">
        <v>180154257</v>
      </c>
      <c r="C120" s="248">
        <v>12</v>
      </c>
      <c r="D120" s="247">
        <v>1241625</v>
      </c>
      <c r="E120" s="245"/>
      <c r="F120" s="248"/>
      <c r="G120" s="247"/>
      <c r="H120" s="246"/>
      <c r="I120" s="246"/>
      <c r="J120" s="247"/>
      <c r="K120" s="138"/>
      <c r="L120" s="138"/>
      <c r="M120" s="138"/>
      <c r="N120" s="138"/>
      <c r="O120" s="138"/>
      <c r="P120" s="138"/>
      <c r="Q120" s="138"/>
      <c r="R120" s="138"/>
    </row>
    <row r="121" spans="1:18" s="134" customFormat="1" x14ac:dyDescent="0.25">
      <c r="A121" s="242">
        <v>43148</v>
      </c>
      <c r="B121" s="243">
        <v>180154268</v>
      </c>
      <c r="C121" s="248">
        <v>6</v>
      </c>
      <c r="D121" s="247">
        <v>626938</v>
      </c>
      <c r="E121" s="245"/>
      <c r="F121" s="248"/>
      <c r="G121" s="247"/>
      <c r="H121" s="246"/>
      <c r="I121" s="246">
        <v>3473751</v>
      </c>
      <c r="J121" s="247" t="s">
        <v>17</v>
      </c>
      <c r="K121" s="138"/>
      <c r="L121" s="317"/>
      <c r="M121" s="138"/>
      <c r="N121" s="138"/>
      <c r="O121" s="138"/>
      <c r="P121" s="138"/>
      <c r="Q121" s="138"/>
      <c r="R121" s="138"/>
    </row>
    <row r="122" spans="1:18" s="134" customFormat="1" x14ac:dyDescent="0.25">
      <c r="A122" s="242">
        <v>43150</v>
      </c>
      <c r="B122" s="243">
        <v>180154374</v>
      </c>
      <c r="C122" s="248">
        <v>50</v>
      </c>
      <c r="D122" s="247">
        <v>5728888</v>
      </c>
      <c r="E122" s="245">
        <v>180040483</v>
      </c>
      <c r="F122" s="248">
        <v>4</v>
      </c>
      <c r="G122" s="247">
        <v>463575</v>
      </c>
      <c r="H122" s="246"/>
      <c r="I122" s="246"/>
      <c r="J122" s="247"/>
      <c r="K122" s="138"/>
      <c r="L122" s="138"/>
      <c r="M122" s="138"/>
      <c r="N122" s="138"/>
      <c r="O122" s="138"/>
      <c r="P122" s="138"/>
      <c r="Q122" s="138"/>
      <c r="R122" s="138"/>
    </row>
    <row r="123" spans="1:18" s="134" customFormat="1" x14ac:dyDescent="0.25">
      <c r="A123" s="242">
        <v>43150</v>
      </c>
      <c r="B123" s="243">
        <v>180154391</v>
      </c>
      <c r="C123" s="248">
        <v>19</v>
      </c>
      <c r="D123" s="247">
        <v>2242713</v>
      </c>
      <c r="E123" s="245"/>
      <c r="F123" s="248"/>
      <c r="G123" s="247"/>
      <c r="H123" s="246"/>
      <c r="I123" s="246"/>
      <c r="J123" s="247"/>
      <c r="K123" s="138"/>
      <c r="L123" s="138"/>
      <c r="M123" s="138"/>
      <c r="N123" s="138"/>
      <c r="O123" s="138"/>
      <c r="P123" s="138"/>
      <c r="Q123" s="138"/>
      <c r="R123" s="138"/>
    </row>
    <row r="124" spans="1:18" s="134" customFormat="1" x14ac:dyDescent="0.25">
      <c r="A124" s="242">
        <v>43150</v>
      </c>
      <c r="B124" s="243">
        <v>180154417</v>
      </c>
      <c r="C124" s="248">
        <v>14</v>
      </c>
      <c r="D124" s="247">
        <v>1388188</v>
      </c>
      <c r="E124" s="245"/>
      <c r="F124" s="248"/>
      <c r="G124" s="247"/>
      <c r="H124" s="246"/>
      <c r="I124" s="246"/>
      <c r="J124" s="247"/>
      <c r="K124" s="138"/>
      <c r="L124" s="138"/>
      <c r="M124" s="138"/>
      <c r="N124" s="138"/>
      <c r="O124" s="138"/>
      <c r="P124" s="138"/>
      <c r="Q124" s="138"/>
      <c r="R124" s="138"/>
    </row>
    <row r="125" spans="1:18" s="134" customFormat="1" x14ac:dyDescent="0.25">
      <c r="A125" s="242">
        <v>43150</v>
      </c>
      <c r="B125" s="243">
        <v>180154425</v>
      </c>
      <c r="C125" s="248">
        <v>9</v>
      </c>
      <c r="D125" s="247">
        <v>806925</v>
      </c>
      <c r="E125" s="245"/>
      <c r="F125" s="248"/>
      <c r="G125" s="247"/>
      <c r="H125" s="246"/>
      <c r="I125" s="246"/>
      <c r="J125" s="247"/>
      <c r="K125" s="138"/>
      <c r="L125" s="138"/>
      <c r="M125" s="138"/>
      <c r="N125" s="138"/>
      <c r="O125" s="138"/>
      <c r="P125" s="138"/>
      <c r="Q125" s="138"/>
      <c r="R125" s="138"/>
    </row>
    <row r="126" spans="1:18" s="134" customFormat="1" x14ac:dyDescent="0.25">
      <c r="A126" s="242">
        <v>43150</v>
      </c>
      <c r="B126" s="243">
        <v>180154433</v>
      </c>
      <c r="C126" s="248">
        <v>3</v>
      </c>
      <c r="D126" s="247">
        <v>422450</v>
      </c>
      <c r="E126" s="245"/>
      <c r="F126" s="248"/>
      <c r="G126" s="247"/>
      <c r="H126" s="246"/>
      <c r="I126" s="246">
        <v>10125589</v>
      </c>
      <c r="J126" s="247" t="s">
        <v>17</v>
      </c>
      <c r="K126" s="138"/>
      <c r="L126" s="138"/>
      <c r="M126" s="138"/>
      <c r="N126" s="138"/>
      <c r="O126" s="138"/>
      <c r="P126" s="138"/>
      <c r="Q126" s="138"/>
      <c r="R126" s="138"/>
    </row>
    <row r="127" spans="1:18" s="134" customFormat="1" x14ac:dyDescent="0.25">
      <c r="A127" s="242">
        <v>43151</v>
      </c>
      <c r="B127" s="243">
        <v>180154481</v>
      </c>
      <c r="C127" s="248">
        <v>17</v>
      </c>
      <c r="D127" s="247">
        <v>1647363</v>
      </c>
      <c r="E127" s="245">
        <v>180040512</v>
      </c>
      <c r="F127" s="248">
        <v>1</v>
      </c>
      <c r="G127" s="247">
        <v>102025</v>
      </c>
      <c r="H127" s="246"/>
      <c r="I127" s="246"/>
      <c r="J127" s="247"/>
      <c r="K127" s="138"/>
      <c r="L127" s="138"/>
      <c r="M127" s="138"/>
      <c r="N127" s="138"/>
      <c r="O127" s="138"/>
      <c r="P127" s="138"/>
      <c r="Q127" s="138"/>
      <c r="R127" s="138"/>
    </row>
    <row r="128" spans="1:18" s="134" customFormat="1" x14ac:dyDescent="0.25">
      <c r="A128" s="242">
        <v>43151</v>
      </c>
      <c r="B128" s="243">
        <v>180154490</v>
      </c>
      <c r="C128" s="248">
        <v>12</v>
      </c>
      <c r="D128" s="247">
        <v>1306988</v>
      </c>
      <c r="E128" s="245"/>
      <c r="F128" s="248"/>
      <c r="G128" s="247"/>
      <c r="H128" s="246"/>
      <c r="I128" s="246"/>
      <c r="J128" s="247"/>
      <c r="K128" s="138"/>
      <c r="L128" s="138"/>
      <c r="M128" s="138"/>
      <c r="N128" s="138"/>
      <c r="O128" s="138"/>
      <c r="P128" s="138"/>
      <c r="Q128" s="138"/>
      <c r="R128" s="138"/>
    </row>
    <row r="129" spans="1:18" s="134" customFormat="1" x14ac:dyDescent="0.25">
      <c r="A129" s="242">
        <v>43151</v>
      </c>
      <c r="B129" s="243">
        <v>180154504</v>
      </c>
      <c r="C129" s="248">
        <v>9</v>
      </c>
      <c r="D129" s="247">
        <v>1082813</v>
      </c>
      <c r="E129" s="245"/>
      <c r="F129" s="248"/>
      <c r="G129" s="247"/>
      <c r="H129" s="246"/>
      <c r="I129" s="246"/>
      <c r="J129" s="247"/>
      <c r="K129" s="138"/>
      <c r="L129" s="138"/>
      <c r="M129" s="138"/>
      <c r="N129" s="138"/>
      <c r="O129" s="138"/>
      <c r="P129" s="138"/>
      <c r="Q129" s="138"/>
      <c r="R129" s="138"/>
    </row>
    <row r="130" spans="1:18" s="134" customFormat="1" x14ac:dyDescent="0.25">
      <c r="A130" s="242">
        <v>43151</v>
      </c>
      <c r="B130" s="243">
        <v>180154509</v>
      </c>
      <c r="C130" s="248">
        <v>6</v>
      </c>
      <c r="D130" s="247">
        <v>723538</v>
      </c>
      <c r="E130" s="245"/>
      <c r="F130" s="248"/>
      <c r="G130" s="247"/>
      <c r="H130" s="246"/>
      <c r="I130" s="246"/>
      <c r="J130" s="247"/>
      <c r="K130" s="138"/>
      <c r="L130" s="138"/>
      <c r="M130" s="138"/>
      <c r="N130" s="138"/>
      <c r="O130" s="138"/>
      <c r="P130" s="138"/>
      <c r="Q130" s="138"/>
      <c r="R130" s="138"/>
    </row>
    <row r="131" spans="1:18" s="134" customFormat="1" x14ac:dyDescent="0.25">
      <c r="A131" s="242">
        <v>43151</v>
      </c>
      <c r="B131" s="243">
        <v>180154521</v>
      </c>
      <c r="C131" s="248">
        <v>4</v>
      </c>
      <c r="D131" s="247">
        <v>436013</v>
      </c>
      <c r="E131" s="245"/>
      <c r="F131" s="248"/>
      <c r="G131" s="247"/>
      <c r="H131" s="246"/>
      <c r="I131" s="246"/>
      <c r="J131" s="247"/>
      <c r="K131" s="138"/>
      <c r="L131" s="138"/>
      <c r="M131" s="138"/>
      <c r="N131" s="138"/>
      <c r="O131" s="138"/>
      <c r="P131" s="138"/>
      <c r="Q131" s="138"/>
      <c r="R131" s="138"/>
    </row>
    <row r="132" spans="1:18" s="134" customFormat="1" x14ac:dyDescent="0.25">
      <c r="A132" s="242">
        <v>43151</v>
      </c>
      <c r="B132" s="243">
        <v>180154544</v>
      </c>
      <c r="C132" s="248">
        <v>5</v>
      </c>
      <c r="D132" s="247">
        <v>489300</v>
      </c>
      <c r="E132" s="245"/>
      <c r="F132" s="248"/>
      <c r="G132" s="247"/>
      <c r="H132" s="246"/>
      <c r="I132" s="246">
        <v>5583990</v>
      </c>
      <c r="J132" s="247" t="s">
        <v>17</v>
      </c>
      <c r="K132" s="138"/>
      <c r="L132" s="138"/>
      <c r="M132" s="138"/>
      <c r="N132" s="138"/>
      <c r="O132" s="138"/>
      <c r="P132" s="138"/>
      <c r="Q132" s="138"/>
      <c r="R132" s="138"/>
    </row>
    <row r="133" spans="1:18" s="134" customFormat="1" x14ac:dyDescent="0.25">
      <c r="A133" s="242">
        <v>43152</v>
      </c>
      <c r="B133" s="243">
        <v>180154567</v>
      </c>
      <c r="C133" s="248">
        <v>3</v>
      </c>
      <c r="D133" s="247">
        <v>308000</v>
      </c>
      <c r="E133" s="245">
        <v>180040528</v>
      </c>
      <c r="F133" s="248">
        <v>11</v>
      </c>
      <c r="G133" s="247">
        <v>1185188</v>
      </c>
      <c r="H133" s="246"/>
      <c r="I133" s="246"/>
      <c r="J133" s="247"/>
      <c r="K133" s="138"/>
      <c r="L133" s="138"/>
      <c r="M133" s="138"/>
      <c r="N133" s="138"/>
      <c r="O133" s="138"/>
      <c r="P133" s="138"/>
      <c r="Q133" s="138"/>
      <c r="R133" s="138"/>
    </row>
    <row r="134" spans="1:18" s="134" customFormat="1" x14ac:dyDescent="0.25">
      <c r="A134" s="242">
        <v>43152</v>
      </c>
      <c r="B134" s="243">
        <v>180154569</v>
      </c>
      <c r="C134" s="248">
        <v>14</v>
      </c>
      <c r="D134" s="247">
        <v>1578325</v>
      </c>
      <c r="E134" s="245"/>
      <c r="F134" s="248"/>
      <c r="G134" s="247"/>
      <c r="H134" s="246"/>
      <c r="I134" s="246"/>
      <c r="J134" s="247"/>
      <c r="K134" s="138"/>
      <c r="L134" s="138"/>
      <c r="M134" s="138"/>
      <c r="N134" s="138"/>
      <c r="O134" s="138"/>
      <c r="P134" s="138"/>
      <c r="Q134" s="138"/>
      <c r="R134" s="138"/>
    </row>
    <row r="135" spans="1:18" s="134" customFormat="1" x14ac:dyDescent="0.25">
      <c r="A135" s="242">
        <v>43152</v>
      </c>
      <c r="B135" s="243">
        <v>180154576</v>
      </c>
      <c r="C135" s="248">
        <v>5</v>
      </c>
      <c r="D135" s="247">
        <v>595000</v>
      </c>
      <c r="E135" s="245"/>
      <c r="F135" s="248"/>
      <c r="G135" s="247"/>
      <c r="H135" s="246"/>
      <c r="I135" s="246"/>
      <c r="J135" s="247"/>
      <c r="K135" s="138"/>
      <c r="L135" s="138"/>
      <c r="M135" s="138"/>
      <c r="N135" s="138"/>
      <c r="O135" s="138"/>
      <c r="P135" s="138"/>
      <c r="Q135" s="138"/>
      <c r="R135" s="138"/>
    </row>
    <row r="136" spans="1:18" s="134" customFormat="1" x14ac:dyDescent="0.25">
      <c r="A136" s="242">
        <v>43152</v>
      </c>
      <c r="B136" s="243">
        <v>180154612</v>
      </c>
      <c r="C136" s="248">
        <v>15</v>
      </c>
      <c r="D136" s="247">
        <v>1528100</v>
      </c>
      <c r="E136" s="245"/>
      <c r="F136" s="248"/>
      <c r="G136" s="247"/>
      <c r="H136" s="246"/>
      <c r="I136" s="246"/>
      <c r="J136" s="247"/>
      <c r="K136" s="138"/>
      <c r="L136" s="138"/>
      <c r="M136" s="138"/>
      <c r="N136" s="138"/>
      <c r="O136" s="138"/>
      <c r="P136" s="138"/>
      <c r="Q136" s="138"/>
      <c r="R136" s="138"/>
    </row>
    <row r="137" spans="1:18" s="134" customFormat="1" x14ac:dyDescent="0.25">
      <c r="A137" s="242">
        <v>43152</v>
      </c>
      <c r="B137" s="243">
        <v>180154617</v>
      </c>
      <c r="C137" s="248">
        <v>3</v>
      </c>
      <c r="D137" s="247">
        <v>371088</v>
      </c>
      <c r="E137" s="245"/>
      <c r="F137" s="248"/>
      <c r="G137" s="247"/>
      <c r="H137" s="246"/>
      <c r="I137" s="246"/>
      <c r="J137" s="247"/>
      <c r="K137" s="138"/>
      <c r="L137" s="138"/>
      <c r="M137" s="138"/>
      <c r="N137" s="138"/>
      <c r="O137" s="138"/>
      <c r="P137" s="138"/>
      <c r="Q137" s="138"/>
      <c r="R137" s="138"/>
    </row>
    <row r="138" spans="1:18" s="134" customFormat="1" x14ac:dyDescent="0.25">
      <c r="A138" s="242">
        <v>43152</v>
      </c>
      <c r="B138" s="243">
        <v>180154624</v>
      </c>
      <c r="C138" s="248">
        <v>3</v>
      </c>
      <c r="D138" s="247">
        <v>272300</v>
      </c>
      <c r="E138" s="245"/>
      <c r="F138" s="248"/>
      <c r="G138" s="247"/>
      <c r="H138" s="246"/>
      <c r="I138" s="246"/>
      <c r="J138" s="247"/>
      <c r="K138" s="138"/>
      <c r="L138" s="138"/>
      <c r="M138" s="138"/>
      <c r="N138" s="138"/>
      <c r="O138" s="138"/>
      <c r="P138" s="138"/>
      <c r="Q138" s="138"/>
      <c r="R138" s="138"/>
    </row>
    <row r="139" spans="1:18" s="134" customFormat="1" x14ac:dyDescent="0.25">
      <c r="A139" s="242">
        <v>43152</v>
      </c>
      <c r="B139" s="243">
        <v>180154632</v>
      </c>
      <c r="C139" s="248">
        <v>3</v>
      </c>
      <c r="D139" s="247">
        <v>372400</v>
      </c>
      <c r="E139" s="245"/>
      <c r="F139" s="248"/>
      <c r="G139" s="247"/>
      <c r="H139" s="246"/>
      <c r="I139" s="246">
        <v>3840025</v>
      </c>
      <c r="J139" s="247" t="s">
        <v>17</v>
      </c>
      <c r="K139" s="138"/>
      <c r="L139" s="138"/>
      <c r="M139" s="138"/>
      <c r="N139" s="138"/>
      <c r="O139" s="138"/>
      <c r="P139" s="138"/>
      <c r="Q139" s="138"/>
      <c r="R139" s="138"/>
    </row>
    <row r="140" spans="1:18" s="134" customFormat="1" x14ac:dyDescent="0.25">
      <c r="A140" s="242">
        <v>43153</v>
      </c>
      <c r="B140" s="243">
        <v>180154666</v>
      </c>
      <c r="C140" s="248">
        <v>13</v>
      </c>
      <c r="D140" s="247">
        <v>1454338</v>
      </c>
      <c r="E140" s="245">
        <v>180040584</v>
      </c>
      <c r="F140" s="248">
        <v>6</v>
      </c>
      <c r="G140" s="247">
        <v>548800</v>
      </c>
      <c r="H140" s="246"/>
      <c r="I140" s="246"/>
      <c r="J140" s="247"/>
      <c r="K140" s="138"/>
      <c r="L140" s="138"/>
      <c r="M140" s="138"/>
      <c r="N140" s="138"/>
      <c r="O140" s="138"/>
      <c r="P140" s="138"/>
      <c r="Q140" s="138"/>
      <c r="R140" s="138"/>
    </row>
    <row r="141" spans="1:18" s="134" customFormat="1" x14ac:dyDescent="0.25">
      <c r="A141" s="242">
        <v>43153</v>
      </c>
      <c r="B141" s="243">
        <v>180154669</v>
      </c>
      <c r="C141" s="248">
        <v>5</v>
      </c>
      <c r="D141" s="247">
        <v>583188</v>
      </c>
      <c r="E141" s="245"/>
      <c r="F141" s="248"/>
      <c r="G141" s="247"/>
      <c r="H141" s="246"/>
      <c r="I141" s="246"/>
      <c r="J141" s="247"/>
      <c r="K141" s="138"/>
      <c r="L141" s="138"/>
      <c r="M141" s="138"/>
      <c r="N141" s="138"/>
      <c r="O141" s="138"/>
      <c r="P141" s="138"/>
      <c r="Q141" s="138"/>
      <c r="R141" s="138"/>
    </row>
    <row r="142" spans="1:18" s="134" customFormat="1" x14ac:dyDescent="0.25">
      <c r="A142" s="242">
        <v>43153</v>
      </c>
      <c r="B142" s="243">
        <v>180154681</v>
      </c>
      <c r="C142" s="248">
        <v>7</v>
      </c>
      <c r="D142" s="247">
        <v>854613</v>
      </c>
      <c r="E142" s="245"/>
      <c r="F142" s="248"/>
      <c r="G142" s="247"/>
      <c r="H142" s="246"/>
      <c r="I142" s="246"/>
      <c r="J142" s="247"/>
      <c r="K142" s="138"/>
      <c r="L142" s="138"/>
      <c r="M142" s="138"/>
      <c r="N142" s="138"/>
      <c r="O142" s="138"/>
      <c r="P142" s="138"/>
      <c r="Q142" s="138"/>
      <c r="R142" s="138"/>
    </row>
    <row r="143" spans="1:18" s="134" customFormat="1" x14ac:dyDescent="0.25">
      <c r="A143" s="242">
        <v>43153</v>
      </c>
      <c r="B143" s="243">
        <v>180154690</v>
      </c>
      <c r="C143" s="248">
        <v>5</v>
      </c>
      <c r="D143" s="247">
        <v>459463</v>
      </c>
      <c r="E143" s="245"/>
      <c r="F143" s="248"/>
      <c r="G143" s="247"/>
      <c r="H143" s="246"/>
      <c r="I143" s="246"/>
      <c r="J143" s="247"/>
      <c r="K143" s="138"/>
      <c r="L143" s="138"/>
      <c r="M143" s="138"/>
      <c r="N143" s="138"/>
      <c r="O143" s="138"/>
      <c r="P143" s="138"/>
      <c r="Q143" s="138"/>
      <c r="R143" s="138"/>
    </row>
    <row r="144" spans="1:18" s="134" customFormat="1" x14ac:dyDescent="0.25">
      <c r="A144" s="242">
        <v>43153</v>
      </c>
      <c r="B144" s="243">
        <v>180154707</v>
      </c>
      <c r="C144" s="248">
        <v>8</v>
      </c>
      <c r="D144" s="247">
        <v>898275</v>
      </c>
      <c r="E144" s="245"/>
      <c r="F144" s="248"/>
      <c r="G144" s="247"/>
      <c r="H144" s="246"/>
      <c r="I144" s="246"/>
      <c r="J144" s="247"/>
      <c r="K144" s="138"/>
      <c r="L144" s="138"/>
      <c r="M144" s="138"/>
      <c r="N144" s="138"/>
      <c r="O144" s="138"/>
      <c r="P144" s="138"/>
      <c r="Q144" s="138"/>
      <c r="R144" s="138"/>
    </row>
    <row r="145" spans="1:18" s="134" customFormat="1" x14ac:dyDescent="0.25">
      <c r="A145" s="242">
        <v>43153</v>
      </c>
      <c r="B145" s="243">
        <v>180154715</v>
      </c>
      <c r="C145" s="248">
        <v>7</v>
      </c>
      <c r="D145" s="247">
        <v>857763</v>
      </c>
      <c r="E145" s="245"/>
      <c r="F145" s="248"/>
      <c r="G145" s="247"/>
      <c r="H145" s="246"/>
      <c r="I145" s="246"/>
      <c r="J145" s="247"/>
      <c r="K145" s="138"/>
      <c r="L145" s="138"/>
      <c r="M145" s="138"/>
      <c r="N145" s="138"/>
      <c r="O145" s="138"/>
      <c r="P145" s="138"/>
      <c r="Q145" s="138"/>
      <c r="R145" s="138"/>
    </row>
    <row r="146" spans="1:18" s="134" customFormat="1" x14ac:dyDescent="0.25">
      <c r="A146" s="242">
        <v>43153</v>
      </c>
      <c r="B146" s="243">
        <v>180154724</v>
      </c>
      <c r="C146" s="248">
        <v>3</v>
      </c>
      <c r="D146" s="247">
        <v>381238</v>
      </c>
      <c r="E146" s="245"/>
      <c r="F146" s="248"/>
      <c r="G146" s="247"/>
      <c r="H146" s="246"/>
      <c r="I146" s="246"/>
      <c r="J146" s="247"/>
      <c r="K146" s="138"/>
      <c r="L146" s="138"/>
      <c r="M146" s="138"/>
      <c r="N146" s="138"/>
      <c r="O146" s="138"/>
      <c r="P146" s="138"/>
      <c r="Q146" s="138"/>
      <c r="R146" s="138"/>
    </row>
    <row r="147" spans="1:18" s="134" customFormat="1" x14ac:dyDescent="0.25">
      <c r="A147" s="242">
        <v>43153</v>
      </c>
      <c r="B147" s="243">
        <v>180154731</v>
      </c>
      <c r="C147" s="248">
        <v>1</v>
      </c>
      <c r="D147" s="247">
        <v>148575</v>
      </c>
      <c r="E147" s="245"/>
      <c r="F147" s="248"/>
      <c r="G147" s="247"/>
      <c r="H147" s="246"/>
      <c r="I147" s="246"/>
      <c r="J147" s="247"/>
      <c r="K147" s="138"/>
      <c r="L147" s="138"/>
      <c r="M147" s="138"/>
      <c r="N147" s="138"/>
      <c r="O147" s="138"/>
      <c r="P147" s="138"/>
      <c r="Q147" s="138"/>
      <c r="R147" s="138"/>
    </row>
    <row r="148" spans="1:18" s="134" customFormat="1" x14ac:dyDescent="0.25">
      <c r="A148" s="242">
        <v>43153</v>
      </c>
      <c r="B148" s="243">
        <v>180154739</v>
      </c>
      <c r="C148" s="248">
        <v>1</v>
      </c>
      <c r="D148" s="247">
        <v>93013</v>
      </c>
      <c r="E148" s="245"/>
      <c r="F148" s="248"/>
      <c r="G148" s="247"/>
      <c r="H148" s="246"/>
      <c r="I148" s="246">
        <v>5181666</v>
      </c>
      <c r="J148" s="247" t="s">
        <v>17</v>
      </c>
      <c r="K148" s="138"/>
      <c r="L148" s="138"/>
      <c r="M148" s="138"/>
      <c r="N148" s="138"/>
      <c r="O148" s="138"/>
      <c r="P148" s="138"/>
      <c r="Q148" s="138"/>
      <c r="R148" s="138"/>
    </row>
    <row r="149" spans="1:18" s="134" customFormat="1" x14ac:dyDescent="0.25">
      <c r="A149" s="242">
        <v>43154</v>
      </c>
      <c r="B149" s="243">
        <v>180154763</v>
      </c>
      <c r="C149" s="248">
        <v>26</v>
      </c>
      <c r="D149" s="247">
        <v>2976750</v>
      </c>
      <c r="E149" s="245"/>
      <c r="F149" s="248"/>
      <c r="G149" s="247"/>
      <c r="H149" s="246"/>
      <c r="I149" s="246"/>
      <c r="J149" s="247"/>
      <c r="K149" s="138"/>
      <c r="L149" s="138"/>
      <c r="M149" s="138"/>
      <c r="N149" s="138"/>
      <c r="O149" s="138"/>
      <c r="P149" s="138"/>
      <c r="Q149" s="138"/>
      <c r="R149" s="138"/>
    </row>
    <row r="150" spans="1:18" s="134" customFormat="1" x14ac:dyDescent="0.25">
      <c r="A150" s="242">
        <v>43154</v>
      </c>
      <c r="B150" s="243">
        <v>180154772</v>
      </c>
      <c r="C150" s="248">
        <v>5</v>
      </c>
      <c r="D150" s="247">
        <v>636038</v>
      </c>
      <c r="E150" s="245"/>
      <c r="F150" s="248"/>
      <c r="G150" s="247"/>
      <c r="H150" s="246"/>
      <c r="I150" s="246"/>
      <c r="J150" s="247"/>
      <c r="K150" s="138"/>
      <c r="L150" s="138"/>
      <c r="M150" s="138"/>
      <c r="N150" s="138"/>
      <c r="O150" s="138"/>
      <c r="P150" s="138"/>
      <c r="Q150" s="138"/>
      <c r="R150" s="138"/>
    </row>
    <row r="151" spans="1:18" s="134" customFormat="1" x14ac:dyDescent="0.25">
      <c r="A151" s="242">
        <v>43154</v>
      </c>
      <c r="B151" s="243">
        <v>180154786</v>
      </c>
      <c r="C151" s="248">
        <v>11</v>
      </c>
      <c r="D151" s="247">
        <v>1272688</v>
      </c>
      <c r="E151" s="245"/>
      <c r="F151" s="248"/>
      <c r="G151" s="247"/>
      <c r="H151" s="246"/>
      <c r="I151" s="246"/>
      <c r="J151" s="247"/>
      <c r="K151" s="138"/>
      <c r="L151" s="138"/>
      <c r="M151" s="138"/>
      <c r="N151" s="138"/>
      <c r="O151" s="138"/>
      <c r="P151" s="138"/>
      <c r="Q151" s="138"/>
      <c r="R151" s="138"/>
    </row>
    <row r="152" spans="1:18" s="134" customFormat="1" x14ac:dyDescent="0.25">
      <c r="A152" s="242">
        <v>43154</v>
      </c>
      <c r="B152" s="243">
        <v>180154798</v>
      </c>
      <c r="C152" s="248">
        <v>5</v>
      </c>
      <c r="D152" s="247">
        <v>618713</v>
      </c>
      <c r="E152" s="245"/>
      <c r="F152" s="248"/>
      <c r="G152" s="247"/>
      <c r="H152" s="246"/>
      <c r="I152" s="246"/>
      <c r="J152" s="247"/>
      <c r="K152" s="138"/>
      <c r="L152" s="138"/>
      <c r="M152" s="138"/>
      <c r="N152" s="138"/>
      <c r="O152" s="138"/>
      <c r="P152" s="138"/>
      <c r="Q152" s="138"/>
      <c r="R152" s="138"/>
    </row>
    <row r="153" spans="1:18" s="134" customFormat="1" x14ac:dyDescent="0.25">
      <c r="A153" s="242">
        <v>43154</v>
      </c>
      <c r="B153" s="243">
        <v>180154816</v>
      </c>
      <c r="C153" s="248">
        <v>2</v>
      </c>
      <c r="D153" s="247">
        <v>243513</v>
      </c>
      <c r="E153" s="245"/>
      <c r="F153" s="248"/>
      <c r="G153" s="247"/>
      <c r="H153" s="246"/>
      <c r="I153" s="246"/>
      <c r="J153" s="247"/>
      <c r="K153" s="138"/>
      <c r="L153" s="138"/>
      <c r="M153" s="138"/>
      <c r="N153" s="138"/>
      <c r="O153" s="138"/>
      <c r="P153" s="138"/>
      <c r="Q153" s="138"/>
      <c r="R153" s="138"/>
    </row>
    <row r="154" spans="1:18" s="134" customFormat="1" x14ac:dyDescent="0.25">
      <c r="A154" s="242">
        <v>43154</v>
      </c>
      <c r="B154" s="243">
        <v>180154828</v>
      </c>
      <c r="C154" s="248">
        <v>5</v>
      </c>
      <c r="D154" s="247">
        <v>472150</v>
      </c>
      <c r="E154" s="245"/>
      <c r="F154" s="248"/>
      <c r="G154" s="247"/>
      <c r="H154" s="246"/>
      <c r="I154" s="246"/>
      <c r="J154" s="247"/>
      <c r="K154" s="138"/>
      <c r="L154" s="138"/>
      <c r="M154" s="138"/>
      <c r="N154" s="138"/>
      <c r="O154" s="138"/>
      <c r="P154" s="138"/>
      <c r="Q154" s="138"/>
      <c r="R154" s="138"/>
    </row>
    <row r="155" spans="1:18" s="134" customFormat="1" x14ac:dyDescent="0.25">
      <c r="A155" s="242">
        <v>43154</v>
      </c>
      <c r="B155" s="243">
        <v>180154831</v>
      </c>
      <c r="C155" s="248">
        <v>5</v>
      </c>
      <c r="D155" s="247">
        <v>540138</v>
      </c>
      <c r="E155" s="245"/>
      <c r="F155" s="248"/>
      <c r="G155" s="247"/>
      <c r="H155" s="246"/>
      <c r="I155" s="246">
        <v>6759990</v>
      </c>
      <c r="J155" s="247" t="s">
        <v>17</v>
      </c>
      <c r="K155" s="138"/>
      <c r="L155" s="138"/>
      <c r="M155" s="138"/>
      <c r="N155" s="138"/>
      <c r="O155" s="138"/>
      <c r="P155" s="138"/>
      <c r="Q155" s="138"/>
      <c r="R155" s="138"/>
    </row>
    <row r="156" spans="1:18" s="134" customFormat="1" x14ac:dyDescent="0.25">
      <c r="A156" s="242">
        <v>43155</v>
      </c>
      <c r="B156" s="243">
        <v>180154849</v>
      </c>
      <c r="C156" s="248">
        <v>19</v>
      </c>
      <c r="D156" s="247">
        <v>2033588</v>
      </c>
      <c r="E156" s="245">
        <v>180040613</v>
      </c>
      <c r="F156" s="248">
        <v>8</v>
      </c>
      <c r="G156" s="247">
        <v>804475</v>
      </c>
      <c r="H156" s="246"/>
      <c r="I156" s="246"/>
      <c r="J156" s="247"/>
      <c r="K156" s="138"/>
      <c r="L156" s="138"/>
      <c r="M156" s="138"/>
      <c r="N156" s="138"/>
      <c r="O156" s="138"/>
      <c r="P156" s="138"/>
      <c r="Q156" s="138"/>
      <c r="R156" s="138"/>
    </row>
    <row r="157" spans="1:18" s="134" customFormat="1" x14ac:dyDescent="0.25">
      <c r="A157" s="242">
        <v>43155</v>
      </c>
      <c r="B157" s="243">
        <v>180154878</v>
      </c>
      <c r="C157" s="248">
        <v>11</v>
      </c>
      <c r="D157" s="247">
        <v>1162350</v>
      </c>
      <c r="E157" s="245"/>
      <c r="F157" s="248"/>
      <c r="G157" s="247"/>
      <c r="H157" s="246"/>
      <c r="I157" s="246"/>
      <c r="J157" s="247"/>
      <c r="K157" s="138"/>
      <c r="L157" s="138"/>
      <c r="M157" s="138"/>
      <c r="N157" s="138"/>
      <c r="O157" s="138"/>
      <c r="P157" s="138"/>
      <c r="Q157" s="138"/>
      <c r="R157" s="138"/>
    </row>
    <row r="158" spans="1:18" s="134" customFormat="1" x14ac:dyDescent="0.25">
      <c r="A158" s="242">
        <v>43155</v>
      </c>
      <c r="B158" s="243">
        <v>180154904</v>
      </c>
      <c r="C158" s="248">
        <v>8</v>
      </c>
      <c r="D158" s="247">
        <v>829763</v>
      </c>
      <c r="E158" s="245"/>
      <c r="F158" s="248"/>
      <c r="G158" s="247"/>
      <c r="H158" s="246"/>
      <c r="I158" s="246"/>
      <c r="J158" s="247"/>
      <c r="K158" s="138"/>
      <c r="L158" s="138"/>
      <c r="M158" s="138"/>
      <c r="N158" s="138"/>
      <c r="O158" s="138"/>
      <c r="P158" s="138"/>
      <c r="Q158" s="138"/>
      <c r="R158" s="138"/>
    </row>
    <row r="159" spans="1:18" s="134" customFormat="1" x14ac:dyDescent="0.25">
      <c r="A159" s="242">
        <v>43155</v>
      </c>
      <c r="B159" s="243">
        <v>180154920</v>
      </c>
      <c r="C159" s="248">
        <v>6</v>
      </c>
      <c r="D159" s="247">
        <v>695100</v>
      </c>
      <c r="E159" s="245"/>
      <c r="F159" s="248"/>
      <c r="G159" s="247"/>
      <c r="H159" s="246"/>
      <c r="I159" s="246">
        <v>3916326</v>
      </c>
      <c r="J159" s="247" t="s">
        <v>17</v>
      </c>
      <c r="K159" s="138"/>
      <c r="L159" s="138"/>
      <c r="M159" s="138"/>
      <c r="N159" s="138"/>
      <c r="O159" s="138"/>
      <c r="P159" s="138"/>
      <c r="Q159" s="138"/>
      <c r="R159" s="138"/>
    </row>
    <row r="160" spans="1:18" s="134" customFormat="1" x14ac:dyDescent="0.25">
      <c r="A160" s="242">
        <v>43157</v>
      </c>
      <c r="B160" s="243">
        <v>180155035</v>
      </c>
      <c r="C160" s="248">
        <v>46</v>
      </c>
      <c r="D160" s="247">
        <v>5173525</v>
      </c>
      <c r="E160" s="245">
        <v>180040655</v>
      </c>
      <c r="F160" s="248">
        <v>4</v>
      </c>
      <c r="G160" s="247">
        <v>477400</v>
      </c>
      <c r="H160" s="246"/>
      <c r="I160" s="246"/>
      <c r="J160" s="247"/>
      <c r="K160" s="138"/>
      <c r="L160" s="138"/>
      <c r="M160" s="138"/>
      <c r="N160" s="138"/>
      <c r="O160" s="138"/>
      <c r="P160" s="138"/>
      <c r="Q160" s="138"/>
      <c r="R160" s="138"/>
    </row>
    <row r="161" spans="1:18" s="134" customFormat="1" x14ac:dyDescent="0.25">
      <c r="A161" s="242">
        <v>43157</v>
      </c>
      <c r="B161" s="243">
        <v>180155043</v>
      </c>
      <c r="C161" s="248">
        <v>4</v>
      </c>
      <c r="D161" s="247">
        <v>337138</v>
      </c>
      <c r="E161" s="245"/>
      <c r="F161" s="248"/>
      <c r="G161" s="247"/>
      <c r="H161" s="246"/>
      <c r="I161" s="246"/>
      <c r="J161" s="247"/>
      <c r="K161" s="138"/>
      <c r="L161" s="138"/>
      <c r="M161" s="138"/>
      <c r="N161" s="138"/>
      <c r="O161" s="138"/>
      <c r="P161" s="138"/>
      <c r="Q161" s="138"/>
      <c r="R161" s="138"/>
    </row>
    <row r="162" spans="1:18" s="134" customFormat="1" x14ac:dyDescent="0.25">
      <c r="A162" s="242">
        <v>43157</v>
      </c>
      <c r="B162" s="243">
        <v>180155052</v>
      </c>
      <c r="C162" s="248">
        <v>5</v>
      </c>
      <c r="D162" s="247">
        <v>614338</v>
      </c>
      <c r="E162" s="245"/>
      <c r="F162" s="248"/>
      <c r="G162" s="247"/>
      <c r="H162" s="246"/>
      <c r="I162" s="246"/>
      <c r="J162" s="247"/>
      <c r="K162" s="138"/>
      <c r="L162" s="138"/>
      <c r="M162" s="138"/>
      <c r="N162" s="138"/>
      <c r="O162" s="138"/>
      <c r="P162" s="138"/>
      <c r="Q162" s="138"/>
      <c r="R162" s="138"/>
    </row>
    <row r="163" spans="1:18" s="134" customFormat="1" x14ac:dyDescent="0.25">
      <c r="A163" s="242">
        <v>43157</v>
      </c>
      <c r="B163" s="243">
        <v>180155063</v>
      </c>
      <c r="C163" s="248">
        <v>6</v>
      </c>
      <c r="D163" s="247">
        <v>724413</v>
      </c>
      <c r="E163" s="245"/>
      <c r="F163" s="248"/>
      <c r="G163" s="247"/>
      <c r="H163" s="246"/>
      <c r="I163" s="246"/>
      <c r="J163" s="247"/>
      <c r="K163" s="138"/>
      <c r="L163" s="138"/>
      <c r="M163" s="138"/>
      <c r="N163" s="138"/>
      <c r="O163" s="138"/>
      <c r="P163" s="138"/>
      <c r="Q163" s="138"/>
      <c r="R163" s="138"/>
    </row>
    <row r="164" spans="1:18" s="134" customFormat="1" x14ac:dyDescent="0.25">
      <c r="A164" s="242">
        <v>43157</v>
      </c>
      <c r="B164" s="243">
        <v>180155101</v>
      </c>
      <c r="C164" s="248">
        <v>19</v>
      </c>
      <c r="D164" s="247">
        <v>2094138</v>
      </c>
      <c r="E164" s="245"/>
      <c r="F164" s="248"/>
      <c r="G164" s="247"/>
      <c r="H164" s="246"/>
      <c r="I164" s="246"/>
      <c r="J164" s="247"/>
      <c r="K164" s="138"/>
      <c r="L164" s="138"/>
      <c r="M164" s="138"/>
      <c r="N164" s="138"/>
      <c r="O164" s="138"/>
      <c r="P164" s="138"/>
      <c r="Q164" s="138"/>
      <c r="R164" s="138"/>
    </row>
    <row r="165" spans="1:18" s="134" customFormat="1" x14ac:dyDescent="0.25">
      <c r="A165" s="242">
        <v>43157</v>
      </c>
      <c r="B165" s="243">
        <v>180155123</v>
      </c>
      <c r="C165" s="248">
        <v>9</v>
      </c>
      <c r="D165" s="247">
        <v>1035913</v>
      </c>
      <c r="E165" s="245"/>
      <c r="F165" s="248"/>
      <c r="G165" s="247"/>
      <c r="H165" s="246"/>
      <c r="I165" s="246">
        <v>9502065</v>
      </c>
      <c r="J165" s="247" t="s">
        <v>17</v>
      </c>
      <c r="K165" s="138"/>
      <c r="L165" s="138"/>
      <c r="M165" s="138"/>
      <c r="N165" s="138"/>
      <c r="O165" s="138"/>
      <c r="P165" s="138"/>
      <c r="Q165" s="138"/>
      <c r="R165" s="138"/>
    </row>
    <row r="166" spans="1:18" s="134" customFormat="1" x14ac:dyDescent="0.25">
      <c r="A166" s="242">
        <v>43158</v>
      </c>
      <c r="B166" s="243">
        <v>180155163</v>
      </c>
      <c r="C166" s="248">
        <v>6</v>
      </c>
      <c r="D166" s="247">
        <v>718725</v>
      </c>
      <c r="E166" s="245"/>
      <c r="F166" s="248"/>
      <c r="G166" s="247"/>
      <c r="H166" s="246"/>
      <c r="I166" s="246"/>
      <c r="J166" s="247"/>
      <c r="K166" s="138"/>
      <c r="L166" s="138"/>
      <c r="M166" s="138"/>
      <c r="N166" s="138"/>
      <c r="O166" s="138"/>
      <c r="P166" s="138"/>
      <c r="Q166" s="138"/>
      <c r="R166" s="138"/>
    </row>
    <row r="167" spans="1:18" s="134" customFormat="1" x14ac:dyDescent="0.25">
      <c r="A167" s="242">
        <v>43158</v>
      </c>
      <c r="B167" s="243">
        <v>180155164</v>
      </c>
      <c r="C167" s="248">
        <v>29</v>
      </c>
      <c r="D167" s="247">
        <v>2997225</v>
      </c>
      <c r="E167" s="245"/>
      <c r="F167" s="248"/>
      <c r="G167" s="247"/>
      <c r="H167" s="246"/>
      <c r="I167" s="246"/>
      <c r="J167" s="247"/>
      <c r="K167" s="138"/>
      <c r="L167" s="138"/>
      <c r="M167" s="138"/>
      <c r="N167" s="138"/>
      <c r="O167" s="138"/>
      <c r="P167" s="138"/>
      <c r="Q167" s="138"/>
      <c r="R167" s="138"/>
    </row>
    <row r="168" spans="1:18" s="134" customFormat="1" x14ac:dyDescent="0.25">
      <c r="A168" s="242">
        <v>43158</v>
      </c>
      <c r="B168" s="243">
        <v>180155172</v>
      </c>
      <c r="C168" s="248">
        <v>7</v>
      </c>
      <c r="D168" s="247">
        <v>948850</v>
      </c>
      <c r="E168" s="245"/>
      <c r="F168" s="248"/>
      <c r="G168" s="247"/>
      <c r="H168" s="246"/>
      <c r="I168" s="246"/>
      <c r="J168" s="247"/>
      <c r="K168" s="138"/>
      <c r="L168" s="138"/>
      <c r="M168" s="138"/>
      <c r="N168" s="138"/>
      <c r="O168" s="138"/>
      <c r="P168" s="138"/>
      <c r="Q168" s="138"/>
      <c r="R168" s="138"/>
    </row>
    <row r="169" spans="1:18" s="134" customFormat="1" x14ac:dyDescent="0.25">
      <c r="A169" s="242">
        <v>43158</v>
      </c>
      <c r="B169" s="243">
        <v>180155179</v>
      </c>
      <c r="C169" s="248">
        <v>5</v>
      </c>
      <c r="D169" s="247">
        <v>507500</v>
      </c>
      <c r="E169" s="245"/>
      <c r="F169" s="248"/>
      <c r="G169" s="247"/>
      <c r="H169" s="246"/>
      <c r="I169" s="246"/>
      <c r="J169" s="247"/>
      <c r="K169" s="138"/>
      <c r="L169" s="138"/>
      <c r="M169" s="138"/>
      <c r="N169" s="138"/>
      <c r="O169" s="138"/>
      <c r="P169" s="138"/>
      <c r="Q169" s="138"/>
      <c r="R169" s="138"/>
    </row>
    <row r="170" spans="1:18" s="134" customFormat="1" x14ac:dyDescent="0.25">
      <c r="A170" s="242">
        <v>43158</v>
      </c>
      <c r="B170" s="243">
        <v>180155186</v>
      </c>
      <c r="C170" s="248">
        <v>4</v>
      </c>
      <c r="D170" s="247">
        <v>455788</v>
      </c>
      <c r="E170" s="245"/>
      <c r="F170" s="248"/>
      <c r="G170" s="247"/>
      <c r="H170" s="246"/>
      <c r="I170" s="246"/>
      <c r="J170" s="247"/>
      <c r="K170" s="138"/>
      <c r="L170" s="138"/>
      <c r="M170" s="138"/>
      <c r="N170" s="138"/>
      <c r="O170" s="138"/>
      <c r="P170" s="138"/>
      <c r="Q170" s="138"/>
      <c r="R170" s="138"/>
    </row>
    <row r="171" spans="1:18" s="134" customFormat="1" x14ac:dyDescent="0.25">
      <c r="A171" s="242">
        <v>43158</v>
      </c>
      <c r="B171" s="243">
        <v>180155203</v>
      </c>
      <c r="C171" s="248">
        <v>10</v>
      </c>
      <c r="D171" s="247">
        <v>1057788</v>
      </c>
      <c r="E171" s="245"/>
      <c r="F171" s="248"/>
      <c r="G171" s="247"/>
      <c r="H171" s="246"/>
      <c r="I171" s="246"/>
      <c r="J171" s="247"/>
      <c r="K171" s="138"/>
      <c r="L171" s="138"/>
      <c r="M171" s="138"/>
      <c r="N171" s="138"/>
      <c r="O171" s="138"/>
      <c r="P171" s="138"/>
      <c r="Q171" s="138"/>
      <c r="R171" s="138"/>
    </row>
    <row r="172" spans="1:18" s="134" customFormat="1" x14ac:dyDescent="0.25">
      <c r="A172" s="242">
        <v>43158</v>
      </c>
      <c r="B172" s="243">
        <v>180155209</v>
      </c>
      <c r="C172" s="248">
        <v>6</v>
      </c>
      <c r="D172" s="247">
        <v>665350</v>
      </c>
      <c r="E172" s="245"/>
      <c r="F172" s="248"/>
      <c r="G172" s="247"/>
      <c r="H172" s="246"/>
      <c r="I172" s="246"/>
      <c r="J172" s="247"/>
      <c r="K172" s="138"/>
      <c r="L172" s="138"/>
      <c r="M172" s="138"/>
      <c r="N172" s="138"/>
      <c r="O172" s="138"/>
      <c r="P172" s="138"/>
      <c r="Q172" s="138"/>
      <c r="R172" s="138"/>
    </row>
    <row r="173" spans="1:18" s="134" customFormat="1" x14ac:dyDescent="0.25">
      <c r="A173" s="242">
        <v>43158</v>
      </c>
      <c r="B173" s="243">
        <v>180155216</v>
      </c>
      <c r="C173" s="248">
        <v>1</v>
      </c>
      <c r="D173" s="247">
        <v>88900</v>
      </c>
      <c r="E173" s="245"/>
      <c r="F173" s="248"/>
      <c r="G173" s="247"/>
      <c r="H173" s="246"/>
      <c r="I173" s="246"/>
      <c r="J173" s="247"/>
      <c r="K173" s="138"/>
      <c r="L173" s="138"/>
      <c r="M173" s="138"/>
      <c r="N173" s="138"/>
      <c r="O173" s="138"/>
      <c r="P173" s="138"/>
      <c r="Q173" s="138"/>
      <c r="R173" s="138"/>
    </row>
    <row r="174" spans="1:18" s="134" customFormat="1" x14ac:dyDescent="0.25">
      <c r="A174" s="242">
        <v>43158</v>
      </c>
      <c r="B174" s="243">
        <v>180155225</v>
      </c>
      <c r="C174" s="248">
        <v>2</v>
      </c>
      <c r="D174" s="247">
        <v>254888</v>
      </c>
      <c r="E174" s="245"/>
      <c r="F174" s="248"/>
      <c r="G174" s="247"/>
      <c r="H174" s="246"/>
      <c r="I174" s="246"/>
      <c r="J174" s="247"/>
      <c r="K174" s="138"/>
      <c r="L174" s="138"/>
      <c r="M174" s="138"/>
      <c r="N174" s="138"/>
      <c r="O174" s="138"/>
      <c r="P174" s="138"/>
      <c r="Q174" s="138"/>
      <c r="R174" s="138"/>
    </row>
    <row r="175" spans="1:18" s="134" customFormat="1" x14ac:dyDescent="0.25">
      <c r="A175" s="242">
        <v>43158</v>
      </c>
      <c r="B175" s="243">
        <v>180155238</v>
      </c>
      <c r="C175" s="248">
        <v>5</v>
      </c>
      <c r="D175" s="247">
        <v>480550</v>
      </c>
      <c r="E175" s="245"/>
      <c r="F175" s="248"/>
      <c r="G175" s="247"/>
      <c r="H175" s="246"/>
      <c r="I175" s="246">
        <v>8175564</v>
      </c>
      <c r="J175" s="247" t="s">
        <v>17</v>
      </c>
      <c r="K175" s="138"/>
      <c r="L175" s="138"/>
      <c r="M175" s="138"/>
      <c r="N175" s="138"/>
      <c r="O175" s="138"/>
      <c r="P175" s="138"/>
      <c r="Q175" s="138"/>
      <c r="R175" s="138"/>
    </row>
    <row r="176" spans="1:18" s="134" customFormat="1" x14ac:dyDescent="0.25">
      <c r="A176" s="242">
        <v>43159</v>
      </c>
      <c r="B176" s="243">
        <v>180155262</v>
      </c>
      <c r="C176" s="248">
        <v>28</v>
      </c>
      <c r="D176" s="247">
        <v>2986900</v>
      </c>
      <c r="E176" s="245">
        <v>180040707</v>
      </c>
      <c r="F176" s="248">
        <v>11</v>
      </c>
      <c r="G176" s="247">
        <v>1165500</v>
      </c>
      <c r="H176" s="246"/>
      <c r="I176" s="246"/>
      <c r="J176" s="247"/>
      <c r="K176" s="138"/>
      <c r="L176" s="138"/>
      <c r="M176" s="138"/>
      <c r="N176" s="138"/>
      <c r="O176" s="138"/>
      <c r="P176" s="138"/>
      <c r="Q176" s="138"/>
      <c r="R176" s="138"/>
    </row>
    <row r="177" spans="1:18" s="134" customFormat="1" x14ac:dyDescent="0.25">
      <c r="A177" s="242">
        <v>43159</v>
      </c>
      <c r="B177" s="243">
        <v>180155267</v>
      </c>
      <c r="C177" s="248">
        <v>3</v>
      </c>
      <c r="D177" s="247">
        <v>351225</v>
      </c>
      <c r="E177" s="245">
        <v>180040713</v>
      </c>
      <c r="F177" s="248">
        <v>1</v>
      </c>
      <c r="G177" s="247">
        <v>101500</v>
      </c>
      <c r="H177" s="246"/>
      <c r="I177" s="246"/>
      <c r="J177" s="247"/>
      <c r="K177" s="138"/>
      <c r="L177" s="138"/>
      <c r="M177" s="138"/>
      <c r="N177" s="138"/>
      <c r="O177" s="138"/>
      <c r="P177" s="138"/>
      <c r="Q177" s="138"/>
      <c r="R177" s="138"/>
    </row>
    <row r="178" spans="1:18" s="134" customFormat="1" x14ac:dyDescent="0.25">
      <c r="A178" s="242">
        <v>43159</v>
      </c>
      <c r="B178" s="243">
        <v>180155275</v>
      </c>
      <c r="C178" s="248">
        <v>4</v>
      </c>
      <c r="D178" s="247">
        <v>392613</v>
      </c>
      <c r="E178" s="245"/>
      <c r="F178" s="248"/>
      <c r="G178" s="247"/>
      <c r="H178" s="246"/>
      <c r="I178" s="246"/>
      <c r="J178" s="247"/>
      <c r="K178" s="138"/>
      <c r="L178" s="138"/>
      <c r="M178" s="138"/>
      <c r="N178" s="138"/>
      <c r="O178" s="138"/>
      <c r="P178" s="138"/>
      <c r="Q178" s="138"/>
      <c r="R178" s="138"/>
    </row>
    <row r="179" spans="1:18" s="134" customFormat="1" x14ac:dyDescent="0.25">
      <c r="A179" s="242">
        <v>43159</v>
      </c>
      <c r="B179" s="243">
        <v>180155291</v>
      </c>
      <c r="C179" s="248">
        <v>10</v>
      </c>
      <c r="D179" s="247">
        <v>1169350</v>
      </c>
      <c r="E179" s="245"/>
      <c r="F179" s="248"/>
      <c r="G179" s="247"/>
      <c r="H179" s="246"/>
      <c r="I179" s="246"/>
      <c r="J179" s="247"/>
      <c r="K179" s="138"/>
      <c r="L179" s="138"/>
      <c r="M179" s="138"/>
      <c r="N179" s="138"/>
      <c r="O179" s="138"/>
      <c r="P179" s="138"/>
      <c r="Q179" s="138"/>
      <c r="R179" s="138"/>
    </row>
    <row r="180" spans="1:18" s="134" customFormat="1" x14ac:dyDescent="0.25">
      <c r="A180" s="242">
        <v>43159</v>
      </c>
      <c r="B180" s="243">
        <v>180155298</v>
      </c>
      <c r="C180" s="248">
        <v>14</v>
      </c>
      <c r="D180" s="247">
        <v>1390638</v>
      </c>
      <c r="E180" s="245"/>
      <c r="F180" s="248"/>
      <c r="G180" s="247"/>
      <c r="H180" s="246"/>
      <c r="I180" s="246"/>
      <c r="J180" s="247"/>
      <c r="K180" s="138"/>
      <c r="L180" s="138"/>
      <c r="M180" s="138"/>
      <c r="N180" s="138"/>
      <c r="O180" s="138"/>
      <c r="P180" s="138"/>
      <c r="Q180" s="138"/>
      <c r="R180" s="138"/>
    </row>
    <row r="181" spans="1:18" s="134" customFormat="1" x14ac:dyDescent="0.25">
      <c r="A181" s="242">
        <v>43159</v>
      </c>
      <c r="B181" s="243">
        <v>180155306</v>
      </c>
      <c r="C181" s="248">
        <v>1</v>
      </c>
      <c r="D181" s="247">
        <v>96513</v>
      </c>
      <c r="E181" s="245"/>
      <c r="F181" s="248"/>
      <c r="G181" s="247"/>
      <c r="H181" s="246"/>
      <c r="I181" s="246">
        <v>5120239</v>
      </c>
      <c r="J181" s="247" t="s">
        <v>17</v>
      </c>
      <c r="K181" s="138"/>
      <c r="L181" s="138"/>
      <c r="M181" s="138"/>
      <c r="N181" s="138"/>
      <c r="O181" s="138"/>
      <c r="P181" s="138"/>
      <c r="Q181" s="138"/>
      <c r="R181" s="138"/>
    </row>
    <row r="182" spans="1:18" s="134" customFormat="1" x14ac:dyDescent="0.25">
      <c r="A182" s="242">
        <v>43160</v>
      </c>
      <c r="B182" s="243">
        <v>180155381</v>
      </c>
      <c r="C182" s="248">
        <v>18</v>
      </c>
      <c r="D182" s="247">
        <v>2035775</v>
      </c>
      <c r="E182" s="245"/>
      <c r="F182" s="248"/>
      <c r="G182" s="247"/>
      <c r="H182" s="246"/>
      <c r="I182" s="246"/>
      <c r="J182" s="247"/>
      <c r="K182" s="138"/>
      <c r="L182" s="138"/>
      <c r="M182" s="138"/>
      <c r="N182" s="138"/>
      <c r="O182" s="138"/>
      <c r="P182" s="138"/>
      <c r="Q182" s="138"/>
      <c r="R182" s="138"/>
    </row>
    <row r="183" spans="1:18" s="134" customFormat="1" x14ac:dyDescent="0.25">
      <c r="A183" s="242">
        <v>43160</v>
      </c>
      <c r="B183" s="243">
        <v>180155396</v>
      </c>
      <c r="C183" s="248">
        <v>6</v>
      </c>
      <c r="D183" s="247">
        <v>757750</v>
      </c>
      <c r="E183" s="245"/>
      <c r="F183" s="248"/>
      <c r="G183" s="247"/>
      <c r="H183" s="246"/>
      <c r="I183" s="246"/>
      <c r="J183" s="247"/>
      <c r="K183" s="138"/>
      <c r="L183" s="138"/>
      <c r="M183" s="138"/>
      <c r="N183" s="138"/>
      <c r="O183" s="138"/>
      <c r="P183" s="138"/>
      <c r="Q183" s="138"/>
      <c r="R183" s="138"/>
    </row>
    <row r="184" spans="1:18" s="134" customFormat="1" x14ac:dyDescent="0.25">
      <c r="A184" s="242">
        <v>43160</v>
      </c>
      <c r="B184" s="243">
        <v>180155406</v>
      </c>
      <c r="C184" s="248">
        <v>6</v>
      </c>
      <c r="D184" s="247">
        <v>563413</v>
      </c>
      <c r="E184" s="245"/>
      <c r="F184" s="248"/>
      <c r="G184" s="247"/>
      <c r="H184" s="246"/>
      <c r="I184" s="246"/>
      <c r="J184" s="247"/>
      <c r="K184" s="138"/>
      <c r="L184" s="138"/>
      <c r="M184" s="138"/>
      <c r="N184" s="138"/>
      <c r="O184" s="138"/>
      <c r="P184" s="138"/>
      <c r="Q184" s="138"/>
      <c r="R184" s="138"/>
    </row>
    <row r="185" spans="1:18" s="134" customFormat="1" x14ac:dyDescent="0.25">
      <c r="A185" s="242">
        <v>43160</v>
      </c>
      <c r="B185" s="243">
        <v>180155418</v>
      </c>
      <c r="C185" s="248">
        <v>4</v>
      </c>
      <c r="D185" s="247">
        <v>412825</v>
      </c>
      <c r="E185" s="245"/>
      <c r="F185" s="248"/>
      <c r="G185" s="247"/>
      <c r="H185" s="246"/>
      <c r="I185" s="246"/>
      <c r="J185" s="247"/>
      <c r="K185" s="138"/>
      <c r="L185" s="138"/>
      <c r="M185" s="138"/>
      <c r="N185" s="138"/>
      <c r="O185" s="138"/>
      <c r="P185" s="138"/>
      <c r="Q185" s="138"/>
      <c r="R185" s="138"/>
    </row>
    <row r="186" spans="1:18" s="134" customFormat="1" x14ac:dyDescent="0.25">
      <c r="A186" s="242">
        <v>43160</v>
      </c>
      <c r="B186" s="243">
        <v>180155428</v>
      </c>
      <c r="C186" s="248">
        <v>16</v>
      </c>
      <c r="D186" s="247">
        <v>1464313</v>
      </c>
      <c r="E186" s="245"/>
      <c r="F186" s="248"/>
      <c r="G186" s="247"/>
      <c r="H186" s="246"/>
      <c r="I186" s="246"/>
      <c r="J186" s="247"/>
      <c r="K186" s="138"/>
      <c r="L186" s="138"/>
      <c r="M186" s="138"/>
      <c r="N186" s="138"/>
      <c r="O186" s="138"/>
      <c r="P186" s="138"/>
      <c r="Q186" s="138"/>
      <c r="R186" s="138"/>
    </row>
    <row r="187" spans="1:18" s="134" customFormat="1" x14ac:dyDescent="0.25">
      <c r="A187" s="242">
        <v>43160</v>
      </c>
      <c r="B187" s="243">
        <v>180155440</v>
      </c>
      <c r="C187" s="248">
        <v>4</v>
      </c>
      <c r="D187" s="247">
        <v>405388</v>
      </c>
      <c r="E187" s="245"/>
      <c r="F187" s="248"/>
      <c r="G187" s="247"/>
      <c r="H187" s="246"/>
      <c r="I187" s="246"/>
      <c r="J187" s="247"/>
      <c r="K187" s="138"/>
      <c r="L187" s="138"/>
      <c r="M187" s="138"/>
      <c r="N187" s="138"/>
      <c r="O187" s="138"/>
      <c r="P187" s="138"/>
      <c r="Q187" s="138"/>
      <c r="R187" s="138"/>
    </row>
    <row r="188" spans="1:18" s="134" customFormat="1" x14ac:dyDescent="0.25">
      <c r="A188" s="242">
        <v>43160</v>
      </c>
      <c r="B188" s="243">
        <v>180155464</v>
      </c>
      <c r="C188" s="248">
        <v>4</v>
      </c>
      <c r="D188" s="247">
        <v>286388</v>
      </c>
      <c r="E188" s="245"/>
      <c r="F188" s="248"/>
      <c r="G188" s="247"/>
      <c r="H188" s="246"/>
      <c r="I188" s="246"/>
      <c r="J188" s="247"/>
      <c r="K188" s="138"/>
      <c r="L188" s="138"/>
      <c r="M188" s="138"/>
      <c r="N188" s="138"/>
      <c r="O188" s="138"/>
      <c r="P188" s="138"/>
      <c r="Q188" s="138"/>
      <c r="R188" s="138"/>
    </row>
    <row r="189" spans="1:18" s="134" customFormat="1" x14ac:dyDescent="0.25">
      <c r="A189" s="242">
        <v>43160</v>
      </c>
      <c r="B189" s="243">
        <v>180155477</v>
      </c>
      <c r="C189" s="248">
        <v>3</v>
      </c>
      <c r="D189" s="247">
        <v>293300</v>
      </c>
      <c r="E189" s="245"/>
      <c r="F189" s="248"/>
      <c r="G189" s="247"/>
      <c r="H189" s="246"/>
      <c r="I189" s="246">
        <v>6219152</v>
      </c>
      <c r="J189" s="247" t="s">
        <v>17</v>
      </c>
      <c r="K189" s="138"/>
      <c r="L189" s="138"/>
      <c r="M189" s="138"/>
      <c r="N189" s="138"/>
      <c r="O189" s="138"/>
      <c r="P189" s="138"/>
      <c r="Q189" s="138"/>
      <c r="R189" s="138"/>
    </row>
    <row r="190" spans="1:18" s="134" customFormat="1" x14ac:dyDescent="0.25">
      <c r="A190" s="242">
        <v>43161</v>
      </c>
      <c r="B190" s="243">
        <v>180155506</v>
      </c>
      <c r="C190" s="248">
        <v>26</v>
      </c>
      <c r="D190" s="247">
        <v>2876650</v>
      </c>
      <c r="E190" s="245">
        <v>180040749</v>
      </c>
      <c r="F190" s="248">
        <v>6</v>
      </c>
      <c r="G190" s="247">
        <v>573825</v>
      </c>
      <c r="H190" s="246"/>
      <c r="I190" s="246"/>
      <c r="J190" s="247"/>
      <c r="K190" s="138"/>
      <c r="L190" s="138"/>
      <c r="M190" s="138"/>
      <c r="N190" s="138"/>
      <c r="O190" s="138"/>
      <c r="P190" s="138"/>
      <c r="Q190" s="138"/>
      <c r="R190" s="138"/>
    </row>
    <row r="191" spans="1:18" s="134" customFormat="1" x14ac:dyDescent="0.25">
      <c r="A191" s="242">
        <v>43161</v>
      </c>
      <c r="B191" s="243">
        <v>180155514</v>
      </c>
      <c r="C191" s="248">
        <v>17</v>
      </c>
      <c r="D191" s="247">
        <v>2076988</v>
      </c>
      <c r="E191" s="245"/>
      <c r="F191" s="248"/>
      <c r="G191" s="247"/>
      <c r="H191" s="246"/>
      <c r="I191" s="246"/>
      <c r="J191" s="247"/>
      <c r="K191" s="138"/>
      <c r="L191" s="138"/>
      <c r="M191" s="138"/>
      <c r="N191" s="138"/>
      <c r="O191" s="138"/>
      <c r="P191" s="138"/>
      <c r="Q191" s="138"/>
      <c r="R191" s="138"/>
    </row>
    <row r="192" spans="1:18" s="134" customFormat="1" x14ac:dyDescent="0.25">
      <c r="A192" s="242">
        <v>43161</v>
      </c>
      <c r="B192" s="243">
        <v>180155520</v>
      </c>
      <c r="C192" s="248">
        <v>15</v>
      </c>
      <c r="D192" s="247">
        <v>1751663</v>
      </c>
      <c r="E192" s="245"/>
      <c r="F192" s="248"/>
      <c r="G192" s="247"/>
      <c r="H192" s="246"/>
      <c r="I192" s="246"/>
      <c r="J192" s="247"/>
      <c r="K192" s="138"/>
      <c r="L192" s="138"/>
      <c r="M192" s="138"/>
      <c r="N192" s="138"/>
      <c r="O192" s="138"/>
      <c r="P192" s="138"/>
      <c r="Q192" s="138"/>
      <c r="R192" s="138"/>
    </row>
    <row r="193" spans="1:18" s="134" customFormat="1" x14ac:dyDescent="0.25">
      <c r="A193" s="242">
        <v>43161</v>
      </c>
      <c r="B193" s="243">
        <v>180155561</v>
      </c>
      <c r="C193" s="248">
        <v>8</v>
      </c>
      <c r="D193" s="247">
        <v>766938</v>
      </c>
      <c r="E193" s="245"/>
      <c r="F193" s="248"/>
      <c r="G193" s="247"/>
      <c r="H193" s="246"/>
      <c r="I193" s="246">
        <v>6898414</v>
      </c>
      <c r="J193" s="247" t="s">
        <v>17</v>
      </c>
      <c r="K193" s="138"/>
      <c r="L193" s="138"/>
      <c r="M193" s="138"/>
      <c r="N193" s="138"/>
      <c r="O193" s="138"/>
      <c r="P193" s="138"/>
      <c r="Q193" s="138"/>
      <c r="R193" s="138"/>
    </row>
    <row r="194" spans="1:18" s="134" customFormat="1" x14ac:dyDescent="0.25">
      <c r="A194" s="242">
        <v>43162</v>
      </c>
      <c r="B194" s="243">
        <v>180155616</v>
      </c>
      <c r="C194" s="248">
        <v>36</v>
      </c>
      <c r="D194" s="247">
        <v>4133675</v>
      </c>
      <c r="E194" s="245">
        <v>180040776</v>
      </c>
      <c r="F194" s="248">
        <v>9</v>
      </c>
      <c r="G194" s="247">
        <v>962150</v>
      </c>
      <c r="H194" s="246"/>
      <c r="I194" s="246"/>
      <c r="J194" s="247"/>
      <c r="K194" s="138"/>
      <c r="L194" s="138"/>
      <c r="M194" s="138"/>
      <c r="N194" s="138"/>
      <c r="O194" s="138"/>
      <c r="P194" s="138"/>
      <c r="Q194" s="138"/>
      <c r="R194" s="138"/>
    </row>
    <row r="195" spans="1:18" s="134" customFormat="1" x14ac:dyDescent="0.25">
      <c r="A195" s="242">
        <v>43162</v>
      </c>
      <c r="B195" s="243">
        <v>180155620</v>
      </c>
      <c r="C195" s="248">
        <v>4</v>
      </c>
      <c r="D195" s="247">
        <v>389550</v>
      </c>
      <c r="E195" s="245">
        <v>180040785</v>
      </c>
      <c r="F195" s="248">
        <v>2</v>
      </c>
      <c r="G195" s="247">
        <v>210088</v>
      </c>
      <c r="H195" s="246"/>
      <c r="I195" s="246"/>
      <c r="J195" s="247"/>
      <c r="K195" s="138"/>
      <c r="L195" s="138"/>
      <c r="M195" s="138"/>
      <c r="N195" s="138"/>
      <c r="O195" s="138"/>
      <c r="P195" s="138"/>
      <c r="Q195" s="138"/>
      <c r="R195" s="138"/>
    </row>
    <row r="196" spans="1:18" s="134" customFormat="1" x14ac:dyDescent="0.25">
      <c r="A196" s="242">
        <v>43162</v>
      </c>
      <c r="B196" s="243">
        <v>180155642</v>
      </c>
      <c r="C196" s="248">
        <v>6</v>
      </c>
      <c r="D196" s="247">
        <v>638488</v>
      </c>
      <c r="E196" s="245"/>
      <c r="F196" s="248"/>
      <c r="G196" s="247"/>
      <c r="H196" s="246"/>
      <c r="I196" s="246">
        <v>3989475</v>
      </c>
      <c r="J196" s="247" t="s">
        <v>17</v>
      </c>
      <c r="K196" s="138"/>
      <c r="L196" s="138"/>
      <c r="M196" s="138"/>
      <c r="N196" s="138"/>
      <c r="O196" s="138"/>
      <c r="P196" s="138"/>
      <c r="Q196" s="138"/>
      <c r="R196" s="138"/>
    </row>
    <row r="197" spans="1:18" s="134" customFormat="1" x14ac:dyDescent="0.25">
      <c r="A197" s="242">
        <v>43164</v>
      </c>
      <c r="B197" s="243">
        <v>180155809</v>
      </c>
      <c r="C197" s="248">
        <v>57</v>
      </c>
      <c r="D197" s="247">
        <v>5939850</v>
      </c>
      <c r="E197" s="245">
        <v>180040836</v>
      </c>
      <c r="F197" s="248">
        <v>7</v>
      </c>
      <c r="G197" s="247">
        <v>859338</v>
      </c>
      <c r="H197" s="246"/>
      <c r="I197" s="246"/>
      <c r="J197" s="247"/>
      <c r="K197" s="138"/>
      <c r="L197" s="138"/>
      <c r="M197" s="138"/>
      <c r="N197" s="138"/>
      <c r="O197" s="138"/>
      <c r="P197" s="138"/>
      <c r="Q197" s="138"/>
      <c r="R197" s="138"/>
    </row>
    <row r="198" spans="1:18" s="134" customFormat="1" x14ac:dyDescent="0.25">
      <c r="A198" s="242">
        <v>43164</v>
      </c>
      <c r="B198" s="243">
        <v>180155828</v>
      </c>
      <c r="C198" s="248">
        <v>19</v>
      </c>
      <c r="D198" s="247">
        <v>2205788</v>
      </c>
      <c r="E198" s="245"/>
      <c r="F198" s="248"/>
      <c r="G198" s="247"/>
      <c r="H198" s="246"/>
      <c r="I198" s="246"/>
      <c r="J198" s="247"/>
      <c r="K198" s="138"/>
      <c r="L198" s="138"/>
      <c r="M198" s="138"/>
      <c r="N198" s="138"/>
      <c r="O198" s="138"/>
      <c r="P198" s="138"/>
      <c r="Q198" s="138"/>
      <c r="R198" s="138"/>
    </row>
    <row r="199" spans="1:18" s="134" customFormat="1" x14ac:dyDescent="0.25">
      <c r="A199" s="242">
        <v>43164</v>
      </c>
      <c r="B199" s="243">
        <v>180155850</v>
      </c>
      <c r="C199" s="248">
        <v>14</v>
      </c>
      <c r="D199" s="247">
        <v>1531425</v>
      </c>
      <c r="E199" s="245"/>
      <c r="F199" s="248"/>
      <c r="G199" s="247"/>
      <c r="H199" s="246"/>
      <c r="I199" s="246"/>
      <c r="J199" s="247"/>
      <c r="K199" s="138"/>
      <c r="L199" s="138"/>
      <c r="M199" s="138"/>
      <c r="N199" s="138"/>
      <c r="O199" s="138"/>
      <c r="P199" s="138"/>
      <c r="Q199" s="138"/>
      <c r="R199" s="138"/>
    </row>
    <row r="200" spans="1:18" s="134" customFormat="1" x14ac:dyDescent="0.25">
      <c r="A200" s="242">
        <v>43164</v>
      </c>
      <c r="B200" s="243">
        <v>180155870</v>
      </c>
      <c r="C200" s="248">
        <v>15</v>
      </c>
      <c r="D200" s="247">
        <v>1609738</v>
      </c>
      <c r="E200" s="245"/>
      <c r="F200" s="248"/>
      <c r="G200" s="247"/>
      <c r="H200" s="246"/>
      <c r="I200" s="246">
        <v>10427463</v>
      </c>
      <c r="J200" s="247" t="s">
        <v>17</v>
      </c>
      <c r="K200" s="138"/>
      <c r="L200" s="138"/>
      <c r="M200" s="138"/>
      <c r="N200" s="138"/>
      <c r="O200" s="138"/>
      <c r="P200" s="138"/>
      <c r="Q200" s="138"/>
      <c r="R200" s="138"/>
    </row>
    <row r="201" spans="1:18" s="134" customFormat="1" x14ac:dyDescent="0.25">
      <c r="A201" s="242">
        <v>43165</v>
      </c>
      <c r="B201" s="243">
        <v>180155918</v>
      </c>
      <c r="C201" s="248">
        <v>42</v>
      </c>
      <c r="D201" s="247">
        <v>4572925</v>
      </c>
      <c r="E201" s="245">
        <v>180040868</v>
      </c>
      <c r="F201" s="248">
        <v>6</v>
      </c>
      <c r="G201" s="247">
        <v>651438</v>
      </c>
      <c r="H201" s="246"/>
      <c r="I201" s="246"/>
      <c r="J201" s="247"/>
      <c r="K201" s="138"/>
      <c r="L201" s="138"/>
      <c r="M201" s="138"/>
      <c r="N201" s="138"/>
      <c r="O201" s="138"/>
      <c r="P201" s="138"/>
      <c r="Q201" s="138"/>
      <c r="R201" s="138"/>
    </row>
    <row r="202" spans="1:18" s="134" customFormat="1" x14ac:dyDescent="0.25">
      <c r="A202" s="242">
        <v>43165</v>
      </c>
      <c r="B202" s="243">
        <v>180155949</v>
      </c>
      <c r="C202" s="248">
        <v>30</v>
      </c>
      <c r="D202" s="247">
        <v>3190425</v>
      </c>
      <c r="E202" s="245"/>
      <c r="F202" s="248"/>
      <c r="G202" s="247"/>
      <c r="H202" s="246"/>
      <c r="I202" s="246"/>
      <c r="J202" s="247"/>
      <c r="K202" s="138"/>
      <c r="L202" s="138"/>
      <c r="M202" s="138"/>
      <c r="N202" s="138"/>
      <c r="O202" s="138"/>
      <c r="P202" s="138"/>
      <c r="Q202" s="138"/>
      <c r="R202" s="138"/>
    </row>
    <row r="203" spans="1:18" s="134" customFormat="1" x14ac:dyDescent="0.25">
      <c r="A203" s="242">
        <v>43165</v>
      </c>
      <c r="B203" s="243">
        <v>180155965</v>
      </c>
      <c r="C203" s="248">
        <v>6</v>
      </c>
      <c r="D203" s="247">
        <v>620113</v>
      </c>
      <c r="E203" s="245"/>
      <c r="F203" s="248"/>
      <c r="G203" s="247"/>
      <c r="H203" s="246"/>
      <c r="I203" s="246"/>
      <c r="J203" s="247"/>
      <c r="K203" s="138"/>
      <c r="L203" s="138"/>
      <c r="M203" s="138"/>
      <c r="N203" s="138"/>
      <c r="O203" s="138"/>
      <c r="P203" s="138"/>
      <c r="Q203" s="138"/>
      <c r="R203" s="138"/>
    </row>
    <row r="204" spans="1:18" s="134" customFormat="1" x14ac:dyDescent="0.25">
      <c r="A204" s="242">
        <v>43165</v>
      </c>
      <c r="B204" s="243">
        <v>180155982</v>
      </c>
      <c r="C204" s="248">
        <v>2</v>
      </c>
      <c r="D204" s="247">
        <v>248675</v>
      </c>
      <c r="E204" s="245"/>
      <c r="F204" s="248"/>
      <c r="G204" s="247"/>
      <c r="H204" s="246"/>
      <c r="I204" s="246"/>
      <c r="J204" s="247"/>
      <c r="K204" s="138"/>
      <c r="L204" s="138"/>
      <c r="M204" s="138"/>
      <c r="N204" s="138"/>
      <c r="O204" s="138"/>
      <c r="P204" s="138"/>
      <c r="Q204" s="138"/>
      <c r="R204" s="138"/>
    </row>
    <row r="205" spans="1:18" s="134" customFormat="1" x14ac:dyDescent="0.25">
      <c r="A205" s="242">
        <v>43165</v>
      </c>
      <c r="B205" s="243">
        <v>180156008</v>
      </c>
      <c r="C205" s="248">
        <v>12</v>
      </c>
      <c r="D205" s="247">
        <v>1324663</v>
      </c>
      <c r="E205" s="245"/>
      <c r="F205" s="248"/>
      <c r="G205" s="247"/>
      <c r="H205" s="246"/>
      <c r="I205" s="246">
        <v>9305363</v>
      </c>
      <c r="J205" s="247" t="s">
        <v>17</v>
      </c>
      <c r="K205" s="138"/>
      <c r="L205" s="138"/>
      <c r="M205" s="138"/>
      <c r="N205" s="138"/>
      <c r="O205" s="138"/>
      <c r="P205" s="138"/>
      <c r="Q205" s="138"/>
      <c r="R205" s="138"/>
    </row>
    <row r="206" spans="1:18" s="134" customFormat="1" x14ac:dyDescent="0.25">
      <c r="A206" s="242">
        <v>43166</v>
      </c>
      <c r="B206" s="243">
        <v>180156044</v>
      </c>
      <c r="C206" s="248">
        <v>24</v>
      </c>
      <c r="D206" s="247">
        <v>2695263</v>
      </c>
      <c r="E206" s="245">
        <v>180040891</v>
      </c>
      <c r="F206" s="248">
        <v>11</v>
      </c>
      <c r="G206" s="247">
        <v>1148525</v>
      </c>
      <c r="H206" s="246"/>
      <c r="I206" s="246"/>
      <c r="J206" s="247"/>
      <c r="K206" s="138"/>
      <c r="L206" s="138"/>
      <c r="M206" s="138"/>
      <c r="N206" s="138"/>
      <c r="O206" s="138"/>
      <c r="P206" s="138"/>
      <c r="Q206" s="138"/>
      <c r="R206" s="138"/>
    </row>
    <row r="207" spans="1:18" s="134" customFormat="1" x14ac:dyDescent="0.25">
      <c r="A207" s="242">
        <v>43166</v>
      </c>
      <c r="B207" s="243">
        <v>180156053</v>
      </c>
      <c r="C207" s="248">
        <v>9</v>
      </c>
      <c r="D207" s="247">
        <v>1008875</v>
      </c>
      <c r="E207" s="245"/>
      <c r="F207" s="248"/>
      <c r="G207" s="247"/>
      <c r="H207" s="246"/>
      <c r="I207" s="246"/>
      <c r="J207" s="247"/>
      <c r="K207" s="138"/>
      <c r="L207" s="138"/>
      <c r="M207" s="138"/>
      <c r="N207" s="138"/>
      <c r="O207" s="138"/>
      <c r="P207" s="138"/>
      <c r="Q207" s="138"/>
      <c r="R207" s="138"/>
    </row>
    <row r="208" spans="1:18" s="134" customFormat="1" x14ac:dyDescent="0.25">
      <c r="A208" s="242">
        <v>43166</v>
      </c>
      <c r="B208" s="243">
        <v>180156069</v>
      </c>
      <c r="C208" s="248">
        <v>10</v>
      </c>
      <c r="D208" s="247">
        <v>1001175</v>
      </c>
      <c r="E208" s="245"/>
      <c r="F208" s="248"/>
      <c r="G208" s="247"/>
      <c r="H208" s="246"/>
      <c r="I208" s="246"/>
      <c r="J208" s="247"/>
      <c r="K208" s="138"/>
      <c r="L208" s="138"/>
      <c r="M208" s="138"/>
      <c r="N208" s="138"/>
      <c r="O208" s="138"/>
      <c r="P208" s="138"/>
      <c r="Q208" s="138"/>
      <c r="R208" s="138"/>
    </row>
    <row r="209" spans="1:18" s="134" customFormat="1" x14ac:dyDescent="0.25">
      <c r="A209" s="242">
        <v>43166</v>
      </c>
      <c r="B209" s="243">
        <v>180156077</v>
      </c>
      <c r="C209" s="248">
        <v>8</v>
      </c>
      <c r="D209" s="247">
        <v>851025</v>
      </c>
      <c r="E209" s="245"/>
      <c r="F209" s="248"/>
      <c r="G209" s="247"/>
      <c r="H209" s="246"/>
      <c r="I209" s="246"/>
      <c r="J209" s="247"/>
      <c r="K209" s="138"/>
      <c r="L209" s="138"/>
      <c r="M209" s="138"/>
      <c r="N209" s="138"/>
      <c r="O209" s="138"/>
      <c r="P209" s="138"/>
      <c r="Q209" s="138"/>
      <c r="R209" s="138"/>
    </row>
    <row r="210" spans="1:18" s="134" customFormat="1" x14ac:dyDescent="0.25">
      <c r="A210" s="242">
        <v>43166</v>
      </c>
      <c r="B210" s="243">
        <v>180156100</v>
      </c>
      <c r="C210" s="248">
        <v>9</v>
      </c>
      <c r="D210" s="247">
        <v>927588</v>
      </c>
      <c r="E210" s="245"/>
      <c r="F210" s="248"/>
      <c r="G210" s="247"/>
      <c r="H210" s="246"/>
      <c r="I210" s="246">
        <v>5335401</v>
      </c>
      <c r="J210" s="247" t="s">
        <v>17</v>
      </c>
      <c r="K210" s="138"/>
      <c r="L210" s="138"/>
      <c r="M210" s="138"/>
      <c r="N210" s="138"/>
      <c r="O210" s="138"/>
      <c r="P210" s="138"/>
      <c r="Q210" s="138"/>
      <c r="R210" s="138"/>
    </row>
    <row r="211" spans="1:18" s="134" customFormat="1" x14ac:dyDescent="0.25">
      <c r="A211" s="242">
        <v>43167</v>
      </c>
      <c r="B211" s="243">
        <v>180156126</v>
      </c>
      <c r="C211" s="248">
        <v>35</v>
      </c>
      <c r="D211" s="247">
        <v>3941263</v>
      </c>
      <c r="E211" s="245">
        <v>180040914</v>
      </c>
      <c r="F211" s="248">
        <v>8</v>
      </c>
      <c r="G211" s="247">
        <v>871325</v>
      </c>
      <c r="H211" s="246"/>
      <c r="I211" s="246"/>
      <c r="J211" s="247"/>
      <c r="K211" s="138"/>
      <c r="L211" s="138"/>
      <c r="M211" s="138"/>
      <c r="N211" s="138"/>
      <c r="O211" s="138"/>
      <c r="P211" s="138"/>
      <c r="Q211" s="138"/>
      <c r="R211" s="138"/>
    </row>
    <row r="212" spans="1:18" s="134" customFormat="1" x14ac:dyDescent="0.25">
      <c r="A212" s="242">
        <v>43167</v>
      </c>
      <c r="B212" s="243">
        <v>180156149</v>
      </c>
      <c r="C212" s="248">
        <v>17</v>
      </c>
      <c r="D212" s="247">
        <v>1999638</v>
      </c>
      <c r="E212" s="245"/>
      <c r="F212" s="248"/>
      <c r="G212" s="247"/>
      <c r="H212" s="246"/>
      <c r="I212" s="246"/>
      <c r="J212" s="247"/>
      <c r="K212" s="138"/>
      <c r="L212" s="138"/>
      <c r="M212" s="138"/>
      <c r="N212" s="138"/>
      <c r="O212" s="138"/>
      <c r="P212" s="138"/>
      <c r="Q212" s="138"/>
      <c r="R212" s="138"/>
    </row>
    <row r="213" spans="1:18" s="134" customFormat="1" x14ac:dyDescent="0.25">
      <c r="A213" s="242">
        <v>43167</v>
      </c>
      <c r="B213" s="243">
        <v>180156184</v>
      </c>
      <c r="C213" s="248">
        <v>11</v>
      </c>
      <c r="D213" s="247">
        <v>1185363</v>
      </c>
      <c r="E213" s="245"/>
      <c r="F213" s="248"/>
      <c r="G213" s="247"/>
      <c r="H213" s="246"/>
      <c r="I213" s="246"/>
      <c r="J213" s="247"/>
      <c r="K213" s="138"/>
      <c r="L213" s="138"/>
      <c r="M213" s="138"/>
      <c r="N213" s="138"/>
      <c r="O213" s="138"/>
      <c r="P213" s="138"/>
      <c r="Q213" s="138"/>
      <c r="R213" s="138"/>
    </row>
    <row r="214" spans="1:18" s="134" customFormat="1" x14ac:dyDescent="0.25">
      <c r="A214" s="242">
        <v>43167</v>
      </c>
      <c r="B214" s="243">
        <v>180156197</v>
      </c>
      <c r="C214" s="248">
        <v>3</v>
      </c>
      <c r="D214" s="247">
        <v>355425</v>
      </c>
      <c r="E214" s="245"/>
      <c r="F214" s="248"/>
      <c r="G214" s="247"/>
      <c r="H214" s="246"/>
      <c r="I214" s="246"/>
      <c r="J214" s="247"/>
      <c r="K214" s="138"/>
      <c r="L214" s="138"/>
      <c r="M214" s="138"/>
      <c r="N214" s="138"/>
      <c r="O214" s="138"/>
      <c r="P214" s="138"/>
      <c r="Q214" s="138"/>
      <c r="R214" s="138"/>
    </row>
    <row r="215" spans="1:18" s="134" customFormat="1" x14ac:dyDescent="0.25">
      <c r="A215" s="242">
        <v>43167</v>
      </c>
      <c r="B215" s="243">
        <v>180156202</v>
      </c>
      <c r="C215" s="248">
        <v>1</v>
      </c>
      <c r="D215" s="247">
        <v>95025</v>
      </c>
      <c r="E215" s="245"/>
      <c r="F215" s="248"/>
      <c r="G215" s="247"/>
      <c r="H215" s="246"/>
      <c r="I215" s="246"/>
      <c r="J215" s="247"/>
      <c r="K215" s="138"/>
      <c r="L215" s="138"/>
      <c r="M215" s="138"/>
      <c r="N215" s="138"/>
      <c r="O215" s="138"/>
      <c r="P215" s="138"/>
      <c r="Q215" s="138"/>
      <c r="R215" s="138"/>
    </row>
    <row r="216" spans="1:18" s="134" customFormat="1" x14ac:dyDescent="0.25">
      <c r="A216" s="242">
        <v>43167</v>
      </c>
      <c r="B216" s="243">
        <v>180156220</v>
      </c>
      <c r="C216" s="248">
        <v>5</v>
      </c>
      <c r="D216" s="247">
        <v>570325</v>
      </c>
      <c r="E216" s="245"/>
      <c r="F216" s="248"/>
      <c r="G216" s="247"/>
      <c r="H216" s="246"/>
      <c r="I216" s="246">
        <v>7275714</v>
      </c>
      <c r="J216" s="247" t="s">
        <v>17</v>
      </c>
      <c r="K216" s="138"/>
      <c r="L216" s="138"/>
      <c r="M216" s="138"/>
      <c r="N216" s="138"/>
      <c r="O216" s="138"/>
      <c r="P216" s="138"/>
      <c r="Q216" s="138"/>
      <c r="R216" s="138"/>
    </row>
    <row r="217" spans="1:18" s="134" customFormat="1" x14ac:dyDescent="0.25">
      <c r="A217" s="242">
        <v>43168</v>
      </c>
      <c r="B217" s="243">
        <v>180156240</v>
      </c>
      <c r="C217" s="248">
        <v>27</v>
      </c>
      <c r="D217" s="247">
        <v>2907013</v>
      </c>
      <c r="E217" s="245">
        <v>180040934</v>
      </c>
      <c r="F217" s="248">
        <v>6</v>
      </c>
      <c r="G217" s="247">
        <v>715488</v>
      </c>
      <c r="H217" s="246"/>
      <c r="I217" s="246"/>
      <c r="J217" s="247"/>
      <c r="K217" s="138"/>
      <c r="L217" s="138"/>
      <c r="M217" s="138"/>
      <c r="N217" s="138"/>
      <c r="O217" s="138"/>
      <c r="P217" s="138"/>
      <c r="Q217" s="138"/>
      <c r="R217" s="138"/>
    </row>
    <row r="218" spans="1:18" s="134" customFormat="1" x14ac:dyDescent="0.25">
      <c r="A218" s="242">
        <v>43168</v>
      </c>
      <c r="B218" s="243">
        <v>180156246</v>
      </c>
      <c r="C218" s="248">
        <v>7</v>
      </c>
      <c r="D218" s="247">
        <v>844638</v>
      </c>
      <c r="E218" s="245">
        <v>180040941</v>
      </c>
      <c r="F218" s="248">
        <v>1</v>
      </c>
      <c r="G218" s="247">
        <v>79625</v>
      </c>
      <c r="H218" s="246"/>
      <c r="I218" s="246"/>
      <c r="J218" s="247"/>
      <c r="K218" s="138"/>
      <c r="L218" s="138"/>
      <c r="M218" s="138"/>
      <c r="N218" s="138"/>
      <c r="O218" s="138"/>
      <c r="P218" s="138"/>
      <c r="Q218" s="138"/>
      <c r="R218" s="138"/>
    </row>
    <row r="219" spans="1:18" s="134" customFormat="1" x14ac:dyDescent="0.25">
      <c r="A219" s="242">
        <v>43168</v>
      </c>
      <c r="B219" s="243">
        <v>180156264</v>
      </c>
      <c r="C219" s="248">
        <v>8</v>
      </c>
      <c r="D219" s="247">
        <v>1027775</v>
      </c>
      <c r="E219" s="245"/>
      <c r="F219" s="248"/>
      <c r="G219" s="247"/>
      <c r="H219" s="246"/>
      <c r="I219" s="246"/>
      <c r="J219" s="247"/>
      <c r="K219" s="138"/>
      <c r="L219" s="138"/>
      <c r="M219" s="138"/>
      <c r="N219" s="138"/>
      <c r="O219" s="138"/>
      <c r="P219" s="138"/>
      <c r="Q219" s="138"/>
      <c r="R219" s="138"/>
    </row>
    <row r="220" spans="1:18" s="134" customFormat="1" x14ac:dyDescent="0.25">
      <c r="A220" s="242">
        <v>43168</v>
      </c>
      <c r="B220" s="243">
        <v>180156288</v>
      </c>
      <c r="C220" s="248">
        <v>23</v>
      </c>
      <c r="D220" s="247">
        <v>2637688</v>
      </c>
      <c r="E220" s="245"/>
      <c r="F220" s="248"/>
      <c r="G220" s="247"/>
      <c r="H220" s="246"/>
      <c r="I220" s="246">
        <v>6622001</v>
      </c>
      <c r="J220" s="247" t="s">
        <v>17</v>
      </c>
      <c r="K220" s="138"/>
      <c r="L220" s="138"/>
      <c r="M220" s="138"/>
      <c r="N220" s="138"/>
      <c r="O220" s="138"/>
      <c r="P220" s="138"/>
      <c r="Q220" s="138"/>
      <c r="R220" s="138"/>
    </row>
    <row r="221" spans="1:18" s="134" customFormat="1" x14ac:dyDescent="0.25">
      <c r="A221" s="242">
        <v>43169</v>
      </c>
      <c r="B221" s="243">
        <v>180156349</v>
      </c>
      <c r="C221" s="248">
        <v>31</v>
      </c>
      <c r="D221" s="247">
        <v>3296038</v>
      </c>
      <c r="E221" s="245"/>
      <c r="F221" s="248"/>
      <c r="G221" s="247"/>
      <c r="H221" s="246"/>
      <c r="I221" s="246"/>
      <c r="J221" s="247"/>
      <c r="K221" s="138"/>
      <c r="L221" s="138"/>
      <c r="M221" s="138"/>
      <c r="N221" s="138"/>
      <c r="O221" s="138"/>
      <c r="P221" s="138"/>
      <c r="Q221" s="138"/>
      <c r="R221" s="138"/>
    </row>
    <row r="222" spans="1:18" s="134" customFormat="1" x14ac:dyDescent="0.25">
      <c r="A222" s="242">
        <v>43169</v>
      </c>
      <c r="B222" s="243">
        <v>180156371</v>
      </c>
      <c r="C222" s="248">
        <v>10</v>
      </c>
      <c r="D222" s="247">
        <v>1251950</v>
      </c>
      <c r="E222" s="245"/>
      <c r="F222" s="248"/>
      <c r="G222" s="247"/>
      <c r="H222" s="246"/>
      <c r="I222" s="246"/>
      <c r="J222" s="247"/>
      <c r="K222" s="138"/>
      <c r="L222" s="138"/>
      <c r="M222" s="138"/>
      <c r="N222" s="138"/>
      <c r="O222" s="138"/>
      <c r="P222" s="138"/>
      <c r="Q222" s="138"/>
      <c r="R222" s="138"/>
    </row>
    <row r="223" spans="1:18" s="134" customFormat="1" x14ac:dyDescent="0.25">
      <c r="A223" s="242">
        <v>43169</v>
      </c>
      <c r="B223" s="243">
        <v>180156394</v>
      </c>
      <c r="C223" s="248">
        <v>10</v>
      </c>
      <c r="D223" s="247">
        <v>1145288</v>
      </c>
      <c r="E223" s="245"/>
      <c r="F223" s="248"/>
      <c r="G223" s="247"/>
      <c r="H223" s="246"/>
      <c r="I223" s="246">
        <v>5693276</v>
      </c>
      <c r="J223" s="247" t="s">
        <v>17</v>
      </c>
      <c r="K223" s="138"/>
      <c r="L223" s="138"/>
      <c r="M223" s="138"/>
      <c r="N223" s="138"/>
      <c r="O223" s="138"/>
      <c r="P223" s="138"/>
      <c r="Q223" s="138"/>
      <c r="R223" s="138"/>
    </row>
    <row r="224" spans="1:18" s="134" customFormat="1" x14ac:dyDescent="0.25">
      <c r="A224" s="242">
        <v>43171</v>
      </c>
      <c r="B224" s="243">
        <v>180156570</v>
      </c>
      <c r="C224" s="248">
        <v>44</v>
      </c>
      <c r="D224" s="247">
        <v>4955825</v>
      </c>
      <c r="E224" s="245">
        <v>180041029</v>
      </c>
      <c r="F224" s="248">
        <v>10</v>
      </c>
      <c r="G224" s="247">
        <v>1246438</v>
      </c>
      <c r="H224" s="246"/>
      <c r="I224" s="246"/>
      <c r="J224" s="247"/>
      <c r="K224" s="138"/>
      <c r="L224" s="138"/>
      <c r="M224" s="138"/>
      <c r="N224" s="138"/>
      <c r="O224" s="138"/>
      <c r="P224" s="138"/>
      <c r="Q224" s="138"/>
      <c r="R224" s="138"/>
    </row>
    <row r="225" spans="1:18" s="134" customFormat="1" x14ac:dyDescent="0.25">
      <c r="A225" s="242">
        <v>43171</v>
      </c>
      <c r="B225" s="243">
        <v>180156582</v>
      </c>
      <c r="C225" s="248">
        <v>11</v>
      </c>
      <c r="D225" s="247">
        <v>1262713</v>
      </c>
      <c r="E225" s="245"/>
      <c r="F225" s="248"/>
      <c r="G225" s="247"/>
      <c r="H225" s="246"/>
      <c r="I225" s="246"/>
      <c r="J225" s="247"/>
      <c r="K225" s="138"/>
      <c r="L225" s="138"/>
      <c r="M225" s="138"/>
      <c r="N225" s="138"/>
      <c r="O225" s="138"/>
      <c r="P225" s="138"/>
      <c r="Q225" s="138"/>
      <c r="R225" s="138"/>
    </row>
    <row r="226" spans="1:18" s="134" customFormat="1" x14ac:dyDescent="0.25">
      <c r="A226" s="242">
        <v>43171</v>
      </c>
      <c r="B226" s="243">
        <v>180156626</v>
      </c>
      <c r="C226" s="248">
        <v>24</v>
      </c>
      <c r="D226" s="247">
        <v>2960825</v>
      </c>
      <c r="E226" s="245"/>
      <c r="F226" s="248"/>
      <c r="G226" s="247"/>
      <c r="H226" s="246"/>
      <c r="I226" s="246"/>
      <c r="J226" s="247"/>
      <c r="K226" s="138"/>
      <c r="L226" s="138"/>
      <c r="M226" s="138"/>
      <c r="N226" s="138"/>
      <c r="O226" s="138"/>
      <c r="P226" s="138"/>
      <c r="Q226" s="138"/>
      <c r="R226" s="138"/>
    </row>
    <row r="227" spans="1:18" s="134" customFormat="1" x14ac:dyDescent="0.25">
      <c r="A227" s="242">
        <v>43171</v>
      </c>
      <c r="B227" s="243">
        <v>180156635</v>
      </c>
      <c r="C227" s="248">
        <v>11</v>
      </c>
      <c r="D227" s="247">
        <v>1189475</v>
      </c>
      <c r="E227" s="245"/>
      <c r="F227" s="248"/>
      <c r="G227" s="247"/>
      <c r="H227" s="246"/>
      <c r="I227" s="246"/>
      <c r="J227" s="247"/>
      <c r="K227" s="138"/>
      <c r="L227" s="138"/>
      <c r="M227" s="138"/>
      <c r="N227" s="138"/>
      <c r="O227" s="138"/>
      <c r="P227" s="138"/>
      <c r="Q227" s="138"/>
      <c r="R227" s="138"/>
    </row>
    <row r="228" spans="1:18" s="134" customFormat="1" x14ac:dyDescent="0.25">
      <c r="A228" s="242">
        <v>43171</v>
      </c>
      <c r="B228" s="243">
        <v>180156640</v>
      </c>
      <c r="C228" s="248">
        <v>4</v>
      </c>
      <c r="D228" s="247">
        <v>522813</v>
      </c>
      <c r="E228" s="245"/>
      <c r="F228" s="248"/>
      <c r="G228" s="247"/>
      <c r="H228" s="246"/>
      <c r="I228" s="246">
        <v>9645213</v>
      </c>
      <c r="J228" s="247" t="s">
        <v>17</v>
      </c>
      <c r="K228" s="138"/>
      <c r="L228" s="138"/>
      <c r="M228" s="138"/>
      <c r="N228" s="138"/>
      <c r="O228" s="138"/>
      <c r="P228" s="138"/>
      <c r="Q228" s="138"/>
      <c r="R228" s="138"/>
    </row>
    <row r="229" spans="1:18" s="134" customFormat="1" x14ac:dyDescent="0.25">
      <c r="A229" s="242">
        <v>43172</v>
      </c>
      <c r="B229" s="243">
        <v>180156686</v>
      </c>
      <c r="C229" s="248">
        <v>32</v>
      </c>
      <c r="D229" s="247">
        <v>3885963</v>
      </c>
      <c r="E229" s="245">
        <v>180041048</v>
      </c>
      <c r="F229" s="248">
        <v>7</v>
      </c>
      <c r="G229" s="247">
        <v>845775</v>
      </c>
      <c r="H229" s="246"/>
      <c r="I229" s="246"/>
      <c r="J229" s="247"/>
      <c r="K229" s="138"/>
      <c r="L229" s="138"/>
      <c r="M229" s="138"/>
      <c r="N229" s="138"/>
      <c r="O229" s="138"/>
      <c r="P229" s="138"/>
      <c r="Q229" s="138"/>
      <c r="R229" s="138"/>
    </row>
    <row r="230" spans="1:18" s="134" customFormat="1" x14ac:dyDescent="0.25">
      <c r="A230" s="242">
        <v>43172</v>
      </c>
      <c r="B230" s="243">
        <v>180156708</v>
      </c>
      <c r="C230" s="248">
        <v>10</v>
      </c>
      <c r="D230" s="247">
        <v>1166550</v>
      </c>
      <c r="E230" s="245"/>
      <c r="F230" s="248"/>
      <c r="G230" s="247"/>
      <c r="H230" s="246"/>
      <c r="I230" s="246"/>
      <c r="J230" s="247"/>
      <c r="K230" s="138"/>
      <c r="L230" s="138"/>
      <c r="M230" s="138"/>
      <c r="N230" s="138"/>
      <c r="O230" s="138"/>
      <c r="P230" s="138"/>
      <c r="Q230" s="138"/>
      <c r="R230" s="138"/>
    </row>
    <row r="231" spans="1:18" s="134" customFormat="1" x14ac:dyDescent="0.25">
      <c r="A231" s="242">
        <v>43172</v>
      </c>
      <c r="B231" s="243">
        <v>180156732</v>
      </c>
      <c r="C231" s="248">
        <v>10</v>
      </c>
      <c r="D231" s="247">
        <v>1169788</v>
      </c>
      <c r="E231" s="245"/>
      <c r="F231" s="248"/>
      <c r="G231" s="247"/>
      <c r="H231" s="246"/>
      <c r="I231" s="246"/>
      <c r="J231" s="247"/>
      <c r="K231" s="138"/>
      <c r="L231" s="138"/>
      <c r="M231" s="138"/>
      <c r="N231" s="138"/>
      <c r="O231" s="138"/>
      <c r="P231" s="138"/>
      <c r="Q231" s="138"/>
      <c r="R231" s="138"/>
    </row>
    <row r="232" spans="1:18" s="134" customFormat="1" x14ac:dyDescent="0.25">
      <c r="A232" s="242">
        <v>43172</v>
      </c>
      <c r="B232" s="243">
        <v>180156742</v>
      </c>
      <c r="C232" s="248">
        <v>3</v>
      </c>
      <c r="D232" s="247">
        <v>442225</v>
      </c>
      <c r="E232" s="245"/>
      <c r="F232" s="248"/>
      <c r="G232" s="247"/>
      <c r="H232" s="246"/>
      <c r="I232" s="246"/>
      <c r="J232" s="247"/>
      <c r="K232" s="138"/>
      <c r="L232" s="138"/>
      <c r="M232" s="138"/>
      <c r="N232" s="138"/>
      <c r="O232" s="138"/>
      <c r="P232" s="138"/>
      <c r="Q232" s="138"/>
      <c r="R232" s="138"/>
    </row>
    <row r="233" spans="1:18" s="134" customFormat="1" x14ac:dyDescent="0.25">
      <c r="A233" s="242">
        <v>43172</v>
      </c>
      <c r="B233" s="243">
        <v>180156765</v>
      </c>
      <c r="C233" s="248">
        <v>2</v>
      </c>
      <c r="D233" s="247">
        <v>204488</v>
      </c>
      <c r="E233" s="245"/>
      <c r="F233" s="248"/>
      <c r="G233" s="247"/>
      <c r="H233" s="246"/>
      <c r="I233" s="246">
        <v>6023239</v>
      </c>
      <c r="J233" s="247" t="s">
        <v>17</v>
      </c>
      <c r="K233" s="138"/>
      <c r="L233" s="138"/>
      <c r="M233" s="138"/>
      <c r="N233" s="138"/>
      <c r="O233" s="138"/>
      <c r="P233" s="138"/>
      <c r="Q233" s="138"/>
      <c r="R233" s="138"/>
    </row>
    <row r="234" spans="1:18" s="134" customFormat="1" x14ac:dyDescent="0.25">
      <c r="A234" s="242">
        <v>43173</v>
      </c>
      <c r="B234" s="243">
        <v>180156784</v>
      </c>
      <c r="C234" s="248">
        <v>23</v>
      </c>
      <c r="D234" s="247">
        <v>2665688</v>
      </c>
      <c r="E234" s="245">
        <v>180041070</v>
      </c>
      <c r="F234" s="248">
        <v>7</v>
      </c>
      <c r="G234" s="247">
        <v>699038</v>
      </c>
      <c r="H234" s="246"/>
      <c r="I234" s="246"/>
      <c r="J234" s="247"/>
      <c r="K234" s="138"/>
      <c r="L234" s="138"/>
      <c r="M234" s="138"/>
      <c r="N234" s="138"/>
      <c r="O234" s="138"/>
      <c r="P234" s="138"/>
      <c r="Q234" s="138"/>
      <c r="R234" s="138"/>
    </row>
    <row r="235" spans="1:18" s="134" customFormat="1" x14ac:dyDescent="0.25">
      <c r="A235" s="242">
        <v>43173</v>
      </c>
      <c r="B235" s="243">
        <v>180156802</v>
      </c>
      <c r="C235" s="248">
        <v>6</v>
      </c>
      <c r="D235" s="247">
        <v>739375</v>
      </c>
      <c r="E235" s="245"/>
      <c r="F235" s="248"/>
      <c r="G235" s="247"/>
      <c r="H235" s="246"/>
      <c r="I235" s="246"/>
      <c r="J235" s="247"/>
      <c r="K235" s="138"/>
      <c r="L235" s="138"/>
      <c r="M235" s="138"/>
      <c r="N235" s="138"/>
      <c r="O235" s="138"/>
      <c r="P235" s="138"/>
      <c r="Q235" s="138"/>
      <c r="R235" s="138"/>
    </row>
    <row r="236" spans="1:18" s="134" customFormat="1" x14ac:dyDescent="0.25">
      <c r="A236" s="242">
        <v>43173</v>
      </c>
      <c r="B236" s="243">
        <v>180156812</v>
      </c>
      <c r="C236" s="248">
        <v>6</v>
      </c>
      <c r="D236" s="247">
        <v>618100</v>
      </c>
      <c r="E236" s="245"/>
      <c r="F236" s="248"/>
      <c r="G236" s="247"/>
      <c r="H236" s="246"/>
      <c r="I236" s="246"/>
      <c r="J236" s="247"/>
      <c r="K236" s="138"/>
      <c r="L236" s="138"/>
      <c r="M236" s="138"/>
      <c r="N236" s="138"/>
      <c r="O236" s="138"/>
      <c r="P236" s="138"/>
      <c r="Q236" s="138"/>
      <c r="R236" s="138"/>
    </row>
    <row r="237" spans="1:18" s="134" customFormat="1" x14ac:dyDescent="0.25">
      <c r="A237" s="242">
        <v>43173</v>
      </c>
      <c r="B237" s="243">
        <v>180156848</v>
      </c>
      <c r="C237" s="248">
        <v>7</v>
      </c>
      <c r="D237" s="247">
        <v>765188</v>
      </c>
      <c r="E237" s="245"/>
      <c r="F237" s="248"/>
      <c r="G237" s="247"/>
      <c r="H237" s="246"/>
      <c r="I237" s="246"/>
      <c r="J237" s="247"/>
      <c r="K237" s="138"/>
      <c r="L237" s="138"/>
      <c r="M237" s="138"/>
      <c r="N237" s="138"/>
      <c r="O237" s="138"/>
      <c r="P237" s="138"/>
      <c r="Q237" s="138"/>
      <c r="R237" s="138"/>
    </row>
    <row r="238" spans="1:18" s="134" customFormat="1" x14ac:dyDescent="0.25">
      <c r="A238" s="242">
        <v>43173</v>
      </c>
      <c r="B238" s="243">
        <v>180156856</v>
      </c>
      <c r="C238" s="248">
        <v>6</v>
      </c>
      <c r="D238" s="247">
        <v>601388</v>
      </c>
      <c r="E238" s="245"/>
      <c r="F238" s="248"/>
      <c r="G238" s="247"/>
      <c r="H238" s="246"/>
      <c r="I238" s="246"/>
      <c r="J238" s="247"/>
      <c r="K238" s="138"/>
      <c r="L238" s="138"/>
      <c r="M238" s="138"/>
      <c r="N238" s="138"/>
      <c r="O238" s="138"/>
      <c r="P238" s="138"/>
      <c r="Q238" s="138"/>
      <c r="R238" s="138"/>
    </row>
    <row r="239" spans="1:18" s="134" customFormat="1" x14ac:dyDescent="0.25">
      <c r="A239" s="242">
        <v>43173</v>
      </c>
      <c r="B239" s="243">
        <v>180156862</v>
      </c>
      <c r="C239" s="248">
        <v>4</v>
      </c>
      <c r="D239" s="247">
        <v>542413</v>
      </c>
      <c r="E239" s="245"/>
      <c r="F239" s="248"/>
      <c r="G239" s="247"/>
      <c r="H239" s="246"/>
      <c r="I239" s="246"/>
      <c r="J239" s="247"/>
      <c r="K239" s="138"/>
      <c r="L239" s="138"/>
      <c r="M239" s="138"/>
      <c r="N239" s="138"/>
      <c r="O239" s="138"/>
      <c r="P239" s="138"/>
      <c r="Q239" s="138"/>
      <c r="R239" s="138"/>
    </row>
    <row r="240" spans="1:18" s="134" customFormat="1" x14ac:dyDescent="0.25">
      <c r="A240" s="242">
        <v>43173</v>
      </c>
      <c r="B240" s="243">
        <v>180156892</v>
      </c>
      <c r="C240" s="248">
        <v>7</v>
      </c>
      <c r="D240" s="247">
        <v>783475</v>
      </c>
      <c r="E240" s="245"/>
      <c r="F240" s="248"/>
      <c r="G240" s="247"/>
      <c r="H240" s="246"/>
      <c r="I240" s="246">
        <v>6016589</v>
      </c>
      <c r="J240" s="247" t="s">
        <v>17</v>
      </c>
      <c r="K240" s="138"/>
      <c r="L240" s="138"/>
      <c r="M240" s="138"/>
      <c r="N240" s="138"/>
      <c r="O240" s="138"/>
      <c r="P240" s="138"/>
      <c r="Q240" s="138"/>
      <c r="R240" s="138"/>
    </row>
    <row r="241" spans="1:18" s="134" customFormat="1" x14ac:dyDescent="0.25">
      <c r="A241" s="242">
        <v>43174</v>
      </c>
      <c r="B241" s="243">
        <v>180156918</v>
      </c>
      <c r="C241" s="248">
        <v>24</v>
      </c>
      <c r="D241" s="247">
        <v>2540825</v>
      </c>
      <c r="E241" s="245">
        <v>180041096</v>
      </c>
      <c r="F241" s="248">
        <v>1</v>
      </c>
      <c r="G241" s="247">
        <v>75075</v>
      </c>
      <c r="H241" s="246"/>
      <c r="I241" s="246"/>
      <c r="J241" s="247"/>
      <c r="K241" s="138"/>
      <c r="L241" s="138"/>
      <c r="M241" s="138"/>
      <c r="N241" s="138"/>
      <c r="O241" s="138"/>
      <c r="P241" s="138"/>
      <c r="Q241" s="138"/>
      <c r="R241" s="138"/>
    </row>
    <row r="242" spans="1:18" s="134" customFormat="1" x14ac:dyDescent="0.25">
      <c r="A242" s="242">
        <v>43174</v>
      </c>
      <c r="B242" s="243">
        <v>180156829</v>
      </c>
      <c r="C242" s="248">
        <v>2</v>
      </c>
      <c r="D242" s="247">
        <v>217963</v>
      </c>
      <c r="E242" s="245">
        <v>180041119</v>
      </c>
      <c r="F242" s="248">
        <v>5</v>
      </c>
      <c r="G242" s="247">
        <v>504263</v>
      </c>
      <c r="H242" s="246"/>
      <c r="I242" s="246"/>
      <c r="J242" s="247"/>
      <c r="K242" s="138"/>
      <c r="L242" s="138"/>
      <c r="M242" s="138"/>
      <c r="N242" s="138"/>
      <c r="O242" s="138"/>
      <c r="P242" s="138"/>
      <c r="Q242" s="138"/>
      <c r="R242" s="138"/>
    </row>
    <row r="243" spans="1:18" s="134" customFormat="1" x14ac:dyDescent="0.25">
      <c r="A243" s="242">
        <v>43174</v>
      </c>
      <c r="B243" s="243">
        <v>180156940</v>
      </c>
      <c r="C243" s="248">
        <v>4</v>
      </c>
      <c r="D243" s="247">
        <v>404513</v>
      </c>
      <c r="E243" s="245"/>
      <c r="F243" s="248"/>
      <c r="G243" s="247"/>
      <c r="H243" s="246"/>
      <c r="I243" s="246"/>
      <c r="J243" s="247"/>
      <c r="K243" s="138"/>
      <c r="L243" s="138"/>
      <c r="M243" s="138"/>
      <c r="N243" s="138"/>
      <c r="O243" s="138"/>
      <c r="P243" s="138"/>
      <c r="Q243" s="138"/>
      <c r="R243" s="138"/>
    </row>
    <row r="244" spans="1:18" s="134" customFormat="1" x14ac:dyDescent="0.25">
      <c r="A244" s="242">
        <v>43174</v>
      </c>
      <c r="B244" s="243">
        <v>180156957</v>
      </c>
      <c r="C244" s="248">
        <v>10</v>
      </c>
      <c r="D244" s="247">
        <v>936163</v>
      </c>
      <c r="E244" s="245"/>
      <c r="F244" s="248"/>
      <c r="G244" s="247"/>
      <c r="H244" s="246"/>
      <c r="I244" s="246"/>
      <c r="J244" s="247"/>
      <c r="K244" s="138"/>
      <c r="L244" s="138"/>
      <c r="M244" s="138"/>
      <c r="N244" s="138"/>
      <c r="O244" s="138"/>
      <c r="P244" s="138"/>
      <c r="Q244" s="138"/>
      <c r="R244" s="138"/>
    </row>
    <row r="245" spans="1:18" s="134" customFormat="1" x14ac:dyDescent="0.25">
      <c r="A245" s="242">
        <v>43174</v>
      </c>
      <c r="B245" s="243">
        <v>180156061</v>
      </c>
      <c r="C245" s="248">
        <v>4</v>
      </c>
      <c r="D245" s="247">
        <v>436450</v>
      </c>
      <c r="E245" s="245"/>
      <c r="F245" s="248"/>
      <c r="G245" s="247"/>
      <c r="H245" s="246"/>
      <c r="I245" s="246"/>
      <c r="J245" s="247"/>
      <c r="K245" s="138"/>
      <c r="L245" s="138"/>
      <c r="M245" s="138"/>
      <c r="N245" s="138"/>
      <c r="O245" s="138"/>
      <c r="P245" s="138"/>
      <c r="Q245" s="138"/>
      <c r="R245" s="138"/>
    </row>
    <row r="246" spans="1:18" s="134" customFormat="1" x14ac:dyDescent="0.25">
      <c r="A246" s="242">
        <v>43174</v>
      </c>
      <c r="B246" s="243">
        <v>180156973</v>
      </c>
      <c r="C246" s="248">
        <v>4</v>
      </c>
      <c r="D246" s="247">
        <v>405738</v>
      </c>
      <c r="E246" s="245"/>
      <c r="F246" s="248"/>
      <c r="G246" s="247"/>
      <c r="H246" s="246"/>
      <c r="I246" s="246"/>
      <c r="J246" s="247"/>
      <c r="K246" s="138"/>
      <c r="L246" s="138"/>
      <c r="M246" s="138"/>
      <c r="N246" s="138"/>
      <c r="O246" s="138"/>
      <c r="P246" s="138"/>
      <c r="Q246" s="138"/>
      <c r="R246" s="138"/>
    </row>
    <row r="247" spans="1:18" s="134" customFormat="1" x14ac:dyDescent="0.25">
      <c r="A247" s="242">
        <v>43174</v>
      </c>
      <c r="B247" s="243">
        <v>180157014</v>
      </c>
      <c r="C247" s="248">
        <v>7</v>
      </c>
      <c r="D247" s="247">
        <v>867213</v>
      </c>
      <c r="E247" s="245"/>
      <c r="F247" s="248"/>
      <c r="G247" s="247"/>
      <c r="H247" s="246"/>
      <c r="I247" s="246"/>
      <c r="J247" s="247"/>
      <c r="K247" s="138"/>
      <c r="L247" s="138"/>
      <c r="M247" s="138"/>
      <c r="N247" s="138"/>
      <c r="O247" s="138"/>
      <c r="P247" s="138"/>
      <c r="Q247" s="138"/>
      <c r="R247" s="138"/>
    </row>
    <row r="248" spans="1:18" s="134" customFormat="1" x14ac:dyDescent="0.25">
      <c r="A248" s="242">
        <v>43174</v>
      </c>
      <c r="B248" s="243">
        <v>180157018</v>
      </c>
      <c r="C248" s="248">
        <v>4</v>
      </c>
      <c r="D248" s="247">
        <v>488163</v>
      </c>
      <c r="E248" s="245"/>
      <c r="F248" s="248"/>
      <c r="G248" s="247"/>
      <c r="H248" s="246"/>
      <c r="I248" s="246">
        <v>5717690</v>
      </c>
      <c r="J248" s="247" t="s">
        <v>17</v>
      </c>
      <c r="K248" s="138"/>
      <c r="L248" s="138"/>
      <c r="M248" s="138"/>
      <c r="N248" s="138"/>
      <c r="O248" s="138"/>
      <c r="P248" s="138"/>
      <c r="Q248" s="138"/>
      <c r="R248" s="138"/>
    </row>
    <row r="249" spans="1:18" s="134" customFormat="1" x14ac:dyDescent="0.25">
      <c r="A249" s="242">
        <v>43175</v>
      </c>
      <c r="B249" s="243">
        <v>180157040</v>
      </c>
      <c r="C249" s="248">
        <v>20</v>
      </c>
      <c r="D249" s="247">
        <v>2419025</v>
      </c>
      <c r="E249" s="245">
        <v>180041130</v>
      </c>
      <c r="F249" s="248">
        <v>4</v>
      </c>
      <c r="G249" s="247">
        <v>426300</v>
      </c>
      <c r="H249" s="246"/>
      <c r="I249" s="246"/>
      <c r="J249" s="247"/>
      <c r="K249" s="138"/>
      <c r="L249" s="138"/>
      <c r="M249" s="138"/>
      <c r="N249" s="138"/>
      <c r="O249" s="138"/>
      <c r="P249" s="138"/>
      <c r="Q249" s="138"/>
      <c r="R249" s="138"/>
    </row>
    <row r="250" spans="1:18" s="134" customFormat="1" x14ac:dyDescent="0.25">
      <c r="A250" s="242">
        <v>43175</v>
      </c>
      <c r="B250" s="243">
        <v>180157057</v>
      </c>
      <c r="C250" s="248">
        <v>8</v>
      </c>
      <c r="D250" s="247">
        <v>833613</v>
      </c>
      <c r="E250" s="245"/>
      <c r="F250" s="248"/>
      <c r="G250" s="247"/>
      <c r="H250" s="246"/>
      <c r="I250" s="246"/>
      <c r="J250" s="247"/>
      <c r="K250" s="138"/>
      <c r="L250" s="138"/>
      <c r="M250" s="138"/>
      <c r="N250" s="138"/>
      <c r="O250" s="138"/>
      <c r="P250" s="138"/>
      <c r="Q250" s="138"/>
      <c r="R250" s="138"/>
    </row>
    <row r="251" spans="1:18" s="134" customFormat="1" x14ac:dyDescent="0.25">
      <c r="A251" s="242">
        <v>43175</v>
      </c>
      <c r="B251" s="243">
        <v>180157062</v>
      </c>
      <c r="C251" s="248">
        <v>3</v>
      </c>
      <c r="D251" s="247">
        <v>378963</v>
      </c>
      <c r="E251" s="245"/>
      <c r="F251" s="248"/>
      <c r="G251" s="247"/>
      <c r="H251" s="246"/>
      <c r="I251" s="246"/>
      <c r="J251" s="247"/>
      <c r="K251" s="138"/>
      <c r="L251" s="138"/>
      <c r="M251" s="138"/>
      <c r="N251" s="138"/>
      <c r="O251" s="138"/>
      <c r="P251" s="138"/>
      <c r="Q251" s="138"/>
      <c r="R251" s="138"/>
    </row>
    <row r="252" spans="1:18" s="134" customFormat="1" x14ac:dyDescent="0.25">
      <c r="A252" s="242">
        <v>43175</v>
      </c>
      <c r="B252" s="243">
        <v>180157090</v>
      </c>
      <c r="C252" s="248">
        <v>16</v>
      </c>
      <c r="D252" s="247">
        <v>1721913</v>
      </c>
      <c r="E252" s="245"/>
      <c r="F252" s="248"/>
      <c r="G252" s="247"/>
      <c r="H252" s="246"/>
      <c r="I252" s="246"/>
      <c r="J252" s="247"/>
      <c r="K252" s="138"/>
      <c r="L252" s="138"/>
      <c r="M252" s="138"/>
      <c r="N252" s="138"/>
      <c r="O252" s="138"/>
      <c r="P252" s="138"/>
      <c r="Q252" s="138"/>
      <c r="R252" s="138"/>
    </row>
    <row r="253" spans="1:18" s="134" customFormat="1" x14ac:dyDescent="0.25">
      <c r="A253" s="242">
        <v>43175</v>
      </c>
      <c r="B253" s="243">
        <v>180157092</v>
      </c>
      <c r="C253" s="248">
        <v>7</v>
      </c>
      <c r="D253" s="247">
        <v>735525</v>
      </c>
      <c r="E253" s="245"/>
      <c r="F253" s="248"/>
      <c r="G253" s="247"/>
      <c r="H253" s="246"/>
      <c r="I253" s="246"/>
      <c r="J253" s="247"/>
      <c r="K253" s="138"/>
      <c r="L253" s="138"/>
      <c r="M253" s="138"/>
      <c r="N253" s="138"/>
      <c r="O253" s="138"/>
      <c r="P253" s="138"/>
      <c r="Q253" s="138"/>
      <c r="R253" s="138"/>
    </row>
    <row r="254" spans="1:18" s="134" customFormat="1" x14ac:dyDescent="0.25">
      <c r="A254" s="242">
        <v>43175</v>
      </c>
      <c r="B254" s="243">
        <v>180157108</v>
      </c>
      <c r="C254" s="248">
        <v>2</v>
      </c>
      <c r="D254" s="247">
        <v>263988</v>
      </c>
      <c r="E254" s="245"/>
      <c r="F254" s="248"/>
      <c r="G254" s="247"/>
      <c r="H254" s="246"/>
      <c r="I254" s="246"/>
      <c r="J254" s="247"/>
      <c r="K254" s="138"/>
      <c r="L254" s="138"/>
      <c r="M254" s="138"/>
      <c r="N254" s="138"/>
      <c r="O254" s="138"/>
      <c r="P254" s="138"/>
      <c r="Q254" s="138"/>
      <c r="R254" s="138"/>
    </row>
    <row r="255" spans="1:18" s="134" customFormat="1" x14ac:dyDescent="0.25">
      <c r="A255" s="242">
        <v>43175</v>
      </c>
      <c r="B255" s="243">
        <v>180157120</v>
      </c>
      <c r="C255" s="248">
        <v>4</v>
      </c>
      <c r="D255" s="247">
        <v>420175</v>
      </c>
      <c r="E255" s="245"/>
      <c r="F255" s="248"/>
      <c r="G255" s="247"/>
      <c r="H255" s="246"/>
      <c r="I255" s="246">
        <v>6346902</v>
      </c>
      <c r="J255" s="247" t="s">
        <v>17</v>
      </c>
      <c r="K255" s="138"/>
      <c r="L255" s="138"/>
      <c r="M255" s="138"/>
      <c r="N255" s="138"/>
      <c r="O255" s="138"/>
      <c r="P255" s="138"/>
      <c r="Q255" s="138"/>
      <c r="R255" s="138"/>
    </row>
    <row r="256" spans="1:18" s="134" customFormat="1" x14ac:dyDescent="0.25">
      <c r="A256" s="242">
        <v>43176</v>
      </c>
      <c r="B256" s="243">
        <v>180157146</v>
      </c>
      <c r="C256" s="248">
        <v>14</v>
      </c>
      <c r="D256" s="247">
        <v>1493450</v>
      </c>
      <c r="E256" s="245">
        <v>180041158</v>
      </c>
      <c r="F256" s="248">
        <v>3</v>
      </c>
      <c r="G256" s="247">
        <v>386750</v>
      </c>
      <c r="H256" s="246"/>
      <c r="I256" s="246"/>
      <c r="J256" s="247"/>
      <c r="K256" s="138"/>
      <c r="L256" s="138"/>
      <c r="M256" s="138"/>
      <c r="N256" s="138"/>
      <c r="O256" s="138"/>
      <c r="P256" s="138"/>
      <c r="Q256" s="138"/>
      <c r="R256" s="138"/>
    </row>
    <row r="257" spans="1:18" s="134" customFormat="1" x14ac:dyDescent="0.25">
      <c r="A257" s="242">
        <v>43176</v>
      </c>
      <c r="B257" s="243">
        <v>180157154</v>
      </c>
      <c r="C257" s="248">
        <v>5</v>
      </c>
      <c r="D257" s="247">
        <v>575838</v>
      </c>
      <c r="E257" s="245"/>
      <c r="F257" s="248"/>
      <c r="G257" s="247"/>
      <c r="H257" s="246"/>
      <c r="I257" s="246"/>
      <c r="J257" s="247"/>
      <c r="K257" s="138"/>
      <c r="L257" s="138"/>
      <c r="M257" s="138"/>
      <c r="N257" s="138"/>
      <c r="O257" s="138"/>
      <c r="P257" s="138"/>
      <c r="Q257" s="138"/>
      <c r="R257" s="138"/>
    </row>
    <row r="258" spans="1:18" s="134" customFormat="1" x14ac:dyDescent="0.25">
      <c r="A258" s="242">
        <v>43176</v>
      </c>
      <c r="B258" s="243">
        <v>180157165</v>
      </c>
      <c r="C258" s="248">
        <v>1</v>
      </c>
      <c r="D258" s="247">
        <v>121888</v>
      </c>
      <c r="E258" s="245"/>
      <c r="F258" s="248"/>
      <c r="G258" s="247"/>
      <c r="H258" s="246"/>
      <c r="I258" s="246"/>
      <c r="J258" s="247"/>
      <c r="K258" s="138"/>
      <c r="L258" s="138"/>
      <c r="M258" s="138"/>
      <c r="N258" s="138"/>
      <c r="O258" s="138"/>
      <c r="P258" s="138"/>
      <c r="Q258" s="138"/>
      <c r="R258" s="138"/>
    </row>
    <row r="259" spans="1:18" s="134" customFormat="1" x14ac:dyDescent="0.25">
      <c r="A259" s="242">
        <v>43176</v>
      </c>
      <c r="B259" s="243">
        <v>180157175</v>
      </c>
      <c r="C259" s="248">
        <v>4</v>
      </c>
      <c r="D259" s="247">
        <v>474775</v>
      </c>
      <c r="E259" s="245"/>
      <c r="F259" s="248"/>
      <c r="G259" s="247"/>
      <c r="H259" s="246"/>
      <c r="I259" s="246"/>
      <c r="J259" s="247"/>
      <c r="K259" s="138"/>
      <c r="L259" s="138"/>
      <c r="M259" s="138"/>
      <c r="N259" s="138"/>
      <c r="O259" s="138"/>
      <c r="P259" s="138"/>
      <c r="Q259" s="138"/>
      <c r="R259" s="138"/>
    </row>
    <row r="260" spans="1:18" s="134" customFormat="1" x14ac:dyDescent="0.25">
      <c r="A260" s="242">
        <v>43176</v>
      </c>
      <c r="B260" s="243">
        <v>180157202</v>
      </c>
      <c r="C260" s="248">
        <v>8</v>
      </c>
      <c r="D260" s="247">
        <v>1052625</v>
      </c>
      <c r="E260" s="245"/>
      <c r="F260" s="248"/>
      <c r="G260" s="247"/>
      <c r="H260" s="246"/>
      <c r="I260" s="246"/>
      <c r="J260" s="247"/>
      <c r="K260" s="138"/>
      <c r="L260" s="138"/>
      <c r="M260" s="138"/>
      <c r="N260" s="138"/>
      <c r="O260" s="138"/>
      <c r="P260" s="138"/>
      <c r="Q260" s="138"/>
      <c r="R260" s="138"/>
    </row>
    <row r="261" spans="1:18" s="134" customFormat="1" x14ac:dyDescent="0.25">
      <c r="A261" s="242">
        <v>43176</v>
      </c>
      <c r="B261" s="243">
        <v>180157216</v>
      </c>
      <c r="C261" s="248">
        <v>5</v>
      </c>
      <c r="D261" s="247">
        <v>625975</v>
      </c>
      <c r="E261" s="245"/>
      <c r="F261" s="248"/>
      <c r="G261" s="247"/>
      <c r="H261" s="246"/>
      <c r="I261" s="246">
        <v>3957801</v>
      </c>
      <c r="J261" s="247" t="s">
        <v>17</v>
      </c>
      <c r="K261" s="138"/>
      <c r="L261" s="138"/>
      <c r="M261" s="138"/>
      <c r="N261" s="138"/>
      <c r="O261" s="138"/>
      <c r="P261" s="138"/>
      <c r="Q261" s="138"/>
      <c r="R261" s="138"/>
    </row>
    <row r="262" spans="1:18" s="134" customFormat="1" x14ac:dyDescent="0.25">
      <c r="A262" s="98">
        <v>43178</v>
      </c>
      <c r="B262" s="99">
        <v>180157373</v>
      </c>
      <c r="C262" s="100">
        <v>43</v>
      </c>
      <c r="D262" s="34">
        <v>4369313</v>
      </c>
      <c r="E262" s="101">
        <v>180041219</v>
      </c>
      <c r="F262" s="100">
        <v>18</v>
      </c>
      <c r="G262" s="34">
        <v>2132900</v>
      </c>
      <c r="H262" s="102"/>
      <c r="I262" s="102"/>
      <c r="J262" s="34"/>
      <c r="K262" s="138"/>
      <c r="L262" s="138"/>
      <c r="M262" s="138"/>
      <c r="N262" s="138"/>
      <c r="O262" s="138"/>
      <c r="P262" s="138"/>
      <c r="Q262" s="138"/>
      <c r="R262" s="138"/>
    </row>
    <row r="263" spans="1:18" s="134" customFormat="1" x14ac:dyDescent="0.25">
      <c r="A263" s="98">
        <v>43178</v>
      </c>
      <c r="B263" s="99">
        <v>180157390</v>
      </c>
      <c r="C263" s="100">
        <v>8</v>
      </c>
      <c r="D263" s="34">
        <v>1029350</v>
      </c>
      <c r="E263" s="101">
        <v>180041222</v>
      </c>
      <c r="F263" s="100">
        <v>5</v>
      </c>
      <c r="G263" s="34">
        <v>536113</v>
      </c>
      <c r="H263" s="102"/>
      <c r="I263" s="102"/>
      <c r="J263" s="34"/>
      <c r="K263" s="138"/>
      <c r="L263" s="138"/>
      <c r="M263" s="138"/>
      <c r="N263" s="138"/>
      <c r="O263" s="138"/>
      <c r="P263" s="138"/>
      <c r="Q263" s="138"/>
      <c r="R263" s="138"/>
    </row>
    <row r="264" spans="1:18" s="134" customFormat="1" x14ac:dyDescent="0.25">
      <c r="A264" s="98">
        <v>43178</v>
      </c>
      <c r="B264" s="99">
        <v>180157396</v>
      </c>
      <c r="C264" s="100">
        <v>5</v>
      </c>
      <c r="D264" s="34">
        <v>639275</v>
      </c>
      <c r="E264" s="101"/>
      <c r="F264" s="100"/>
      <c r="G264" s="34"/>
      <c r="H264" s="102"/>
      <c r="I264" s="102"/>
      <c r="J264" s="34"/>
      <c r="K264" s="138"/>
      <c r="L264" s="138"/>
      <c r="M264" s="138"/>
      <c r="N264" s="138"/>
      <c r="O264" s="138"/>
      <c r="P264" s="138"/>
      <c r="Q264" s="138"/>
      <c r="R264" s="138"/>
    </row>
    <row r="265" spans="1:18" s="134" customFormat="1" x14ac:dyDescent="0.25">
      <c r="A265" s="98">
        <v>43178</v>
      </c>
      <c r="B265" s="99">
        <v>180157401</v>
      </c>
      <c r="C265" s="100">
        <v>2</v>
      </c>
      <c r="D265" s="34">
        <v>227413</v>
      </c>
      <c r="E265" s="101"/>
      <c r="F265" s="100"/>
      <c r="G265" s="34"/>
      <c r="H265" s="102"/>
      <c r="I265" s="102"/>
      <c r="J265" s="34"/>
      <c r="K265" s="138"/>
      <c r="L265" s="138"/>
      <c r="M265" s="138"/>
      <c r="N265" s="138"/>
      <c r="O265" s="138"/>
      <c r="P265" s="138"/>
      <c r="Q265" s="138"/>
      <c r="R265" s="138"/>
    </row>
    <row r="266" spans="1:18" s="134" customFormat="1" x14ac:dyDescent="0.25">
      <c r="A266" s="98">
        <v>43178</v>
      </c>
      <c r="B266" s="99">
        <v>180157429</v>
      </c>
      <c r="C266" s="100">
        <v>6</v>
      </c>
      <c r="D266" s="34">
        <v>652488</v>
      </c>
      <c r="E266" s="101"/>
      <c r="F266" s="100"/>
      <c r="G266" s="34"/>
      <c r="H266" s="102"/>
      <c r="I266" s="102"/>
      <c r="J266" s="34"/>
      <c r="K266" s="138"/>
      <c r="L266" s="138"/>
      <c r="M266" s="138"/>
      <c r="N266" s="138"/>
      <c r="O266" s="138"/>
      <c r="P266" s="138"/>
      <c r="Q266" s="138"/>
      <c r="R266" s="138"/>
    </row>
    <row r="267" spans="1:18" s="134" customFormat="1" x14ac:dyDescent="0.25">
      <c r="A267" s="98">
        <v>43178</v>
      </c>
      <c r="B267" s="99">
        <v>180157451</v>
      </c>
      <c r="C267" s="100">
        <v>10</v>
      </c>
      <c r="D267" s="34">
        <v>1158238</v>
      </c>
      <c r="E267" s="101"/>
      <c r="F267" s="100"/>
      <c r="G267" s="34"/>
      <c r="H267" s="102"/>
      <c r="I267" s="102"/>
      <c r="J267" s="34"/>
      <c r="K267" s="138"/>
      <c r="L267" s="138"/>
      <c r="M267" s="138"/>
      <c r="N267" s="138"/>
      <c r="O267" s="138"/>
      <c r="P267" s="138"/>
      <c r="Q267" s="138"/>
      <c r="R267" s="138"/>
    </row>
    <row r="268" spans="1:18" s="134" customFormat="1" x14ac:dyDescent="0.25">
      <c r="A268" s="98">
        <v>43178</v>
      </c>
      <c r="B268" s="99">
        <v>180157466</v>
      </c>
      <c r="C268" s="100">
        <v>9</v>
      </c>
      <c r="D268" s="34">
        <v>1018150</v>
      </c>
      <c r="E268" s="101"/>
      <c r="F268" s="100"/>
      <c r="G268" s="34"/>
      <c r="H268" s="102"/>
      <c r="I268" s="102"/>
      <c r="J268" s="34"/>
      <c r="K268" s="138"/>
      <c r="L268" s="138"/>
      <c r="M268" s="138"/>
      <c r="N268" s="138"/>
      <c r="O268" s="138"/>
      <c r="P268" s="138"/>
      <c r="Q268" s="138"/>
      <c r="R268" s="138"/>
    </row>
    <row r="269" spans="1:18" s="134" customFormat="1" x14ac:dyDescent="0.25">
      <c r="A269" s="98"/>
      <c r="B269" s="99"/>
      <c r="C269" s="100"/>
      <c r="D269" s="34"/>
      <c r="E269" s="101"/>
      <c r="F269" s="100"/>
      <c r="G269" s="34"/>
      <c r="H269" s="102"/>
      <c r="I269" s="102"/>
      <c r="J269" s="34"/>
      <c r="K269" s="138"/>
      <c r="L269" s="138"/>
      <c r="M269" s="138"/>
      <c r="N269" s="138"/>
      <c r="O269" s="138"/>
      <c r="P269" s="138"/>
      <c r="Q269" s="138"/>
      <c r="R269" s="138"/>
    </row>
    <row r="270" spans="1:18" s="134" customFormat="1" x14ac:dyDescent="0.25">
      <c r="A270" s="98"/>
      <c r="B270" s="99"/>
      <c r="C270" s="100"/>
      <c r="D270" s="34"/>
      <c r="E270" s="101"/>
      <c r="F270" s="100"/>
      <c r="G270" s="34"/>
      <c r="H270" s="102"/>
      <c r="I270" s="102"/>
      <c r="J270" s="34"/>
      <c r="K270" s="138"/>
      <c r="L270" s="138"/>
      <c r="M270" s="138"/>
      <c r="N270" s="138"/>
      <c r="O270" s="138"/>
      <c r="P270" s="138"/>
      <c r="Q270" s="138"/>
      <c r="R270" s="138"/>
    </row>
    <row r="271" spans="1:18" x14ac:dyDescent="0.25">
      <c r="A271" s="236"/>
      <c r="B271" s="235"/>
      <c r="C271" s="241"/>
      <c r="D271" s="237"/>
      <c r="E271" s="238"/>
      <c r="F271" s="241"/>
      <c r="G271" s="237"/>
      <c r="H271" s="240"/>
      <c r="I271" s="240"/>
      <c r="J271" s="237"/>
    </row>
    <row r="272" spans="1:18" s="218" customFormat="1" x14ac:dyDescent="0.25">
      <c r="A272" s="227"/>
      <c r="B272" s="224" t="s">
        <v>11</v>
      </c>
      <c r="C272" s="233">
        <f>SUM(C8:C271)</f>
        <v>2722</v>
      </c>
      <c r="D272" s="225">
        <f>SUM(D8:D271)</f>
        <v>299631218</v>
      </c>
      <c r="E272" s="224" t="s">
        <v>11</v>
      </c>
      <c r="F272" s="233">
        <f>SUM(F8:F271)</f>
        <v>245</v>
      </c>
      <c r="G272" s="225">
        <f>SUM(G8:G271)</f>
        <v>27157471</v>
      </c>
      <c r="H272" s="233">
        <f>SUM(H8:H271)</f>
        <v>0</v>
      </c>
      <c r="I272" s="233">
        <f>SUM(I8:I271)</f>
        <v>266048533</v>
      </c>
      <c r="J272" s="225"/>
      <c r="K272" s="220"/>
      <c r="L272" s="220"/>
      <c r="M272" s="220"/>
      <c r="N272" s="220"/>
      <c r="O272" s="220"/>
      <c r="P272" s="220"/>
      <c r="Q272" s="220"/>
      <c r="R272" s="220"/>
    </row>
    <row r="273" spans="1:18" s="218" customFormat="1" x14ac:dyDescent="0.25">
      <c r="A273" s="227"/>
      <c r="B273" s="224"/>
      <c r="C273" s="233"/>
      <c r="D273" s="225"/>
      <c r="E273" s="224"/>
      <c r="F273" s="233"/>
      <c r="G273" s="225"/>
      <c r="H273" s="233"/>
      <c r="I273" s="233"/>
      <c r="J273" s="225"/>
      <c r="K273" s="220"/>
      <c r="M273" s="220"/>
      <c r="N273" s="220"/>
      <c r="O273" s="220"/>
      <c r="P273" s="220"/>
      <c r="Q273" s="220"/>
      <c r="R273" s="220"/>
    </row>
    <row r="274" spans="1:18" x14ac:dyDescent="0.25">
      <c r="A274" s="226"/>
      <c r="B274" s="227"/>
      <c r="C274" s="241"/>
      <c r="D274" s="237"/>
      <c r="E274" s="224"/>
      <c r="F274" s="241"/>
      <c r="G274" s="327" t="s">
        <v>12</v>
      </c>
      <c r="H274" s="328"/>
      <c r="I274" s="237"/>
      <c r="J274" s="228">
        <f>SUM(D8:D271)</f>
        <v>299631218</v>
      </c>
      <c r="P274" s="220"/>
      <c r="Q274" s="220"/>
      <c r="R274" s="234"/>
    </row>
    <row r="275" spans="1:18" x14ac:dyDescent="0.25">
      <c r="A275" s="236"/>
      <c r="B275" s="235"/>
      <c r="C275" s="241"/>
      <c r="D275" s="237"/>
      <c r="E275" s="238"/>
      <c r="F275" s="241"/>
      <c r="G275" s="327" t="s">
        <v>13</v>
      </c>
      <c r="H275" s="328"/>
      <c r="I275" s="238"/>
      <c r="J275" s="228">
        <f>SUM(G8:G271)</f>
        <v>27157471</v>
      </c>
      <c r="R275" s="234"/>
    </row>
    <row r="276" spans="1:18" x14ac:dyDescent="0.25">
      <c r="A276" s="229"/>
      <c r="B276" s="238"/>
      <c r="C276" s="241"/>
      <c r="D276" s="237"/>
      <c r="E276" s="238"/>
      <c r="F276" s="241"/>
      <c r="G276" s="327" t="s">
        <v>14</v>
      </c>
      <c r="H276" s="328"/>
      <c r="I276" s="230"/>
      <c r="J276" s="230">
        <f>J274-J275</f>
        <v>272473747</v>
      </c>
      <c r="L276" s="220"/>
      <c r="R276" s="234"/>
    </row>
    <row r="277" spans="1:18" x14ac:dyDescent="0.25">
      <c r="A277" s="236"/>
      <c r="B277" s="231"/>
      <c r="C277" s="241"/>
      <c r="D277" s="232"/>
      <c r="E277" s="238"/>
      <c r="F277" s="241"/>
      <c r="G277" s="327" t="s">
        <v>15</v>
      </c>
      <c r="H277" s="328"/>
      <c r="I277" s="238"/>
      <c r="J277" s="228">
        <f>SUM(H8:H271)</f>
        <v>0</v>
      </c>
      <c r="R277" s="234"/>
    </row>
    <row r="278" spans="1:18" x14ac:dyDescent="0.25">
      <c r="A278" s="236"/>
      <c r="B278" s="231"/>
      <c r="C278" s="241"/>
      <c r="D278" s="232"/>
      <c r="E278" s="238"/>
      <c r="F278" s="241"/>
      <c r="G278" s="327" t="s">
        <v>16</v>
      </c>
      <c r="H278" s="328"/>
      <c r="I278" s="238"/>
      <c r="J278" s="228">
        <f>J276+J277</f>
        <v>272473747</v>
      </c>
      <c r="R278" s="234"/>
    </row>
    <row r="279" spans="1:18" x14ac:dyDescent="0.25">
      <c r="A279" s="236"/>
      <c r="B279" s="231"/>
      <c r="C279" s="241"/>
      <c r="D279" s="232"/>
      <c r="E279" s="238"/>
      <c r="F279" s="241"/>
      <c r="G279" s="327" t="s">
        <v>5</v>
      </c>
      <c r="H279" s="328"/>
      <c r="I279" s="238"/>
      <c r="J279" s="228">
        <f>SUM(I8:I271)</f>
        <v>266048533</v>
      </c>
      <c r="R279" s="234"/>
    </row>
    <row r="280" spans="1:18" x14ac:dyDescent="0.25">
      <c r="A280" s="236"/>
      <c r="B280" s="231"/>
      <c r="C280" s="241"/>
      <c r="D280" s="232"/>
      <c r="E280" s="238"/>
      <c r="F280" s="241"/>
      <c r="G280" s="327" t="s">
        <v>32</v>
      </c>
      <c r="H280" s="328"/>
      <c r="I280" s="235" t="str">
        <f>IF(J280&gt;0,"SALDO",IF(J280&lt;0,"PIUTANG",IF(J280=0,"LUNAS")))</f>
        <v>PIUTANG</v>
      </c>
      <c r="J280" s="228">
        <f>J279-J278</f>
        <v>-6425214</v>
      </c>
      <c r="R280" s="234"/>
    </row>
  </sheetData>
  <mergeCells count="13">
    <mergeCell ref="A5:J5"/>
    <mergeCell ref="A6:A7"/>
    <mergeCell ref="B6:G6"/>
    <mergeCell ref="H6:H7"/>
    <mergeCell ref="I6:I7"/>
    <mergeCell ref="J6:J7"/>
    <mergeCell ref="G280:H280"/>
    <mergeCell ref="G274:H274"/>
    <mergeCell ref="G275:H275"/>
    <mergeCell ref="G276:H276"/>
    <mergeCell ref="G277:H277"/>
    <mergeCell ref="G278:H278"/>
    <mergeCell ref="G279:H279"/>
  </mergeCells>
  <hyperlinks>
    <hyperlink ref="I3" r:id="rId1"/>
  </hyperlinks>
  <pageMargins left="0.15" right="0.12" top="0.75" bottom="0.75" header="0.3" footer="0.3"/>
  <pageSetup scale="90" orientation="portrait" horizontalDpi="120" verticalDpi="72"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/>
  <dimension ref="A1:Q38"/>
  <sheetViews>
    <sheetView workbookViewId="0">
      <pane ySplit="7" topLeftCell="A11" activePane="bottomLeft" state="frozen"/>
      <selection pane="bottomLeft" activeCell="G21" sqref="G20:G21"/>
    </sheetView>
  </sheetViews>
  <sheetFormatPr defaultRowHeight="15" x14ac:dyDescent="0.25"/>
  <cols>
    <col min="1" max="1" width="8.140625" style="234" customWidth="1"/>
    <col min="2" max="2" width="11.85546875" style="234" bestFit="1" customWidth="1"/>
    <col min="3" max="3" width="6" style="223" customWidth="1"/>
    <col min="4" max="4" width="11.85546875" style="234" customWidth="1"/>
    <col min="5" max="5" width="10.28515625" style="234" customWidth="1"/>
    <col min="6" max="6" width="4.5703125" style="223" bestFit="1" customWidth="1"/>
    <col min="7" max="7" width="11.140625" style="234" customWidth="1"/>
    <col min="8" max="8" width="11.7109375" style="234" customWidth="1"/>
    <col min="9" max="9" width="13.42578125" style="234" customWidth="1"/>
    <col min="10" max="10" width="16.7109375" style="234" customWidth="1"/>
    <col min="11" max="16384" width="9.140625" style="234"/>
  </cols>
  <sheetData>
    <row r="1" spans="1:17" x14ac:dyDescent="0.25">
      <c r="A1" s="218" t="s">
        <v>0</v>
      </c>
      <c r="C1" s="222" t="s">
        <v>115</v>
      </c>
      <c r="D1" s="218"/>
      <c r="E1" s="218"/>
      <c r="F1" s="318" t="s">
        <v>22</v>
      </c>
      <c r="G1" s="318"/>
      <c r="H1" s="318"/>
      <c r="I1" s="218" t="s">
        <v>116</v>
      </c>
      <c r="J1" s="218"/>
      <c r="L1" s="219"/>
      <c r="M1" s="219"/>
      <c r="N1" s="219"/>
      <c r="O1" s="219"/>
      <c r="P1" s="219"/>
      <c r="Q1" s="219"/>
    </row>
    <row r="2" spans="1:17" x14ac:dyDescent="0.25">
      <c r="A2" s="218" t="s">
        <v>1</v>
      </c>
      <c r="C2" s="222" t="s">
        <v>19</v>
      </c>
      <c r="D2" s="218"/>
      <c r="E2" s="218"/>
      <c r="F2" s="318" t="s">
        <v>21</v>
      </c>
      <c r="G2" s="318"/>
      <c r="H2" s="318"/>
      <c r="I2" s="21">
        <f>J38*-1</f>
        <v>0</v>
      </c>
      <c r="J2" s="218"/>
      <c r="L2" s="219"/>
      <c r="M2" s="219">
        <f>SUM(D20:D22)</f>
        <v>0</v>
      </c>
      <c r="N2" s="219"/>
      <c r="O2" s="219"/>
      <c r="P2" s="219"/>
      <c r="Q2" s="219"/>
    </row>
    <row r="3" spans="1:17" x14ac:dyDescent="0.25">
      <c r="A3" s="218" t="s">
        <v>118</v>
      </c>
      <c r="C3" s="222" t="s">
        <v>149</v>
      </c>
      <c r="D3" s="218"/>
      <c r="E3" s="218"/>
      <c r="F3" s="266"/>
      <c r="G3" s="266"/>
      <c r="H3" s="266"/>
      <c r="I3" s="21"/>
      <c r="J3" s="218"/>
      <c r="L3" s="219"/>
      <c r="M3" s="219"/>
      <c r="N3" s="219"/>
      <c r="O3" s="219"/>
      <c r="P3" s="219"/>
      <c r="Q3" s="219"/>
    </row>
    <row r="4" spans="1:17" x14ac:dyDescent="0.25">
      <c r="L4" s="219"/>
      <c r="M4" s="219">
        <f>SUM(G20:G22)</f>
        <v>0</v>
      </c>
      <c r="N4" s="219"/>
      <c r="O4" s="219"/>
      <c r="P4" s="219"/>
      <c r="Q4" s="219"/>
    </row>
    <row r="5" spans="1:17" ht="19.5" x14ac:dyDescent="0.25">
      <c r="A5" s="319"/>
      <c r="B5" s="319"/>
      <c r="C5" s="319"/>
      <c r="D5" s="319"/>
      <c r="E5" s="319"/>
      <c r="F5" s="319"/>
      <c r="G5" s="319"/>
      <c r="H5" s="319"/>
      <c r="I5" s="319"/>
      <c r="J5" s="319"/>
      <c r="L5" s="219"/>
      <c r="M5" s="219">
        <f>M2-M4</f>
        <v>0</v>
      </c>
      <c r="N5" s="219"/>
      <c r="O5" s="219"/>
      <c r="P5" s="219"/>
      <c r="Q5" s="219"/>
    </row>
    <row r="6" spans="1:17" x14ac:dyDescent="0.25">
      <c r="A6" s="320" t="s">
        <v>2</v>
      </c>
      <c r="B6" s="321" t="s">
        <v>3</v>
      </c>
      <c r="C6" s="321"/>
      <c r="D6" s="321"/>
      <c r="E6" s="321"/>
      <c r="F6" s="321"/>
      <c r="G6" s="321"/>
      <c r="H6" s="321" t="s">
        <v>4</v>
      </c>
      <c r="I6" s="364" t="s">
        <v>5</v>
      </c>
      <c r="J6" s="323" t="s">
        <v>6</v>
      </c>
      <c r="L6" s="219"/>
      <c r="M6" s="219"/>
      <c r="N6" s="219"/>
      <c r="O6" s="219"/>
      <c r="P6" s="219"/>
      <c r="Q6" s="219"/>
    </row>
    <row r="7" spans="1:17" x14ac:dyDescent="0.25">
      <c r="A7" s="320"/>
      <c r="B7" s="259" t="s">
        <v>7</v>
      </c>
      <c r="C7" s="261" t="s">
        <v>8</v>
      </c>
      <c r="D7" s="260" t="s">
        <v>9</v>
      </c>
      <c r="E7" s="259" t="s">
        <v>10</v>
      </c>
      <c r="F7" s="261" t="s">
        <v>8</v>
      </c>
      <c r="G7" s="260" t="s">
        <v>9</v>
      </c>
      <c r="H7" s="321"/>
      <c r="I7" s="364"/>
      <c r="J7" s="323"/>
    </row>
    <row r="8" spans="1:17" x14ac:dyDescent="0.25">
      <c r="A8" s="242">
        <v>42763</v>
      </c>
      <c r="B8" s="44">
        <v>170110169</v>
      </c>
      <c r="C8" s="83">
        <v>3</v>
      </c>
      <c r="D8" s="45">
        <v>211225</v>
      </c>
      <c r="E8" s="243"/>
      <c r="F8" s="248"/>
      <c r="G8" s="244"/>
      <c r="H8" s="246"/>
      <c r="I8" s="246"/>
      <c r="J8" s="247"/>
    </row>
    <row r="9" spans="1:17" x14ac:dyDescent="0.25">
      <c r="A9" s="242">
        <v>42766</v>
      </c>
      <c r="B9" s="44">
        <v>170110468</v>
      </c>
      <c r="C9" s="83">
        <v>6</v>
      </c>
      <c r="D9" s="51">
        <v>565688</v>
      </c>
      <c r="E9" s="245"/>
      <c r="F9" s="248"/>
      <c r="G9" s="247"/>
      <c r="H9" s="246"/>
      <c r="I9" s="246">
        <v>565688</v>
      </c>
      <c r="J9" s="247" t="s">
        <v>17</v>
      </c>
    </row>
    <row r="10" spans="1:17" x14ac:dyDescent="0.25">
      <c r="A10" s="242">
        <v>42771</v>
      </c>
      <c r="B10" s="44">
        <v>170111183</v>
      </c>
      <c r="C10" s="83">
        <v>7</v>
      </c>
      <c r="D10" s="51">
        <v>665000</v>
      </c>
      <c r="E10" s="243"/>
      <c r="F10" s="248"/>
      <c r="G10" s="247"/>
      <c r="H10" s="246"/>
      <c r="I10" s="246"/>
      <c r="J10" s="247"/>
    </row>
    <row r="11" spans="1:17" x14ac:dyDescent="0.25">
      <c r="A11" s="242">
        <v>42772</v>
      </c>
      <c r="B11" s="44">
        <v>170111268</v>
      </c>
      <c r="C11" s="83">
        <v>6</v>
      </c>
      <c r="D11" s="51">
        <v>595875</v>
      </c>
      <c r="E11" s="245"/>
      <c r="F11" s="248"/>
      <c r="G11" s="247"/>
      <c r="H11" s="246"/>
      <c r="I11" s="246">
        <v>1472100</v>
      </c>
      <c r="J11" s="247" t="s">
        <v>17</v>
      </c>
    </row>
    <row r="12" spans="1:17" x14ac:dyDescent="0.25">
      <c r="A12" s="242">
        <v>42773</v>
      </c>
      <c r="B12" s="44">
        <v>170111472</v>
      </c>
      <c r="C12" s="83">
        <v>8</v>
      </c>
      <c r="D12" s="51">
        <v>941675</v>
      </c>
      <c r="E12" s="245"/>
      <c r="F12" s="248"/>
      <c r="G12" s="247"/>
      <c r="H12" s="246"/>
      <c r="I12" s="246"/>
      <c r="J12" s="247"/>
    </row>
    <row r="13" spans="1:17" x14ac:dyDescent="0.25">
      <c r="A13" s="242">
        <v>42777</v>
      </c>
      <c r="B13" s="243">
        <v>170111953</v>
      </c>
      <c r="C13" s="249">
        <v>13</v>
      </c>
      <c r="D13" s="247">
        <v>1348025</v>
      </c>
      <c r="E13" s="245"/>
      <c r="F13" s="248"/>
      <c r="G13" s="247"/>
      <c r="H13" s="246"/>
      <c r="I13" s="246">
        <v>2289700</v>
      </c>
      <c r="J13" s="247" t="s">
        <v>17</v>
      </c>
    </row>
    <row r="14" spans="1:17" x14ac:dyDescent="0.25">
      <c r="A14" s="98">
        <v>42781</v>
      </c>
      <c r="B14" s="99">
        <v>170112471</v>
      </c>
      <c r="C14" s="201">
        <v>4</v>
      </c>
      <c r="D14" s="34">
        <v>413438</v>
      </c>
      <c r="E14" s="101"/>
      <c r="F14" s="100"/>
      <c r="G14" s="34"/>
      <c r="H14" s="102"/>
      <c r="I14" s="102"/>
      <c r="J14" s="34"/>
    </row>
    <row r="15" spans="1:17" x14ac:dyDescent="0.25">
      <c r="A15" s="98">
        <v>42782</v>
      </c>
      <c r="B15" s="99">
        <v>170112609</v>
      </c>
      <c r="C15" s="100">
        <v>13</v>
      </c>
      <c r="D15" s="34">
        <v>1449700</v>
      </c>
      <c r="E15" s="101"/>
      <c r="F15" s="100"/>
      <c r="G15" s="34"/>
      <c r="H15" s="102"/>
      <c r="I15" s="102"/>
      <c r="J15" s="34"/>
    </row>
    <row r="16" spans="1:17" x14ac:dyDescent="0.25">
      <c r="A16" s="98">
        <v>42784</v>
      </c>
      <c r="B16" s="293">
        <v>170112843</v>
      </c>
      <c r="C16" s="294">
        <v>2</v>
      </c>
      <c r="D16" s="295"/>
      <c r="E16" s="101"/>
      <c r="F16" s="100"/>
      <c r="G16" s="34"/>
      <c r="H16" s="102"/>
      <c r="I16" s="102"/>
      <c r="J16" s="34"/>
    </row>
    <row r="17" spans="1:17" x14ac:dyDescent="0.25">
      <c r="A17" s="98">
        <v>42784</v>
      </c>
      <c r="B17" s="293">
        <v>170112848</v>
      </c>
      <c r="C17" s="294">
        <v>1</v>
      </c>
      <c r="D17" s="295"/>
      <c r="E17" s="101"/>
      <c r="F17" s="100"/>
      <c r="G17" s="34"/>
      <c r="H17" s="102"/>
      <c r="I17" s="102"/>
      <c r="J17" s="34"/>
      <c r="L17" s="234" t="s">
        <v>155</v>
      </c>
    </row>
    <row r="18" spans="1:17" x14ac:dyDescent="0.25">
      <c r="A18" s="98">
        <v>42785</v>
      </c>
      <c r="B18" s="99">
        <v>170113071</v>
      </c>
      <c r="C18" s="100">
        <v>3</v>
      </c>
      <c r="D18" s="34">
        <v>277113</v>
      </c>
      <c r="E18" s="101"/>
      <c r="F18" s="100"/>
      <c r="G18" s="34"/>
      <c r="H18" s="102"/>
      <c r="I18" s="102"/>
      <c r="J18" s="34"/>
    </row>
    <row r="19" spans="1:17" x14ac:dyDescent="0.25">
      <c r="A19" s="98">
        <v>42785</v>
      </c>
      <c r="B19" s="99"/>
      <c r="C19" s="100"/>
      <c r="D19" s="34"/>
      <c r="E19" s="101"/>
      <c r="F19" s="100"/>
      <c r="G19" s="34"/>
      <c r="H19" s="102"/>
      <c r="I19" s="102">
        <v>2140251</v>
      </c>
      <c r="J19" s="247" t="s">
        <v>17</v>
      </c>
    </row>
    <row r="20" spans="1:17" x14ac:dyDescent="0.25">
      <c r="A20" s="98"/>
      <c r="B20" s="99"/>
      <c r="C20" s="100"/>
      <c r="D20" s="34"/>
      <c r="E20" s="101"/>
      <c r="F20" s="100"/>
      <c r="G20" s="34"/>
      <c r="H20" s="102"/>
      <c r="I20" s="102"/>
      <c r="J20" s="34"/>
    </row>
    <row r="21" spans="1:17" x14ac:dyDescent="0.25">
      <c r="A21" s="98"/>
      <c r="B21" s="99"/>
      <c r="C21" s="100"/>
      <c r="D21" s="34"/>
      <c r="E21" s="101"/>
      <c r="F21" s="100"/>
      <c r="G21" s="34"/>
      <c r="H21" s="102"/>
      <c r="I21" s="102"/>
      <c r="J21" s="34"/>
    </row>
    <row r="22" spans="1:17" x14ac:dyDescent="0.25">
      <c r="A22" s="98"/>
      <c r="B22" s="99"/>
      <c r="C22" s="100"/>
      <c r="D22" s="34"/>
      <c r="E22" s="101"/>
      <c r="F22" s="100"/>
      <c r="G22" s="34"/>
      <c r="H22" s="102"/>
      <c r="I22" s="102"/>
      <c r="J22" s="34"/>
    </row>
    <row r="23" spans="1:17" x14ac:dyDescent="0.25">
      <c r="A23" s="98"/>
      <c r="B23" s="99"/>
      <c r="C23" s="100"/>
      <c r="D23" s="34"/>
      <c r="E23" s="101"/>
      <c r="F23" s="100"/>
      <c r="G23" s="34"/>
      <c r="H23" s="102"/>
      <c r="I23" s="102"/>
      <c r="J23" s="34"/>
    </row>
    <row r="24" spans="1:17" x14ac:dyDescent="0.25">
      <c r="A24" s="98"/>
      <c r="B24" s="99"/>
      <c r="C24" s="100"/>
      <c r="D24" s="34"/>
      <c r="E24" s="101"/>
      <c r="F24" s="100"/>
      <c r="G24" s="34"/>
      <c r="H24" s="102"/>
      <c r="I24" s="102"/>
      <c r="J24" s="34"/>
    </row>
    <row r="25" spans="1:17" x14ac:dyDescent="0.25">
      <c r="A25" s="98"/>
      <c r="B25" s="99"/>
      <c r="C25" s="100"/>
      <c r="D25" s="34"/>
      <c r="E25" s="101"/>
      <c r="F25" s="100"/>
      <c r="G25" s="34"/>
      <c r="H25" s="102"/>
      <c r="I25" s="102"/>
      <c r="J25" s="34"/>
    </row>
    <row r="26" spans="1:17" x14ac:dyDescent="0.25">
      <c r="A26" s="98"/>
      <c r="B26" s="99"/>
      <c r="C26" s="100"/>
      <c r="D26" s="34"/>
      <c r="E26" s="101"/>
      <c r="F26" s="100"/>
      <c r="G26" s="34"/>
      <c r="H26" s="102"/>
      <c r="I26" s="102"/>
      <c r="J26" s="34"/>
    </row>
    <row r="27" spans="1:17" x14ac:dyDescent="0.25">
      <c r="A27" s="236"/>
      <c r="B27" s="235"/>
      <c r="C27" s="241"/>
      <c r="D27" s="237"/>
      <c r="E27" s="238"/>
      <c r="F27" s="241"/>
      <c r="G27" s="237"/>
      <c r="H27" s="240"/>
      <c r="I27" s="240"/>
      <c r="J27" s="237"/>
    </row>
    <row r="28" spans="1:17" x14ac:dyDescent="0.25">
      <c r="A28" s="236"/>
      <c r="B28" s="235"/>
      <c r="C28" s="241"/>
      <c r="D28" s="237"/>
      <c r="E28" s="238"/>
      <c r="F28" s="241"/>
      <c r="G28" s="237"/>
      <c r="H28" s="240"/>
      <c r="I28" s="240"/>
      <c r="J28" s="237"/>
    </row>
    <row r="29" spans="1:17" x14ac:dyDescent="0.25">
      <c r="A29" s="236"/>
      <c r="B29" s="235"/>
      <c r="C29" s="241"/>
      <c r="D29" s="237"/>
      <c r="E29" s="238"/>
      <c r="F29" s="241"/>
      <c r="G29" s="237"/>
      <c r="H29" s="240"/>
      <c r="I29" s="240"/>
      <c r="J29" s="237"/>
    </row>
    <row r="30" spans="1:17" s="218" customFormat="1" x14ac:dyDescent="0.25">
      <c r="A30" s="227"/>
      <c r="B30" s="224" t="s">
        <v>11</v>
      </c>
      <c r="C30" s="233">
        <f>SUM(C8:C29)</f>
        <v>66</v>
      </c>
      <c r="D30" s="225">
        <f>SUM(D8:D29)</f>
        <v>6467739</v>
      </c>
      <c r="E30" s="224" t="s">
        <v>11</v>
      </c>
      <c r="F30" s="233">
        <f>SUM(F8:F29)</f>
        <v>0</v>
      </c>
      <c r="G30" s="225">
        <f>SUM(G8:G29)</f>
        <v>0</v>
      </c>
      <c r="H30" s="233">
        <f>SUM(H8:H29)</f>
        <v>0</v>
      </c>
      <c r="I30" s="233">
        <f>SUM(I8:I29)</f>
        <v>6467739</v>
      </c>
      <c r="J30" s="225"/>
    </row>
    <row r="31" spans="1:17" s="218" customFormat="1" x14ac:dyDescent="0.25">
      <c r="A31" s="227"/>
      <c r="B31" s="224"/>
      <c r="C31" s="233"/>
      <c r="D31" s="225"/>
      <c r="E31" s="224"/>
      <c r="F31" s="233"/>
      <c r="G31" s="225"/>
      <c r="H31" s="233"/>
      <c r="I31" s="233"/>
      <c r="J31" s="225"/>
    </row>
    <row r="32" spans="1:17" x14ac:dyDescent="0.25">
      <c r="A32" s="226"/>
      <c r="B32" s="227"/>
      <c r="C32" s="241"/>
      <c r="D32" s="237"/>
      <c r="E32" s="224"/>
      <c r="F32" s="241"/>
      <c r="G32" s="324" t="s">
        <v>12</v>
      </c>
      <c r="H32" s="324"/>
      <c r="I32" s="237"/>
      <c r="J32" s="228">
        <f>SUM(D8:D29)</f>
        <v>6467739</v>
      </c>
      <c r="P32" s="218"/>
      <c r="Q32" s="218"/>
    </row>
    <row r="33" spans="1:10" x14ac:dyDescent="0.25">
      <c r="A33" s="236"/>
      <c r="B33" s="235"/>
      <c r="C33" s="241"/>
      <c r="D33" s="237"/>
      <c r="E33" s="238"/>
      <c r="F33" s="241"/>
      <c r="G33" s="324" t="s">
        <v>13</v>
      </c>
      <c r="H33" s="324"/>
      <c r="I33" s="238"/>
      <c r="J33" s="228">
        <f>SUM(G8:G29)</f>
        <v>0</v>
      </c>
    </row>
    <row r="34" spans="1:10" x14ac:dyDescent="0.25">
      <c r="A34" s="229"/>
      <c r="B34" s="238"/>
      <c r="C34" s="241"/>
      <c r="D34" s="237"/>
      <c r="E34" s="238"/>
      <c r="F34" s="241"/>
      <c r="G34" s="324" t="s">
        <v>14</v>
      </c>
      <c r="H34" s="324"/>
      <c r="I34" s="230"/>
      <c r="J34" s="230">
        <f>J32-J33</f>
        <v>6467739</v>
      </c>
    </row>
    <row r="35" spans="1:10" x14ac:dyDescent="0.25">
      <c r="A35" s="236"/>
      <c r="B35" s="231"/>
      <c r="C35" s="241"/>
      <c r="D35" s="232"/>
      <c r="E35" s="238"/>
      <c r="F35" s="241"/>
      <c r="G35" s="324" t="s">
        <v>15</v>
      </c>
      <c r="H35" s="324"/>
      <c r="I35" s="238"/>
      <c r="J35" s="228">
        <f>SUM(H8:H29)</f>
        <v>0</v>
      </c>
    </row>
    <row r="36" spans="1:10" x14ac:dyDescent="0.25">
      <c r="A36" s="236"/>
      <c r="B36" s="231"/>
      <c r="C36" s="241"/>
      <c r="D36" s="232"/>
      <c r="E36" s="238"/>
      <c r="F36" s="241"/>
      <c r="G36" s="324" t="s">
        <v>16</v>
      </c>
      <c r="H36" s="324"/>
      <c r="I36" s="238"/>
      <c r="J36" s="228">
        <f>J34+J35</f>
        <v>6467739</v>
      </c>
    </row>
    <row r="37" spans="1:10" x14ac:dyDescent="0.25">
      <c r="A37" s="236"/>
      <c r="B37" s="231"/>
      <c r="C37" s="241"/>
      <c r="D37" s="232"/>
      <c r="E37" s="238"/>
      <c r="F37" s="241"/>
      <c r="G37" s="324" t="s">
        <v>5</v>
      </c>
      <c r="H37" s="324"/>
      <c r="I37" s="238"/>
      <c r="J37" s="228">
        <f>SUM(I8:I29)</f>
        <v>6467739</v>
      </c>
    </row>
    <row r="38" spans="1:10" x14ac:dyDescent="0.25">
      <c r="A38" s="236"/>
      <c r="B38" s="231"/>
      <c r="C38" s="241"/>
      <c r="D38" s="232"/>
      <c r="E38" s="238"/>
      <c r="F38" s="241"/>
      <c r="G38" s="324" t="s">
        <v>32</v>
      </c>
      <c r="H38" s="324"/>
      <c r="I38" s="235" t="str">
        <f>IF(J38&gt;0,"SALDO",IF(J38&lt;0,"PIUTANG",IF(J38=0,"LUNAS")))</f>
        <v>LUNAS</v>
      </c>
      <c r="J38" s="228">
        <f>J37-J36</f>
        <v>0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38:H38"/>
    <mergeCell ref="G32:H32"/>
    <mergeCell ref="G33:H33"/>
    <mergeCell ref="G34:H34"/>
    <mergeCell ref="G35:H35"/>
    <mergeCell ref="G36:H36"/>
    <mergeCell ref="G37:H3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O63"/>
  <sheetViews>
    <sheetView workbookViewId="0">
      <pane ySplit="7" topLeftCell="A8" activePane="bottomLeft" state="frozen"/>
      <selection pane="bottomLeft" activeCell="C3" sqref="C3"/>
    </sheetView>
  </sheetViews>
  <sheetFormatPr defaultRowHeight="15" x14ac:dyDescent="0.25"/>
  <cols>
    <col min="1" max="1" width="8.85546875" customWidth="1"/>
    <col min="2" max="2" width="11.85546875" bestFit="1" customWidth="1"/>
    <col min="3" max="3" width="7.140625" style="81" customWidth="1"/>
    <col min="4" max="4" width="11.28515625" customWidth="1"/>
    <col min="5" max="5" width="10.28515625" customWidth="1"/>
    <col min="6" max="6" width="6" style="81" bestFit="1" customWidth="1"/>
    <col min="7" max="7" width="11.140625" customWidth="1"/>
    <col min="8" max="8" width="11.7109375" customWidth="1"/>
    <col min="9" max="9" width="15.28515625" style="37" customWidth="1"/>
    <col min="10" max="10" width="16.7109375" customWidth="1"/>
    <col min="12" max="13" width="11.5703125" bestFit="1" customWidth="1"/>
    <col min="14" max="14" width="12.28515625" bestFit="1" customWidth="1"/>
    <col min="15" max="15" width="11.5703125" bestFit="1" customWidth="1"/>
  </cols>
  <sheetData>
    <row r="1" spans="1:15" x14ac:dyDescent="0.25">
      <c r="A1" s="20" t="s">
        <v>0</v>
      </c>
      <c r="B1" s="20"/>
      <c r="C1" s="78" t="s">
        <v>43</v>
      </c>
      <c r="D1" s="20"/>
      <c r="E1" s="20"/>
      <c r="F1" s="318" t="s">
        <v>22</v>
      </c>
      <c r="G1" s="318"/>
      <c r="H1" s="318"/>
      <c r="I1" s="38" t="s">
        <v>37</v>
      </c>
      <c r="J1" s="20"/>
    </row>
    <row r="2" spans="1:15" x14ac:dyDescent="0.25">
      <c r="A2" s="20" t="s">
        <v>1</v>
      </c>
      <c r="B2" s="20"/>
      <c r="C2" s="78" t="s">
        <v>19</v>
      </c>
      <c r="D2" s="20"/>
      <c r="E2" s="20"/>
      <c r="F2" s="318" t="s">
        <v>21</v>
      </c>
      <c r="G2" s="318"/>
      <c r="H2" s="318"/>
      <c r="I2" s="38">
        <f>J63*-1</f>
        <v>0</v>
      </c>
      <c r="J2" s="20"/>
      <c r="L2" s="174"/>
      <c r="M2" s="18"/>
      <c r="O2" s="18"/>
    </row>
    <row r="3" spans="1:15" s="234" customFormat="1" x14ac:dyDescent="0.25">
      <c r="A3" s="218" t="s">
        <v>118</v>
      </c>
      <c r="B3" s="218"/>
      <c r="C3" s="222" t="s">
        <v>132</v>
      </c>
      <c r="D3" s="218"/>
      <c r="E3" s="218"/>
      <c r="F3" s="266"/>
      <c r="G3" s="266"/>
      <c r="H3" s="266"/>
      <c r="I3" s="220"/>
      <c r="J3" s="218"/>
      <c r="L3" s="174"/>
      <c r="M3" s="239"/>
      <c r="O3" s="239"/>
    </row>
    <row r="4" spans="1:15" x14ac:dyDescent="0.25">
      <c r="L4" s="174"/>
      <c r="M4" s="18"/>
      <c r="O4" s="18"/>
    </row>
    <row r="5" spans="1:15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  <c r="L5" s="174"/>
      <c r="M5" s="18"/>
      <c r="O5" s="18"/>
    </row>
    <row r="6" spans="1:15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9" t="s">
        <v>4</v>
      </c>
      <c r="I6" s="343" t="s">
        <v>5</v>
      </c>
      <c r="J6" s="333" t="s">
        <v>6</v>
      </c>
      <c r="L6" s="174"/>
    </row>
    <row r="7" spans="1:15" x14ac:dyDescent="0.25">
      <c r="A7" s="339"/>
      <c r="B7" s="1" t="s">
        <v>7</v>
      </c>
      <c r="C7" s="80" t="s">
        <v>8</v>
      </c>
      <c r="D7" s="2" t="s">
        <v>9</v>
      </c>
      <c r="E7" s="1" t="s">
        <v>10</v>
      </c>
      <c r="F7" s="80" t="s">
        <v>8</v>
      </c>
      <c r="G7" s="2" t="s">
        <v>9</v>
      </c>
      <c r="H7" s="330"/>
      <c r="I7" s="344"/>
      <c r="J7" s="334"/>
    </row>
    <row r="8" spans="1:15" x14ac:dyDescent="0.25">
      <c r="A8" s="43">
        <v>42494</v>
      </c>
      <c r="B8" s="89">
        <v>160081677</v>
      </c>
      <c r="C8" s="91">
        <v>100</v>
      </c>
      <c r="D8" s="90">
        <v>11034450</v>
      </c>
      <c r="E8" s="46"/>
      <c r="F8" s="82"/>
      <c r="G8" s="47"/>
      <c r="H8" s="50"/>
      <c r="I8" s="49">
        <v>11034450</v>
      </c>
      <c r="J8" s="50" t="s">
        <v>17</v>
      </c>
    </row>
    <row r="9" spans="1:15" x14ac:dyDescent="0.25">
      <c r="A9" s="43">
        <v>42499</v>
      </c>
      <c r="B9" s="89">
        <v>160082349</v>
      </c>
      <c r="C9" s="91">
        <v>63</v>
      </c>
      <c r="D9" s="90">
        <v>6237438</v>
      </c>
      <c r="E9" s="46">
        <v>160022304</v>
      </c>
      <c r="F9" s="49">
        <v>9</v>
      </c>
      <c r="G9" s="50">
        <v>1086750</v>
      </c>
      <c r="H9" s="50"/>
      <c r="I9" s="49">
        <v>5150688</v>
      </c>
      <c r="J9" s="50" t="s">
        <v>17</v>
      </c>
    </row>
    <row r="10" spans="1:15" x14ac:dyDescent="0.25">
      <c r="A10" s="43">
        <v>42500</v>
      </c>
      <c r="B10" s="89">
        <v>160082480</v>
      </c>
      <c r="C10" s="91">
        <v>48</v>
      </c>
      <c r="D10" s="90">
        <v>5380463</v>
      </c>
      <c r="E10" s="46"/>
      <c r="F10" s="49"/>
      <c r="G10" s="50"/>
      <c r="H10" s="50"/>
      <c r="I10" s="49">
        <v>16768938</v>
      </c>
      <c r="J10" s="50" t="s">
        <v>55</v>
      </c>
    </row>
    <row r="11" spans="1:15" x14ac:dyDescent="0.25">
      <c r="A11" s="43">
        <v>42501</v>
      </c>
      <c r="B11" s="46">
        <v>160082627</v>
      </c>
      <c r="C11" s="84">
        <v>129</v>
      </c>
      <c r="D11" s="50">
        <v>13362825</v>
      </c>
      <c r="E11" s="46">
        <v>160022385</v>
      </c>
      <c r="F11" s="82">
        <v>20</v>
      </c>
      <c r="G11" s="47">
        <v>1974350</v>
      </c>
      <c r="H11" s="50"/>
      <c r="I11" s="49"/>
      <c r="J11" s="50"/>
    </row>
    <row r="12" spans="1:15" x14ac:dyDescent="0.25">
      <c r="A12" s="43">
        <v>42504</v>
      </c>
      <c r="B12" s="46">
        <v>160083064</v>
      </c>
      <c r="C12" s="84">
        <v>158</v>
      </c>
      <c r="D12" s="50">
        <v>16857838</v>
      </c>
      <c r="E12" s="46">
        <v>160022495</v>
      </c>
      <c r="F12" s="84">
        <v>8</v>
      </c>
      <c r="G12" s="47">
        <v>792138</v>
      </c>
      <c r="H12" s="50"/>
      <c r="I12" s="49">
        <v>16065700</v>
      </c>
      <c r="J12" s="50" t="s">
        <v>55</v>
      </c>
    </row>
    <row r="13" spans="1:15" x14ac:dyDescent="0.25">
      <c r="A13" s="43">
        <v>42507</v>
      </c>
      <c r="B13" s="46">
        <v>160083510</v>
      </c>
      <c r="C13" s="84">
        <v>191</v>
      </c>
      <c r="D13" s="50">
        <v>18896063</v>
      </c>
      <c r="E13" s="46">
        <v>160022657</v>
      </c>
      <c r="F13" s="84">
        <v>51</v>
      </c>
      <c r="G13" s="50">
        <v>5088300</v>
      </c>
      <c r="H13" s="50"/>
      <c r="I13" s="49">
        <v>13807763</v>
      </c>
      <c r="J13" s="50" t="s">
        <v>17</v>
      </c>
    </row>
    <row r="14" spans="1:15" x14ac:dyDescent="0.25">
      <c r="A14" s="43">
        <v>42511</v>
      </c>
      <c r="B14" s="46">
        <v>160083980</v>
      </c>
      <c r="C14" s="84">
        <v>102</v>
      </c>
      <c r="D14" s="50">
        <v>10188850</v>
      </c>
      <c r="E14" s="46"/>
      <c r="F14" s="84"/>
      <c r="G14" s="50"/>
      <c r="H14" s="50"/>
      <c r="I14" s="49"/>
      <c r="J14" s="50"/>
    </row>
    <row r="15" spans="1:15" x14ac:dyDescent="0.25">
      <c r="A15" s="43">
        <v>42511</v>
      </c>
      <c r="B15" s="46">
        <v>160084010</v>
      </c>
      <c r="C15" s="84">
        <v>12</v>
      </c>
      <c r="D15" s="50">
        <v>1446725</v>
      </c>
      <c r="E15" s="46">
        <v>160022802</v>
      </c>
      <c r="F15" s="84">
        <v>17</v>
      </c>
      <c r="G15" s="50">
        <v>1827875</v>
      </c>
      <c r="H15" s="50"/>
      <c r="I15" s="49">
        <f>4700000+4800000+4700000+400000+400000</f>
        <v>15000000</v>
      </c>
      <c r="J15" s="50" t="s">
        <v>17</v>
      </c>
      <c r="L15" s="18"/>
    </row>
    <row r="16" spans="1:15" x14ac:dyDescent="0.25">
      <c r="A16" s="43">
        <v>42512</v>
      </c>
      <c r="B16" s="46">
        <v>160084143</v>
      </c>
      <c r="C16" s="84">
        <v>143</v>
      </c>
      <c r="D16" s="50">
        <v>14928638</v>
      </c>
      <c r="E16" s="46">
        <v>160022861</v>
      </c>
      <c r="F16" s="84">
        <v>17</v>
      </c>
      <c r="G16" s="50">
        <v>1898225</v>
      </c>
      <c r="H16" s="50"/>
      <c r="I16" s="49">
        <f>4300000+3100000+250000+200000</f>
        <v>7850000</v>
      </c>
      <c r="J16" s="50" t="s">
        <v>17</v>
      </c>
      <c r="L16" s="18"/>
    </row>
    <row r="17" spans="1:14" x14ac:dyDescent="0.25">
      <c r="A17" s="43">
        <v>42514</v>
      </c>
      <c r="B17" s="46">
        <v>160084380</v>
      </c>
      <c r="C17" s="84">
        <v>82</v>
      </c>
      <c r="D17" s="50">
        <v>8748950</v>
      </c>
      <c r="E17" s="46">
        <v>160022928</v>
      </c>
      <c r="F17" s="84">
        <v>21</v>
      </c>
      <c r="G17" s="50">
        <v>2085563</v>
      </c>
      <c r="H17" s="50"/>
      <c r="I17" s="49">
        <v>6651500</v>
      </c>
      <c r="J17" s="50" t="s">
        <v>17</v>
      </c>
      <c r="L17" s="18"/>
      <c r="N17" s="18"/>
    </row>
    <row r="18" spans="1:14" x14ac:dyDescent="0.25">
      <c r="A18" s="43">
        <v>42515</v>
      </c>
      <c r="B18" s="46">
        <v>160084485</v>
      </c>
      <c r="C18" s="84">
        <v>111</v>
      </c>
      <c r="D18" s="50">
        <v>11723338</v>
      </c>
      <c r="E18" s="46">
        <v>160022947</v>
      </c>
      <c r="F18" s="84">
        <v>12</v>
      </c>
      <c r="G18" s="50">
        <v>1344000</v>
      </c>
      <c r="H18" s="50"/>
      <c r="I18" s="49">
        <v>10379388</v>
      </c>
      <c r="J18" s="50" t="s">
        <v>17</v>
      </c>
      <c r="N18" s="18"/>
    </row>
    <row r="19" spans="1:14" x14ac:dyDescent="0.25">
      <c r="A19" s="43">
        <v>42516</v>
      </c>
      <c r="B19" s="46">
        <v>160084650</v>
      </c>
      <c r="C19" s="84">
        <v>143</v>
      </c>
      <c r="D19" s="50">
        <v>14911925</v>
      </c>
      <c r="E19" s="46">
        <v>160023006</v>
      </c>
      <c r="F19" s="84">
        <v>18</v>
      </c>
      <c r="G19" s="50">
        <v>1861825</v>
      </c>
      <c r="H19" s="50"/>
      <c r="I19" s="49">
        <v>13900000</v>
      </c>
      <c r="J19" s="50" t="s">
        <v>17</v>
      </c>
      <c r="L19" s="18"/>
      <c r="N19" s="18"/>
    </row>
    <row r="20" spans="1:14" x14ac:dyDescent="0.25">
      <c r="A20" s="43">
        <v>42517</v>
      </c>
      <c r="B20" s="46">
        <v>160084802</v>
      </c>
      <c r="C20" s="84">
        <v>35</v>
      </c>
      <c r="D20" s="50">
        <v>3507175</v>
      </c>
      <c r="E20" s="46">
        <v>160023055</v>
      </c>
      <c r="F20" s="84">
        <v>24</v>
      </c>
      <c r="G20" s="50">
        <v>2669013</v>
      </c>
      <c r="H20" s="50"/>
      <c r="I20" s="49"/>
      <c r="J20" s="50"/>
    </row>
    <row r="21" spans="1:14" x14ac:dyDescent="0.25">
      <c r="A21" s="43">
        <v>42520</v>
      </c>
      <c r="B21" s="46">
        <v>160085171</v>
      </c>
      <c r="C21" s="84">
        <v>63</v>
      </c>
      <c r="D21" s="50">
        <v>6492413</v>
      </c>
      <c r="E21" s="46">
        <v>160023168</v>
      </c>
      <c r="F21" s="84">
        <v>25</v>
      </c>
      <c r="G21" s="50">
        <v>2642150</v>
      </c>
      <c r="H21" s="50"/>
      <c r="I21" s="49">
        <v>3850300</v>
      </c>
      <c r="J21" s="50" t="s">
        <v>60</v>
      </c>
      <c r="L21" s="18"/>
    </row>
    <row r="22" spans="1:14" x14ac:dyDescent="0.25">
      <c r="A22" s="43">
        <v>42521</v>
      </c>
      <c r="B22" s="46">
        <v>160085321</v>
      </c>
      <c r="C22" s="84">
        <v>107</v>
      </c>
      <c r="D22" s="50">
        <v>11247163</v>
      </c>
      <c r="E22" s="46">
        <v>160023205</v>
      </c>
      <c r="F22" s="84">
        <v>7</v>
      </c>
      <c r="G22" s="50">
        <v>554013</v>
      </c>
      <c r="H22" s="50"/>
      <c r="I22" s="49">
        <v>10693150</v>
      </c>
      <c r="J22" s="50" t="s">
        <v>17</v>
      </c>
    </row>
    <row r="23" spans="1:14" x14ac:dyDescent="0.25">
      <c r="A23" s="43">
        <v>42523</v>
      </c>
      <c r="B23" s="46">
        <v>160085664</v>
      </c>
      <c r="C23" s="84">
        <v>63</v>
      </c>
      <c r="D23" s="50">
        <v>6588488</v>
      </c>
      <c r="E23" s="46">
        <v>160023268</v>
      </c>
      <c r="F23" s="84">
        <v>27</v>
      </c>
      <c r="G23" s="50">
        <v>2849525</v>
      </c>
      <c r="H23" s="50"/>
      <c r="I23" s="49">
        <v>14577575</v>
      </c>
      <c r="J23" s="50" t="s">
        <v>17</v>
      </c>
    </row>
    <row r="24" spans="1:14" x14ac:dyDescent="0.25">
      <c r="A24" s="43">
        <v>42524</v>
      </c>
      <c r="B24" s="46">
        <v>160085851</v>
      </c>
      <c r="C24" s="84">
        <v>14</v>
      </c>
      <c r="D24" s="50">
        <v>1237950</v>
      </c>
      <c r="E24" s="46">
        <v>160023313</v>
      </c>
      <c r="F24" s="84">
        <v>15</v>
      </c>
      <c r="G24" s="50">
        <v>1600988</v>
      </c>
      <c r="H24" s="50"/>
      <c r="I24" s="49"/>
      <c r="J24" s="50"/>
    </row>
    <row r="25" spans="1:14" x14ac:dyDescent="0.25">
      <c r="A25" s="43">
        <v>42527</v>
      </c>
      <c r="B25" s="46">
        <v>160086278</v>
      </c>
      <c r="C25" s="84">
        <v>157</v>
      </c>
      <c r="D25" s="50">
        <v>15744663</v>
      </c>
      <c r="E25" s="46">
        <v>160023447</v>
      </c>
      <c r="F25" s="84">
        <v>46</v>
      </c>
      <c r="G25" s="50">
        <v>4531188</v>
      </c>
      <c r="H25" s="50"/>
      <c r="I25" s="49"/>
      <c r="J25" s="50"/>
    </row>
    <row r="26" spans="1:14" x14ac:dyDescent="0.25">
      <c r="A26" s="43">
        <v>42528</v>
      </c>
      <c r="B26" s="46">
        <v>160086427</v>
      </c>
      <c r="C26" s="82">
        <v>8</v>
      </c>
      <c r="D26" s="50">
        <v>682938</v>
      </c>
      <c r="E26" s="48"/>
      <c r="F26" s="82"/>
      <c r="G26" s="50"/>
      <c r="H26" s="48"/>
      <c r="I26" s="49"/>
      <c r="J26" s="50"/>
    </row>
    <row r="27" spans="1:14" x14ac:dyDescent="0.25">
      <c r="A27" s="43">
        <v>42529</v>
      </c>
      <c r="B27" s="46">
        <v>160086650</v>
      </c>
      <c r="C27" s="82">
        <v>29</v>
      </c>
      <c r="D27" s="50">
        <v>2893188</v>
      </c>
      <c r="E27" s="48">
        <v>160023530</v>
      </c>
      <c r="F27" s="82">
        <v>21</v>
      </c>
      <c r="G27" s="50">
        <v>2110150</v>
      </c>
      <c r="H27" s="48"/>
      <c r="I27" s="49">
        <v>1465976</v>
      </c>
      <c r="J27" s="50" t="s">
        <v>17</v>
      </c>
      <c r="M27" s="18"/>
    </row>
    <row r="28" spans="1:14" x14ac:dyDescent="0.25">
      <c r="A28" s="43">
        <v>42530</v>
      </c>
      <c r="B28" s="46">
        <v>160086786</v>
      </c>
      <c r="C28" s="82">
        <v>48</v>
      </c>
      <c r="D28" s="50">
        <v>4663925</v>
      </c>
      <c r="E28" s="48">
        <v>160023558</v>
      </c>
      <c r="F28" s="82">
        <v>28</v>
      </c>
      <c r="G28" s="50">
        <v>2727725</v>
      </c>
      <c r="H28" s="48"/>
      <c r="I28" s="49">
        <v>1936200</v>
      </c>
      <c r="J28" s="50" t="s">
        <v>17</v>
      </c>
      <c r="M28" s="18"/>
    </row>
    <row r="29" spans="1:14" x14ac:dyDescent="0.25">
      <c r="A29" s="43">
        <v>42531</v>
      </c>
      <c r="B29" s="46">
        <v>160086953</v>
      </c>
      <c r="C29" s="82">
        <v>70</v>
      </c>
      <c r="D29" s="50">
        <v>6842325</v>
      </c>
      <c r="E29" s="48">
        <v>160023597</v>
      </c>
      <c r="F29" s="82">
        <v>20</v>
      </c>
      <c r="G29" s="50">
        <v>2186275</v>
      </c>
      <c r="H29" s="48"/>
      <c r="I29" s="49">
        <v>4656050</v>
      </c>
      <c r="J29" s="50" t="s">
        <v>17</v>
      </c>
      <c r="L29" s="18"/>
      <c r="M29" s="18"/>
    </row>
    <row r="30" spans="1:14" x14ac:dyDescent="0.25">
      <c r="A30" s="43">
        <v>42532</v>
      </c>
      <c r="B30" s="46">
        <v>160087111</v>
      </c>
      <c r="C30" s="82">
        <v>140</v>
      </c>
      <c r="D30" s="50">
        <v>14664125</v>
      </c>
      <c r="E30" s="48">
        <v>160023669</v>
      </c>
      <c r="F30" s="82">
        <v>6</v>
      </c>
      <c r="G30" s="50">
        <v>807888</v>
      </c>
      <c r="H30" s="48"/>
      <c r="I30" s="49">
        <v>13857000</v>
      </c>
      <c r="J30" s="50" t="s">
        <v>17</v>
      </c>
      <c r="L30" s="18"/>
    </row>
    <row r="31" spans="1:14" x14ac:dyDescent="0.25">
      <c r="A31" s="43">
        <v>42534</v>
      </c>
      <c r="B31" s="46">
        <v>160087454</v>
      </c>
      <c r="C31" s="82">
        <v>28</v>
      </c>
      <c r="D31" s="50">
        <v>2757738</v>
      </c>
      <c r="E31" s="48">
        <v>160023779</v>
      </c>
      <c r="F31" s="82">
        <v>27</v>
      </c>
      <c r="G31" s="50">
        <v>2675663</v>
      </c>
      <c r="H31" s="48"/>
      <c r="I31" s="49">
        <v>5130000</v>
      </c>
      <c r="J31" s="50" t="s">
        <v>17</v>
      </c>
      <c r="L31" s="18"/>
    </row>
    <row r="32" spans="1:14" x14ac:dyDescent="0.25">
      <c r="A32" s="43">
        <v>42535</v>
      </c>
      <c r="B32" s="46">
        <v>160087664</v>
      </c>
      <c r="C32" s="82">
        <v>56</v>
      </c>
      <c r="D32" s="50">
        <v>5859613</v>
      </c>
      <c r="E32" s="48">
        <v>160023779</v>
      </c>
      <c r="F32" s="82">
        <v>8</v>
      </c>
      <c r="G32" s="50">
        <v>812613</v>
      </c>
      <c r="H32" s="48"/>
      <c r="I32" s="49"/>
      <c r="J32" s="50"/>
      <c r="L32" s="18"/>
    </row>
    <row r="33" spans="1:12" x14ac:dyDescent="0.25">
      <c r="A33" s="43">
        <v>42537</v>
      </c>
      <c r="B33" s="46">
        <v>160088029</v>
      </c>
      <c r="C33" s="82">
        <v>114</v>
      </c>
      <c r="D33" s="50">
        <v>11345075</v>
      </c>
      <c r="E33" s="48">
        <v>160023905</v>
      </c>
      <c r="F33" s="82">
        <v>18</v>
      </c>
      <c r="G33" s="50">
        <v>1880375</v>
      </c>
      <c r="H33" s="48"/>
      <c r="I33" s="49">
        <v>6988949</v>
      </c>
      <c r="J33" s="50" t="s">
        <v>60</v>
      </c>
      <c r="L33" s="18"/>
    </row>
    <row r="34" spans="1:12" x14ac:dyDescent="0.25">
      <c r="A34" s="43">
        <v>42538</v>
      </c>
      <c r="B34" s="46">
        <v>160088160</v>
      </c>
      <c r="C34" s="82">
        <v>20</v>
      </c>
      <c r="D34" s="50">
        <v>1882300</v>
      </c>
      <c r="E34" s="48">
        <v>160023953</v>
      </c>
      <c r="F34" s="82">
        <v>44</v>
      </c>
      <c r="G34" s="50">
        <v>4356363</v>
      </c>
      <c r="H34" s="48"/>
      <c r="I34" s="49"/>
      <c r="J34" s="50"/>
      <c r="L34" s="18"/>
    </row>
    <row r="35" spans="1:12" x14ac:dyDescent="0.25">
      <c r="A35" s="43">
        <v>42539</v>
      </c>
      <c r="B35" s="46">
        <v>160088397</v>
      </c>
      <c r="C35" s="82">
        <v>51</v>
      </c>
      <c r="D35" s="50">
        <v>5144913</v>
      </c>
      <c r="E35" s="48">
        <v>160023997</v>
      </c>
      <c r="F35" s="82">
        <v>17</v>
      </c>
      <c r="G35" s="50">
        <v>1756038</v>
      </c>
      <c r="H35" s="48"/>
      <c r="I35" s="49">
        <v>7050000</v>
      </c>
      <c r="J35" s="50" t="s">
        <v>55</v>
      </c>
      <c r="L35" s="18"/>
    </row>
    <row r="36" spans="1:12" x14ac:dyDescent="0.25">
      <c r="A36" s="43">
        <v>42541</v>
      </c>
      <c r="B36" s="46">
        <v>160088843</v>
      </c>
      <c r="C36" s="82">
        <v>80</v>
      </c>
      <c r="D36" s="50">
        <v>7804038</v>
      </c>
      <c r="E36" s="48">
        <v>160024121</v>
      </c>
      <c r="F36" s="82">
        <v>7</v>
      </c>
      <c r="G36" s="50">
        <v>754863</v>
      </c>
      <c r="H36" s="48"/>
      <c r="I36" s="49">
        <v>3388050</v>
      </c>
      <c r="J36" s="50" t="s">
        <v>60</v>
      </c>
      <c r="L36" s="18"/>
    </row>
    <row r="37" spans="1:12" x14ac:dyDescent="0.25">
      <c r="A37" s="43">
        <v>42543</v>
      </c>
      <c r="B37" s="46">
        <v>160089172</v>
      </c>
      <c r="C37" s="82">
        <v>36</v>
      </c>
      <c r="D37" s="50">
        <v>3500088</v>
      </c>
      <c r="E37" s="48">
        <v>160024243</v>
      </c>
      <c r="F37" s="82">
        <v>6</v>
      </c>
      <c r="G37" s="50">
        <v>618538</v>
      </c>
      <c r="H37" s="48"/>
      <c r="I37" s="49"/>
      <c r="J37" s="50"/>
      <c r="L37" s="18"/>
    </row>
    <row r="38" spans="1:12" x14ac:dyDescent="0.25">
      <c r="A38" s="43">
        <v>42544</v>
      </c>
      <c r="B38" s="46">
        <v>160089424</v>
      </c>
      <c r="C38" s="82">
        <v>18</v>
      </c>
      <c r="D38" s="50">
        <v>1700038</v>
      </c>
      <c r="E38" s="48">
        <v>160024301</v>
      </c>
      <c r="F38" s="82">
        <v>4</v>
      </c>
      <c r="G38" s="50">
        <v>522550</v>
      </c>
      <c r="H38" s="48"/>
      <c r="I38" s="49">
        <v>4059038</v>
      </c>
      <c r="J38" s="50" t="s">
        <v>60</v>
      </c>
      <c r="L38" s="18"/>
    </row>
    <row r="39" spans="1:12" x14ac:dyDescent="0.25">
      <c r="A39" s="43">
        <v>42545</v>
      </c>
      <c r="B39" s="46">
        <v>160089598</v>
      </c>
      <c r="C39" s="82">
        <v>20</v>
      </c>
      <c r="D39" s="50">
        <v>2066050</v>
      </c>
      <c r="E39" s="48">
        <v>160024336</v>
      </c>
      <c r="F39" s="82">
        <v>11</v>
      </c>
      <c r="G39" s="50">
        <v>1117988</v>
      </c>
      <c r="H39" s="48"/>
      <c r="I39" s="49">
        <v>2871138</v>
      </c>
      <c r="J39" s="50" t="s">
        <v>17</v>
      </c>
      <c r="L39" s="18"/>
    </row>
    <row r="40" spans="1:12" x14ac:dyDescent="0.25">
      <c r="A40" s="43">
        <v>42546</v>
      </c>
      <c r="B40" s="46">
        <v>160089882</v>
      </c>
      <c r="C40" s="82">
        <v>40</v>
      </c>
      <c r="D40" s="50">
        <v>4271750</v>
      </c>
      <c r="E40" s="48">
        <v>160024429</v>
      </c>
      <c r="F40" s="82">
        <v>4</v>
      </c>
      <c r="G40" s="50">
        <v>405125</v>
      </c>
      <c r="H40" s="48"/>
      <c r="I40" s="49">
        <v>4815000</v>
      </c>
      <c r="J40" s="50" t="s">
        <v>60</v>
      </c>
      <c r="L40" s="18"/>
    </row>
    <row r="41" spans="1:12" x14ac:dyDescent="0.25">
      <c r="A41" s="43">
        <v>42547</v>
      </c>
      <c r="B41" s="46">
        <v>160090148</v>
      </c>
      <c r="C41" s="82">
        <v>29</v>
      </c>
      <c r="D41" s="50">
        <v>2871138</v>
      </c>
      <c r="E41" s="48"/>
      <c r="F41" s="82"/>
      <c r="G41" s="50"/>
      <c r="H41" s="48"/>
      <c r="I41" s="49"/>
      <c r="J41" s="50"/>
      <c r="L41" s="18"/>
    </row>
    <row r="42" spans="1:12" x14ac:dyDescent="0.25">
      <c r="A42" s="43">
        <v>42548</v>
      </c>
      <c r="B42" s="46">
        <v>160090359</v>
      </c>
      <c r="C42" s="82">
        <v>32</v>
      </c>
      <c r="D42" s="50">
        <v>3154200</v>
      </c>
      <c r="E42" s="48">
        <v>160024570</v>
      </c>
      <c r="F42" s="82">
        <v>5</v>
      </c>
      <c r="G42" s="50">
        <v>532613</v>
      </c>
      <c r="H42" s="48"/>
      <c r="I42" s="49">
        <v>2622000</v>
      </c>
      <c r="J42" s="50" t="s">
        <v>60</v>
      </c>
      <c r="L42" s="18"/>
    </row>
    <row r="43" spans="1:12" x14ac:dyDescent="0.25">
      <c r="A43" s="43">
        <v>42549</v>
      </c>
      <c r="B43" s="46">
        <v>160090566</v>
      </c>
      <c r="C43" s="82">
        <v>3</v>
      </c>
      <c r="D43" s="50">
        <v>263025</v>
      </c>
      <c r="E43" s="48">
        <v>160024637</v>
      </c>
      <c r="F43" s="82">
        <v>12</v>
      </c>
      <c r="G43" s="50">
        <v>1170225</v>
      </c>
      <c r="H43" s="48"/>
      <c r="I43" s="49"/>
      <c r="J43" s="50"/>
      <c r="L43" s="18"/>
    </row>
    <row r="44" spans="1:12" x14ac:dyDescent="0.25">
      <c r="A44" s="43">
        <v>42550</v>
      </c>
      <c r="B44" s="46">
        <v>160090697</v>
      </c>
      <c r="C44" s="82">
        <v>5</v>
      </c>
      <c r="D44" s="50">
        <v>505050</v>
      </c>
      <c r="E44" s="48"/>
      <c r="F44" s="82"/>
      <c r="G44" s="50"/>
      <c r="H44" s="48"/>
      <c r="I44" s="49"/>
      <c r="J44" s="50"/>
      <c r="L44" s="18"/>
    </row>
    <row r="45" spans="1:12" x14ac:dyDescent="0.25">
      <c r="A45" s="43">
        <v>42590</v>
      </c>
      <c r="B45" s="46">
        <v>160093257</v>
      </c>
      <c r="C45" s="82">
        <v>10</v>
      </c>
      <c r="D45" s="50">
        <v>1038800</v>
      </c>
      <c r="E45" s="48">
        <v>160025342</v>
      </c>
      <c r="F45" s="82">
        <v>16</v>
      </c>
      <c r="G45" s="50">
        <v>1550550</v>
      </c>
      <c r="H45" s="48"/>
      <c r="I45" s="49"/>
      <c r="J45" s="50"/>
      <c r="L45" s="18"/>
    </row>
    <row r="46" spans="1:12" x14ac:dyDescent="0.25">
      <c r="A46" s="43">
        <v>42598</v>
      </c>
      <c r="B46" s="46">
        <v>160094091</v>
      </c>
      <c r="C46" s="82">
        <v>11</v>
      </c>
      <c r="D46" s="50">
        <v>1087013</v>
      </c>
      <c r="E46" s="48">
        <v>160025543</v>
      </c>
      <c r="F46" s="82">
        <v>15</v>
      </c>
      <c r="G46" s="50">
        <v>1720775</v>
      </c>
      <c r="H46" s="48"/>
      <c r="I46" s="49"/>
      <c r="J46" s="50"/>
      <c r="L46" s="18"/>
    </row>
    <row r="47" spans="1:12" x14ac:dyDescent="0.25">
      <c r="A47" s="43">
        <v>42602</v>
      </c>
      <c r="B47" s="46">
        <v>160094448</v>
      </c>
      <c r="C47" s="82">
        <v>1</v>
      </c>
      <c r="D47" s="50">
        <v>90738</v>
      </c>
      <c r="E47" s="48"/>
      <c r="F47" s="82"/>
      <c r="G47" s="50"/>
      <c r="H47" s="48"/>
      <c r="I47" s="49"/>
      <c r="J47" s="50"/>
      <c r="L47" s="18"/>
    </row>
    <row r="48" spans="1:12" x14ac:dyDescent="0.25">
      <c r="A48" s="43">
        <v>42608</v>
      </c>
      <c r="B48" s="46">
        <v>160094980</v>
      </c>
      <c r="C48" s="82">
        <v>8</v>
      </c>
      <c r="D48" s="50">
        <v>854613</v>
      </c>
      <c r="E48" s="48"/>
      <c r="F48" s="82"/>
      <c r="G48" s="50"/>
      <c r="H48" s="48"/>
      <c r="I48" s="49"/>
      <c r="J48" s="50"/>
      <c r="L48" s="18"/>
    </row>
    <row r="49" spans="1:12" x14ac:dyDescent="0.25">
      <c r="A49" s="43">
        <v>42612</v>
      </c>
      <c r="B49" s="46">
        <v>160095419</v>
      </c>
      <c r="C49" s="82">
        <v>16</v>
      </c>
      <c r="D49" s="50">
        <v>1514275</v>
      </c>
      <c r="E49" s="48">
        <v>160025851</v>
      </c>
      <c r="F49" s="82">
        <v>12</v>
      </c>
      <c r="G49" s="50">
        <v>1006650</v>
      </c>
      <c r="H49" s="48"/>
      <c r="I49" s="49"/>
      <c r="J49" s="50"/>
      <c r="L49" s="18"/>
    </row>
    <row r="50" spans="1:12" s="134" customFormat="1" x14ac:dyDescent="0.25">
      <c r="A50" s="43">
        <v>42621</v>
      </c>
      <c r="B50" s="46">
        <v>160096405</v>
      </c>
      <c r="C50" s="82">
        <v>4</v>
      </c>
      <c r="D50" s="50">
        <v>314213</v>
      </c>
      <c r="E50" s="48">
        <v>160026108</v>
      </c>
      <c r="F50" s="82">
        <v>4</v>
      </c>
      <c r="G50" s="50">
        <v>420088</v>
      </c>
      <c r="H50" s="48"/>
      <c r="I50" s="49"/>
      <c r="J50" s="50"/>
      <c r="L50" s="174"/>
    </row>
    <row r="51" spans="1:12" s="134" customFormat="1" x14ac:dyDescent="0.25">
      <c r="A51" s="242">
        <v>42639</v>
      </c>
      <c r="B51" s="243">
        <v>160098069</v>
      </c>
      <c r="C51" s="248">
        <v>5</v>
      </c>
      <c r="D51" s="247">
        <v>534800</v>
      </c>
      <c r="E51" s="245">
        <v>160026544</v>
      </c>
      <c r="F51" s="248">
        <v>1</v>
      </c>
      <c r="G51" s="247">
        <v>117863</v>
      </c>
      <c r="H51" s="245"/>
      <c r="I51" s="246">
        <v>781425</v>
      </c>
      <c r="J51" s="247" t="s">
        <v>93</v>
      </c>
      <c r="L51" s="174"/>
    </row>
    <row r="52" spans="1:12" s="134" customFormat="1" x14ac:dyDescent="0.25">
      <c r="A52" s="242">
        <v>42661</v>
      </c>
      <c r="B52" s="243">
        <v>160100567</v>
      </c>
      <c r="C52" s="248">
        <v>7</v>
      </c>
      <c r="D52" s="247">
        <v>778138</v>
      </c>
      <c r="E52" s="245">
        <v>160027081</v>
      </c>
      <c r="F52" s="248">
        <v>2</v>
      </c>
      <c r="G52" s="247">
        <v>212363</v>
      </c>
      <c r="H52" s="245"/>
      <c r="I52" s="246"/>
      <c r="J52" s="247"/>
      <c r="L52" s="174"/>
    </row>
    <row r="53" spans="1:12" s="134" customFormat="1" x14ac:dyDescent="0.25">
      <c r="A53" s="98"/>
      <c r="B53" s="99"/>
      <c r="C53" s="100"/>
      <c r="D53" s="34"/>
      <c r="E53" s="101"/>
      <c r="F53" s="100"/>
      <c r="G53" s="34"/>
      <c r="H53" s="101"/>
      <c r="I53" s="102"/>
      <c r="J53" s="34"/>
      <c r="L53" s="174"/>
    </row>
    <row r="54" spans="1:12" x14ac:dyDescent="0.25">
      <c r="A54" s="4"/>
      <c r="B54" s="3"/>
      <c r="C54" s="40"/>
      <c r="D54" s="6"/>
      <c r="E54" s="7"/>
      <c r="F54" s="40"/>
      <c r="G54" s="6"/>
      <c r="H54" s="7"/>
      <c r="I54" s="39"/>
      <c r="J54" s="6"/>
    </row>
    <row r="55" spans="1:12" x14ac:dyDescent="0.25">
      <c r="A55" s="4"/>
      <c r="B55" s="8" t="s">
        <v>11</v>
      </c>
      <c r="C55" s="77">
        <f>SUM(C8:C54)</f>
        <v>2610</v>
      </c>
      <c r="D55" s="9"/>
      <c r="E55" s="8" t="s">
        <v>11</v>
      </c>
      <c r="F55" s="77">
        <f>SUM(F8:F54)</f>
        <v>605</v>
      </c>
      <c r="G55" s="5"/>
      <c r="H55" s="3"/>
      <c r="I55" s="40"/>
      <c r="J55" s="5"/>
    </row>
    <row r="56" spans="1:12" x14ac:dyDescent="0.25">
      <c r="A56" s="4"/>
      <c r="B56" s="8"/>
      <c r="C56" s="77"/>
      <c r="D56" s="9"/>
      <c r="E56" s="8"/>
      <c r="F56" s="77"/>
      <c r="G56" s="32"/>
      <c r="H56" s="33"/>
      <c r="I56" s="40"/>
      <c r="J56" s="5"/>
    </row>
    <row r="57" spans="1:12" x14ac:dyDescent="0.25">
      <c r="A57" s="10"/>
      <c r="B57" s="11"/>
      <c r="C57" s="40"/>
      <c r="D57" s="6"/>
      <c r="E57" s="8"/>
      <c r="F57" s="40"/>
      <c r="G57" s="324" t="s">
        <v>12</v>
      </c>
      <c r="H57" s="324"/>
      <c r="I57" s="39"/>
      <c r="J57" s="13">
        <f>SUM(D8:D54)</f>
        <v>267619462</v>
      </c>
    </row>
    <row r="58" spans="1:12" x14ac:dyDescent="0.25">
      <c r="A58" s="4"/>
      <c r="B58" s="3"/>
      <c r="C58" s="40"/>
      <c r="D58" s="6"/>
      <c r="E58" s="7"/>
      <c r="F58" s="40"/>
      <c r="G58" s="324" t="s">
        <v>13</v>
      </c>
      <c r="H58" s="324"/>
      <c r="I58" s="39"/>
      <c r="J58" s="13">
        <f>SUM(G8:G54)</f>
        <v>62269184</v>
      </c>
    </row>
    <row r="59" spans="1:12" x14ac:dyDescent="0.25">
      <c r="A59" s="14"/>
      <c r="B59" s="7"/>
      <c r="C59" s="40"/>
      <c r="D59" s="6"/>
      <c r="E59" s="7"/>
      <c r="F59" s="40"/>
      <c r="G59" s="324" t="s">
        <v>14</v>
      </c>
      <c r="H59" s="324"/>
      <c r="I59" s="41"/>
      <c r="J59" s="15">
        <f>J57-J58</f>
        <v>205350278</v>
      </c>
    </row>
    <row r="60" spans="1:12" x14ac:dyDescent="0.25">
      <c r="A60" s="4"/>
      <c r="B60" s="16"/>
      <c r="C60" s="40"/>
      <c r="D60" s="17"/>
      <c r="E60" s="7"/>
      <c r="F60" s="40"/>
      <c r="G60" s="324" t="s">
        <v>15</v>
      </c>
      <c r="H60" s="324"/>
      <c r="I60" s="39"/>
      <c r="J60" s="13">
        <f>SUM(H8:H55)</f>
        <v>0</v>
      </c>
    </row>
    <row r="61" spans="1:12" x14ac:dyDescent="0.25">
      <c r="A61" s="4"/>
      <c r="B61" s="16"/>
      <c r="C61" s="40"/>
      <c r="D61" s="17"/>
      <c r="E61" s="7"/>
      <c r="F61" s="40"/>
      <c r="G61" s="324" t="s">
        <v>16</v>
      </c>
      <c r="H61" s="324"/>
      <c r="I61" s="39"/>
      <c r="J61" s="13">
        <f>J59+J60</f>
        <v>205350278</v>
      </c>
    </row>
    <row r="62" spans="1:12" x14ac:dyDescent="0.25">
      <c r="A62" s="4"/>
      <c r="B62" s="16"/>
      <c r="C62" s="40"/>
      <c r="D62" s="17"/>
      <c r="E62" s="7"/>
      <c r="F62" s="40"/>
      <c r="G62" s="324" t="s">
        <v>5</v>
      </c>
      <c r="H62" s="324"/>
      <c r="I62" s="39"/>
      <c r="J62" s="13">
        <f>SUM(I8:I55)</f>
        <v>205350278</v>
      </c>
    </row>
    <row r="63" spans="1:12" x14ac:dyDescent="0.25">
      <c r="A63" s="4"/>
      <c r="B63" s="16"/>
      <c r="C63" s="40"/>
      <c r="D63" s="17"/>
      <c r="E63" s="7"/>
      <c r="F63" s="40"/>
      <c r="G63" s="324" t="s">
        <v>32</v>
      </c>
      <c r="H63" s="324"/>
      <c r="I63" s="40" t="str">
        <f>IF(J63&gt;0,"SALDO",IF(J63&lt;0,"PIUTANG",IF(J63=0,"LUNAS")))</f>
        <v>LUNAS</v>
      </c>
      <c r="J63" s="13">
        <f>J62-J61</f>
        <v>0</v>
      </c>
    </row>
  </sheetData>
  <mergeCells count="15">
    <mergeCell ref="G63:H63"/>
    <mergeCell ref="G57:H57"/>
    <mergeCell ref="G58:H58"/>
    <mergeCell ref="G59:H59"/>
    <mergeCell ref="G60:H60"/>
    <mergeCell ref="G61:H61"/>
    <mergeCell ref="G62:H62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orientation="portrait" horizontalDpi="120" verticalDpi="72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M122"/>
  <sheetViews>
    <sheetView workbookViewId="0">
      <pane ySplit="7" topLeftCell="A103" activePane="bottomLeft" state="frozen"/>
      <selection pane="bottomLeft" activeCell="I111" sqref="I111"/>
    </sheetView>
  </sheetViews>
  <sheetFormatPr defaultRowHeight="15" x14ac:dyDescent="0.25"/>
  <cols>
    <col min="1" max="1" width="9.42578125" customWidth="1"/>
    <col min="2" max="2" width="11.85546875" bestFit="1" customWidth="1"/>
    <col min="3" max="3" width="5.7109375" style="61" customWidth="1"/>
    <col min="4" max="4" width="11.28515625" customWidth="1"/>
    <col min="5" max="5" width="10.28515625" customWidth="1"/>
    <col min="6" max="6" width="4.5703125" style="19" bestFit="1" customWidth="1"/>
    <col min="7" max="7" width="11.140625" customWidth="1"/>
    <col min="8" max="8" width="11.7109375" style="37" customWidth="1"/>
    <col min="9" max="9" width="15.28515625" style="37" customWidth="1"/>
    <col min="10" max="10" width="16.7109375" customWidth="1"/>
    <col min="11" max="13" width="10.5703125" bestFit="1" customWidth="1"/>
  </cols>
  <sheetData>
    <row r="1" spans="1:11" x14ac:dyDescent="0.25">
      <c r="A1" s="20" t="s">
        <v>0</v>
      </c>
      <c r="B1" s="20"/>
      <c r="C1" s="57" t="s">
        <v>39</v>
      </c>
      <c r="D1" s="20"/>
      <c r="E1" s="20"/>
      <c r="F1" s="318" t="s">
        <v>22</v>
      </c>
      <c r="G1" s="318"/>
      <c r="H1" s="318"/>
      <c r="I1" s="38"/>
      <c r="J1" s="20"/>
    </row>
    <row r="2" spans="1:11" x14ac:dyDescent="0.25">
      <c r="A2" s="20" t="s">
        <v>1</v>
      </c>
      <c r="B2" s="20"/>
      <c r="C2" s="57" t="s">
        <v>46</v>
      </c>
      <c r="D2" s="20"/>
      <c r="E2" s="20"/>
      <c r="F2" s="318" t="s">
        <v>21</v>
      </c>
      <c r="G2" s="318"/>
      <c r="H2" s="318"/>
      <c r="I2" s="38">
        <f>J122*-1</f>
        <v>-82513</v>
      </c>
      <c r="J2" s="20"/>
    </row>
    <row r="3" spans="1:11" s="234" customFormat="1" x14ac:dyDescent="0.25">
      <c r="A3" s="218" t="s">
        <v>118</v>
      </c>
      <c r="B3" s="218"/>
      <c r="C3" s="57" t="s">
        <v>133</v>
      </c>
      <c r="D3" s="218"/>
      <c r="E3" s="218"/>
      <c r="F3" s="266"/>
      <c r="G3" s="266"/>
      <c r="H3" s="266"/>
      <c r="I3" s="220"/>
      <c r="J3" s="218"/>
    </row>
    <row r="5" spans="1:11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1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45" t="s">
        <v>4</v>
      </c>
      <c r="I6" s="343" t="s">
        <v>5</v>
      </c>
      <c r="J6" s="333" t="s">
        <v>6</v>
      </c>
    </row>
    <row r="7" spans="1:11" x14ac:dyDescent="0.25">
      <c r="A7" s="339"/>
      <c r="B7" s="1" t="s">
        <v>7</v>
      </c>
      <c r="C7" s="58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346"/>
      <c r="I7" s="344"/>
      <c r="J7" s="334"/>
    </row>
    <row r="8" spans="1:11" x14ac:dyDescent="0.25">
      <c r="A8" s="43">
        <v>42498</v>
      </c>
      <c r="B8" s="46">
        <v>160082121</v>
      </c>
      <c r="C8" s="85">
        <v>2</v>
      </c>
      <c r="D8" s="50">
        <v>188125</v>
      </c>
      <c r="E8" s="46">
        <v>160022379</v>
      </c>
      <c r="F8" s="46">
        <v>6</v>
      </c>
      <c r="G8" s="47">
        <v>535150</v>
      </c>
      <c r="H8" s="49">
        <v>75000</v>
      </c>
      <c r="I8" s="49">
        <v>1050276</v>
      </c>
      <c r="J8" s="50" t="s">
        <v>17</v>
      </c>
    </row>
    <row r="9" spans="1:11" x14ac:dyDescent="0.25">
      <c r="A9" s="43">
        <v>42499</v>
      </c>
      <c r="B9" s="46">
        <v>160082364</v>
      </c>
      <c r="C9" s="85">
        <v>6</v>
      </c>
      <c r="D9" s="50">
        <v>536288</v>
      </c>
      <c r="E9" s="46"/>
      <c r="F9" s="48"/>
      <c r="G9" s="50"/>
      <c r="H9" s="49"/>
      <c r="I9" s="49"/>
      <c r="J9" s="50"/>
    </row>
    <row r="10" spans="1:11" x14ac:dyDescent="0.25">
      <c r="A10" s="43">
        <v>42500</v>
      </c>
      <c r="B10" s="46">
        <v>160082479</v>
      </c>
      <c r="C10" s="85">
        <v>2</v>
      </c>
      <c r="D10" s="50">
        <v>179025</v>
      </c>
      <c r="E10" s="46"/>
      <c r="F10" s="86"/>
      <c r="G10" s="47"/>
      <c r="H10" s="49"/>
      <c r="I10" s="49"/>
      <c r="J10" s="50"/>
    </row>
    <row r="11" spans="1:11" x14ac:dyDescent="0.25">
      <c r="A11" s="43">
        <v>42501</v>
      </c>
      <c r="B11" s="46">
        <v>160082631</v>
      </c>
      <c r="C11" s="85">
        <v>8</v>
      </c>
      <c r="D11" s="50">
        <v>606988</v>
      </c>
      <c r="E11" s="46"/>
      <c r="F11" s="86"/>
      <c r="G11" s="47"/>
      <c r="H11" s="49"/>
      <c r="I11" s="49"/>
      <c r="J11" s="50"/>
    </row>
    <row r="12" spans="1:11" x14ac:dyDescent="0.25">
      <c r="A12" s="43">
        <v>42505</v>
      </c>
      <c r="B12" s="46">
        <v>160083162</v>
      </c>
      <c r="C12" s="85">
        <v>4</v>
      </c>
      <c r="D12" s="50">
        <v>346588</v>
      </c>
      <c r="E12" s="46"/>
      <c r="F12" s="86"/>
      <c r="G12" s="47"/>
      <c r="H12" s="49"/>
      <c r="I12" s="49">
        <v>1004589</v>
      </c>
      <c r="J12" s="50" t="s">
        <v>17</v>
      </c>
    </row>
    <row r="13" spans="1:11" x14ac:dyDescent="0.25">
      <c r="A13" s="43">
        <v>42506</v>
      </c>
      <c r="B13" s="46">
        <v>160083334</v>
      </c>
      <c r="C13" s="85">
        <v>3</v>
      </c>
      <c r="D13" s="50">
        <v>189613</v>
      </c>
      <c r="E13" s="46"/>
      <c r="F13" s="86"/>
      <c r="G13" s="47"/>
      <c r="H13" s="49"/>
      <c r="I13" s="49"/>
      <c r="J13" s="50"/>
    </row>
    <row r="14" spans="1:11" x14ac:dyDescent="0.25">
      <c r="A14" s="43">
        <v>42516</v>
      </c>
      <c r="B14" s="46">
        <v>160084596</v>
      </c>
      <c r="C14" s="85">
        <v>5</v>
      </c>
      <c r="D14" s="50">
        <v>468388</v>
      </c>
      <c r="E14" s="46"/>
      <c r="F14" s="86"/>
      <c r="G14" s="50"/>
      <c r="H14" s="49"/>
      <c r="I14" s="49"/>
      <c r="J14" s="50"/>
    </row>
    <row r="15" spans="1:11" x14ac:dyDescent="0.25">
      <c r="A15" s="43">
        <v>42518</v>
      </c>
      <c r="B15" s="46">
        <v>160084942</v>
      </c>
      <c r="C15" s="85">
        <v>18</v>
      </c>
      <c r="D15" s="50">
        <v>1716138</v>
      </c>
      <c r="E15" s="46">
        <v>160023102</v>
      </c>
      <c r="F15" s="86">
        <v>1</v>
      </c>
      <c r="G15" s="50">
        <v>79538</v>
      </c>
      <c r="H15" s="49">
        <v>75000</v>
      </c>
      <c r="I15" s="49">
        <v>1711600</v>
      </c>
      <c r="J15" s="50" t="s">
        <v>17</v>
      </c>
      <c r="K15" s="18"/>
    </row>
    <row r="16" spans="1:11" x14ac:dyDescent="0.25">
      <c r="A16" s="43">
        <v>42522</v>
      </c>
      <c r="B16" s="46">
        <v>160085507</v>
      </c>
      <c r="C16" s="85">
        <v>1</v>
      </c>
      <c r="D16" s="50">
        <v>67025</v>
      </c>
      <c r="E16" s="46"/>
      <c r="F16" s="86"/>
      <c r="G16" s="50"/>
      <c r="H16" s="49"/>
      <c r="I16" s="49"/>
      <c r="J16" s="50"/>
    </row>
    <row r="17" spans="1:13" x14ac:dyDescent="0.25">
      <c r="A17" s="43">
        <v>42523</v>
      </c>
      <c r="B17" s="46">
        <v>160085650</v>
      </c>
      <c r="C17" s="85">
        <v>3</v>
      </c>
      <c r="D17" s="50">
        <v>255150</v>
      </c>
      <c r="E17" s="46"/>
      <c r="F17" s="86"/>
      <c r="G17" s="50"/>
      <c r="H17" s="49"/>
      <c r="I17" s="49"/>
      <c r="J17" s="50"/>
    </row>
    <row r="18" spans="1:13" x14ac:dyDescent="0.25">
      <c r="A18" s="43">
        <v>42524</v>
      </c>
      <c r="B18" s="46">
        <v>160085832</v>
      </c>
      <c r="C18" s="85">
        <v>2</v>
      </c>
      <c r="D18" s="50">
        <v>246225</v>
      </c>
      <c r="E18" s="46">
        <v>160023314</v>
      </c>
      <c r="F18" s="86">
        <v>2</v>
      </c>
      <c r="G18" s="50">
        <v>214988</v>
      </c>
      <c r="H18" s="49"/>
      <c r="I18" s="49"/>
      <c r="J18" s="50"/>
    </row>
    <row r="19" spans="1:13" x14ac:dyDescent="0.25">
      <c r="A19" s="43">
        <v>42526</v>
      </c>
      <c r="B19" s="46">
        <v>160086190</v>
      </c>
      <c r="C19" s="85">
        <v>3</v>
      </c>
      <c r="D19" s="50">
        <v>391300</v>
      </c>
      <c r="E19" s="46"/>
      <c r="F19" s="86"/>
      <c r="G19" s="50"/>
      <c r="H19" s="49"/>
      <c r="I19" s="49"/>
      <c r="J19" s="50"/>
    </row>
    <row r="20" spans="1:13" x14ac:dyDescent="0.25">
      <c r="A20" s="43">
        <v>42530</v>
      </c>
      <c r="B20" s="46"/>
      <c r="C20" s="85"/>
      <c r="D20" s="50"/>
      <c r="E20" s="46">
        <v>160023569</v>
      </c>
      <c r="F20" s="86">
        <v>2</v>
      </c>
      <c r="G20" s="50">
        <v>244125</v>
      </c>
      <c r="H20" s="49"/>
      <c r="I20" s="49"/>
      <c r="J20" s="50"/>
    </row>
    <row r="21" spans="1:13" x14ac:dyDescent="0.25">
      <c r="A21" s="43">
        <v>42532</v>
      </c>
      <c r="B21" s="46">
        <v>160087003</v>
      </c>
      <c r="C21" s="85">
        <v>15</v>
      </c>
      <c r="D21" s="50">
        <v>1592938</v>
      </c>
      <c r="E21" s="46"/>
      <c r="F21" s="86"/>
      <c r="G21" s="50"/>
      <c r="H21" s="49">
        <v>75000</v>
      </c>
      <c r="I21" s="49">
        <v>2168525</v>
      </c>
      <c r="J21" s="50" t="s">
        <v>17</v>
      </c>
    </row>
    <row r="22" spans="1:13" x14ac:dyDescent="0.25">
      <c r="A22" s="43">
        <v>42535</v>
      </c>
      <c r="B22" s="46">
        <v>160087656</v>
      </c>
      <c r="C22" s="85">
        <v>2</v>
      </c>
      <c r="D22" s="50">
        <v>210875</v>
      </c>
      <c r="E22" s="46"/>
      <c r="F22" s="86"/>
      <c r="G22" s="50"/>
      <c r="H22" s="49"/>
      <c r="I22" s="49"/>
      <c r="J22" s="50"/>
    </row>
    <row r="23" spans="1:13" x14ac:dyDescent="0.25">
      <c r="A23" s="43">
        <v>42539</v>
      </c>
      <c r="B23" s="46"/>
      <c r="C23" s="85"/>
      <c r="D23" s="50"/>
      <c r="E23" s="46">
        <v>160024022</v>
      </c>
      <c r="F23" s="86">
        <v>3</v>
      </c>
      <c r="G23" s="50">
        <v>335913</v>
      </c>
      <c r="H23" s="49"/>
      <c r="I23" s="49"/>
      <c r="J23" s="50"/>
    </row>
    <row r="24" spans="1:13" x14ac:dyDescent="0.25">
      <c r="A24" s="43">
        <v>42540</v>
      </c>
      <c r="B24" s="46">
        <v>160088618</v>
      </c>
      <c r="C24" s="85">
        <v>9</v>
      </c>
      <c r="D24" s="50">
        <v>839388</v>
      </c>
      <c r="E24" s="46"/>
      <c r="F24" s="86"/>
      <c r="G24" s="50"/>
      <c r="H24" s="49">
        <v>75000</v>
      </c>
      <c r="I24" s="49">
        <v>789350</v>
      </c>
      <c r="J24" s="50"/>
    </row>
    <row r="25" spans="1:13" x14ac:dyDescent="0.25">
      <c r="A25" s="43">
        <v>42541</v>
      </c>
      <c r="B25" s="46">
        <v>160088846</v>
      </c>
      <c r="C25" s="85">
        <v>12</v>
      </c>
      <c r="D25" s="50">
        <v>1018413</v>
      </c>
      <c r="E25" s="46">
        <v>160024156</v>
      </c>
      <c r="F25" s="86">
        <v>3</v>
      </c>
      <c r="G25" s="50">
        <v>295050</v>
      </c>
      <c r="H25" s="49"/>
      <c r="I25" s="49">
        <v>723363</v>
      </c>
      <c r="J25" s="50" t="s">
        <v>17</v>
      </c>
    </row>
    <row r="26" spans="1:13" x14ac:dyDescent="0.25">
      <c r="A26" s="43">
        <v>42542</v>
      </c>
      <c r="B26" s="46">
        <v>160088922</v>
      </c>
      <c r="C26" s="85">
        <v>3</v>
      </c>
      <c r="D26" s="50">
        <v>472938</v>
      </c>
      <c r="E26" s="46"/>
      <c r="F26" s="86"/>
      <c r="G26" s="50"/>
      <c r="H26" s="49"/>
      <c r="I26" s="49">
        <v>960576</v>
      </c>
      <c r="J26" s="50" t="s">
        <v>17</v>
      </c>
    </row>
    <row r="27" spans="1:13" x14ac:dyDescent="0.25">
      <c r="A27" s="43">
        <v>42543</v>
      </c>
      <c r="B27" s="46">
        <v>160089198</v>
      </c>
      <c r="C27" s="130">
        <v>4</v>
      </c>
      <c r="D27" s="50">
        <v>487638</v>
      </c>
      <c r="E27" s="48"/>
      <c r="F27" s="46"/>
      <c r="G27" s="50"/>
      <c r="H27" s="49"/>
      <c r="I27" s="49"/>
      <c r="J27" s="50"/>
    </row>
    <row r="28" spans="1:13" x14ac:dyDescent="0.25">
      <c r="A28" s="43">
        <v>42545</v>
      </c>
      <c r="B28" s="46">
        <v>160089643</v>
      </c>
      <c r="C28" s="130">
        <v>7</v>
      </c>
      <c r="D28" s="50">
        <v>728263</v>
      </c>
      <c r="E28" s="48">
        <v>160024366</v>
      </c>
      <c r="F28" s="46">
        <v>1</v>
      </c>
      <c r="G28" s="50">
        <v>57138</v>
      </c>
      <c r="H28" s="49"/>
      <c r="I28" s="49">
        <v>1009575</v>
      </c>
      <c r="J28" s="50" t="s">
        <v>17</v>
      </c>
    </row>
    <row r="29" spans="1:13" x14ac:dyDescent="0.25">
      <c r="A29" s="43">
        <v>42547</v>
      </c>
      <c r="B29" s="46">
        <v>160090068</v>
      </c>
      <c r="C29" s="130">
        <v>4</v>
      </c>
      <c r="D29" s="50">
        <v>338450</v>
      </c>
      <c r="E29" s="48"/>
      <c r="F29" s="46"/>
      <c r="G29" s="50"/>
      <c r="H29" s="49"/>
      <c r="I29" s="49"/>
      <c r="J29" s="50"/>
      <c r="M29" s="18"/>
    </row>
    <row r="30" spans="1:13" x14ac:dyDescent="0.25">
      <c r="A30" s="43">
        <v>42549</v>
      </c>
      <c r="B30" s="46">
        <v>160090541</v>
      </c>
      <c r="C30" s="130">
        <v>6</v>
      </c>
      <c r="D30" s="50">
        <v>478275</v>
      </c>
      <c r="E30" s="48">
        <v>160024643</v>
      </c>
      <c r="F30" s="46">
        <v>2</v>
      </c>
      <c r="G30" s="50">
        <v>156538</v>
      </c>
      <c r="H30" s="49"/>
      <c r="I30" s="49">
        <v>1500000</v>
      </c>
      <c r="J30" s="50" t="s">
        <v>17</v>
      </c>
      <c r="L30" s="18"/>
      <c r="M30" s="18"/>
    </row>
    <row r="31" spans="1:13" x14ac:dyDescent="0.25">
      <c r="A31" s="43">
        <v>42569</v>
      </c>
      <c r="B31" s="46">
        <v>160091401</v>
      </c>
      <c r="C31" s="130">
        <v>5</v>
      </c>
      <c r="D31" s="50">
        <v>524213</v>
      </c>
      <c r="E31" s="48"/>
      <c r="F31" s="46"/>
      <c r="G31" s="50"/>
      <c r="H31" s="49"/>
      <c r="I31" s="49"/>
      <c r="J31" s="50"/>
      <c r="L31" s="18"/>
    </row>
    <row r="32" spans="1:13" x14ac:dyDescent="0.25">
      <c r="A32" s="43">
        <v>42571</v>
      </c>
      <c r="B32" s="46">
        <v>160091577</v>
      </c>
      <c r="C32" s="130">
        <v>6</v>
      </c>
      <c r="D32" s="50">
        <v>539000</v>
      </c>
      <c r="E32" s="48"/>
      <c r="F32" s="46"/>
      <c r="G32" s="50"/>
      <c r="H32" s="49">
        <v>75000</v>
      </c>
      <c r="I32" s="49"/>
      <c r="J32" s="50"/>
      <c r="L32" s="18">
        <v>963902</v>
      </c>
    </row>
    <row r="33" spans="1:12" x14ac:dyDescent="0.25">
      <c r="A33" s="43">
        <v>42572</v>
      </c>
      <c r="B33" s="46">
        <v>160091679</v>
      </c>
      <c r="C33" s="130">
        <v>2</v>
      </c>
      <c r="D33" s="50">
        <v>200288</v>
      </c>
      <c r="E33" s="48">
        <v>160024981</v>
      </c>
      <c r="F33" s="46">
        <v>2</v>
      </c>
      <c r="G33" s="50">
        <v>211050</v>
      </c>
      <c r="H33" s="49">
        <v>37600</v>
      </c>
      <c r="I33" s="49"/>
      <c r="J33" s="50"/>
      <c r="L33" s="18">
        <v>2135088</v>
      </c>
    </row>
    <row r="34" spans="1:12" x14ac:dyDescent="0.25">
      <c r="A34" s="43">
        <v>42575</v>
      </c>
      <c r="B34" s="46">
        <v>160091915</v>
      </c>
      <c r="C34" s="130">
        <v>6</v>
      </c>
      <c r="D34" s="50">
        <v>587563</v>
      </c>
      <c r="E34" s="48"/>
      <c r="F34" s="46"/>
      <c r="G34" s="50"/>
      <c r="H34" s="49"/>
      <c r="I34" s="49"/>
      <c r="J34" s="50"/>
      <c r="K34" s="18"/>
      <c r="L34" s="18">
        <f>G44</f>
        <v>171500</v>
      </c>
    </row>
    <row r="35" spans="1:12" x14ac:dyDescent="0.25">
      <c r="A35" s="43">
        <v>42575</v>
      </c>
      <c r="B35" s="46">
        <v>160091917</v>
      </c>
      <c r="C35" s="130">
        <v>1</v>
      </c>
      <c r="D35" s="50">
        <v>157850</v>
      </c>
      <c r="E35" s="48"/>
      <c r="F35" s="46"/>
      <c r="G35" s="50"/>
      <c r="H35" s="49"/>
      <c r="I35" s="49"/>
      <c r="J35" s="50"/>
      <c r="L35" s="18">
        <f>H44+H45</f>
        <v>150000</v>
      </c>
    </row>
    <row r="36" spans="1:12" x14ac:dyDescent="0.25">
      <c r="A36" s="43">
        <v>42578</v>
      </c>
      <c r="B36" s="46">
        <v>160092130</v>
      </c>
      <c r="C36" s="130">
        <v>1</v>
      </c>
      <c r="D36" s="50">
        <v>70000</v>
      </c>
      <c r="E36" s="48"/>
      <c r="F36" s="46"/>
      <c r="G36" s="50"/>
      <c r="H36" s="49">
        <v>17000</v>
      </c>
      <c r="I36" s="49"/>
      <c r="J36" s="50"/>
      <c r="L36" s="18">
        <f>L32+L33-L34+L35-I44</f>
        <v>1477490</v>
      </c>
    </row>
    <row r="37" spans="1:12" x14ac:dyDescent="0.25">
      <c r="A37" s="43">
        <v>42579</v>
      </c>
      <c r="B37" s="46">
        <v>160092235</v>
      </c>
      <c r="C37" s="130">
        <v>6</v>
      </c>
      <c r="D37" s="50">
        <v>514238</v>
      </c>
      <c r="E37" s="48"/>
      <c r="F37" s="46"/>
      <c r="G37" s="50"/>
      <c r="H37" s="49"/>
      <c r="I37" s="49"/>
      <c r="J37" s="50"/>
      <c r="L37" s="18"/>
    </row>
    <row r="38" spans="1:12" x14ac:dyDescent="0.25">
      <c r="A38" s="43">
        <v>42580</v>
      </c>
      <c r="B38" s="46">
        <v>160092306</v>
      </c>
      <c r="C38" s="130">
        <v>4</v>
      </c>
      <c r="D38" s="50">
        <v>538650</v>
      </c>
      <c r="E38" s="48">
        <v>160025130</v>
      </c>
      <c r="F38" s="46">
        <v>2</v>
      </c>
      <c r="G38" s="50">
        <v>198100</v>
      </c>
      <c r="H38" s="49">
        <v>47000</v>
      </c>
      <c r="I38" s="49"/>
      <c r="J38" s="50"/>
      <c r="L38" s="18"/>
    </row>
    <row r="39" spans="1:12" x14ac:dyDescent="0.25">
      <c r="A39" s="43">
        <v>42582</v>
      </c>
      <c r="B39" s="46">
        <v>160092484</v>
      </c>
      <c r="C39" s="130">
        <v>5</v>
      </c>
      <c r="D39" s="50">
        <v>403200</v>
      </c>
      <c r="E39" s="48"/>
      <c r="F39" s="46"/>
      <c r="G39" s="50"/>
      <c r="H39" s="49"/>
      <c r="I39" s="49"/>
      <c r="J39" s="50"/>
      <c r="L39" s="18"/>
    </row>
    <row r="40" spans="1:12" x14ac:dyDescent="0.25">
      <c r="A40" s="43">
        <v>42584</v>
      </c>
      <c r="B40" s="46">
        <v>160092667</v>
      </c>
      <c r="C40" s="130">
        <v>7</v>
      </c>
      <c r="D40" s="50">
        <v>710763</v>
      </c>
      <c r="E40" s="48"/>
      <c r="F40" s="46"/>
      <c r="G40" s="50"/>
      <c r="H40" s="49">
        <v>80000</v>
      </c>
      <c r="I40" s="49"/>
      <c r="J40" s="50"/>
      <c r="L40" s="18"/>
    </row>
    <row r="41" spans="1:12" x14ac:dyDescent="0.25">
      <c r="A41" s="43">
        <v>42585</v>
      </c>
      <c r="B41" s="46"/>
      <c r="C41" s="130"/>
      <c r="D41" s="50"/>
      <c r="E41" s="48">
        <v>160025226</v>
      </c>
      <c r="F41" s="46">
        <v>1</v>
      </c>
      <c r="G41" s="50">
        <v>98963</v>
      </c>
      <c r="H41" s="49"/>
      <c r="I41" s="49"/>
      <c r="J41" s="50"/>
      <c r="L41" s="18"/>
    </row>
    <row r="42" spans="1:12" x14ac:dyDescent="0.25">
      <c r="A42" s="43">
        <v>42587</v>
      </c>
      <c r="B42" s="46">
        <v>160092937</v>
      </c>
      <c r="C42" s="130">
        <v>5</v>
      </c>
      <c r="D42" s="50">
        <v>447913</v>
      </c>
      <c r="E42" s="48"/>
      <c r="F42" s="46"/>
      <c r="G42" s="50"/>
      <c r="H42" s="49"/>
      <c r="I42" s="49">
        <v>1100000</v>
      </c>
      <c r="J42" s="50" t="s">
        <v>17</v>
      </c>
      <c r="L42" s="18"/>
    </row>
    <row r="43" spans="1:12" x14ac:dyDescent="0.25">
      <c r="A43" s="43">
        <v>42592</v>
      </c>
      <c r="B43" s="46">
        <v>160093495</v>
      </c>
      <c r="C43" s="130">
        <v>10</v>
      </c>
      <c r="D43" s="50">
        <v>944475</v>
      </c>
      <c r="E43" s="48"/>
      <c r="F43" s="46"/>
      <c r="G43" s="50"/>
      <c r="H43" s="49"/>
      <c r="I43" s="49">
        <v>1200000</v>
      </c>
      <c r="J43" s="50" t="s">
        <v>17</v>
      </c>
      <c r="L43" s="18"/>
    </row>
    <row r="44" spans="1:12" x14ac:dyDescent="0.25">
      <c r="A44" s="43">
        <v>42593</v>
      </c>
      <c r="B44" s="46">
        <v>160093594</v>
      </c>
      <c r="C44" s="130">
        <v>5</v>
      </c>
      <c r="D44" s="50">
        <v>482563</v>
      </c>
      <c r="E44" s="48">
        <v>160025419</v>
      </c>
      <c r="F44" s="46">
        <v>2</v>
      </c>
      <c r="G44" s="50">
        <v>171500</v>
      </c>
      <c r="H44" s="49">
        <v>75000</v>
      </c>
      <c r="I44" s="49">
        <v>1600000</v>
      </c>
      <c r="J44" s="50" t="s">
        <v>17</v>
      </c>
      <c r="L44" s="18"/>
    </row>
    <row r="45" spans="1:12" x14ac:dyDescent="0.25">
      <c r="A45" s="43">
        <v>42594</v>
      </c>
      <c r="B45" s="46">
        <v>160093683</v>
      </c>
      <c r="C45" s="130">
        <v>7</v>
      </c>
      <c r="D45" s="50">
        <v>708050</v>
      </c>
      <c r="E45" s="48"/>
      <c r="F45" s="46"/>
      <c r="G45" s="50"/>
      <c r="H45" s="49">
        <v>75000</v>
      </c>
      <c r="I45" s="49"/>
      <c r="J45" s="50"/>
      <c r="L45" s="18"/>
    </row>
    <row r="46" spans="1:12" x14ac:dyDescent="0.25">
      <c r="A46" s="43">
        <v>42597</v>
      </c>
      <c r="B46" s="46">
        <v>160093995</v>
      </c>
      <c r="C46" s="130">
        <v>6</v>
      </c>
      <c r="D46" s="50">
        <v>532963</v>
      </c>
      <c r="E46" s="48"/>
      <c r="F46" s="46"/>
      <c r="G46" s="50"/>
      <c r="H46" s="49"/>
      <c r="I46" s="49"/>
      <c r="J46" s="50"/>
      <c r="L46" s="18"/>
    </row>
    <row r="47" spans="1:12" x14ac:dyDescent="0.25">
      <c r="A47" s="43">
        <v>42601</v>
      </c>
      <c r="B47" s="46">
        <v>160094330</v>
      </c>
      <c r="C47" s="130">
        <v>1</v>
      </c>
      <c r="D47" s="50">
        <v>113838</v>
      </c>
      <c r="E47" s="48"/>
      <c r="F47" s="46"/>
      <c r="G47" s="50"/>
      <c r="H47" s="49"/>
      <c r="I47" s="49"/>
      <c r="J47" s="50"/>
      <c r="L47" s="18">
        <v>2820616</v>
      </c>
    </row>
    <row r="48" spans="1:12" x14ac:dyDescent="0.25">
      <c r="A48" s="43">
        <v>42602</v>
      </c>
      <c r="B48" s="46"/>
      <c r="C48" s="130"/>
      <c r="D48" s="50"/>
      <c r="E48" s="48">
        <v>160025627</v>
      </c>
      <c r="F48" s="46">
        <v>1</v>
      </c>
      <c r="G48" s="50">
        <v>107538</v>
      </c>
      <c r="H48" s="49"/>
      <c r="I48" s="49"/>
      <c r="J48" s="50"/>
      <c r="L48" s="18"/>
    </row>
    <row r="49" spans="1:13" x14ac:dyDescent="0.25">
      <c r="A49" s="43">
        <v>42604</v>
      </c>
      <c r="B49" s="46">
        <v>160094641</v>
      </c>
      <c r="C49" s="130">
        <v>2</v>
      </c>
      <c r="D49" s="50">
        <v>204225</v>
      </c>
      <c r="E49" s="48"/>
      <c r="F49" s="46"/>
      <c r="G49" s="50"/>
      <c r="H49" s="49"/>
      <c r="I49" s="49"/>
      <c r="J49" s="50"/>
      <c r="L49" s="18"/>
    </row>
    <row r="50" spans="1:13" x14ac:dyDescent="0.25">
      <c r="A50" s="43">
        <v>42605</v>
      </c>
      <c r="B50" s="46">
        <v>160094711</v>
      </c>
      <c r="C50" s="130">
        <v>2</v>
      </c>
      <c r="D50" s="50">
        <v>174563</v>
      </c>
      <c r="E50" s="48"/>
      <c r="F50" s="46"/>
      <c r="G50" s="50"/>
      <c r="H50" s="49"/>
      <c r="I50" s="49"/>
      <c r="J50" s="50"/>
      <c r="L50" s="18">
        <f>L47-I53</f>
        <v>1320616</v>
      </c>
      <c r="M50" s="18"/>
    </row>
    <row r="51" spans="1:13" x14ac:dyDescent="0.25">
      <c r="A51" s="43">
        <v>42606</v>
      </c>
      <c r="B51" s="46">
        <v>160094814</v>
      </c>
      <c r="C51" s="130">
        <v>2</v>
      </c>
      <c r="D51" s="50">
        <v>169400</v>
      </c>
      <c r="E51" s="48"/>
      <c r="F51" s="46"/>
      <c r="G51" s="50"/>
      <c r="H51" s="49"/>
      <c r="I51" s="49"/>
      <c r="J51" s="50"/>
      <c r="L51" s="18"/>
    </row>
    <row r="52" spans="1:13" x14ac:dyDescent="0.25">
      <c r="A52" s="43">
        <v>42607</v>
      </c>
      <c r="B52" s="46">
        <v>160094884</v>
      </c>
      <c r="C52" s="130">
        <v>2</v>
      </c>
      <c r="D52" s="50">
        <v>255675</v>
      </c>
      <c r="E52" s="48"/>
      <c r="F52" s="46"/>
      <c r="G52" s="50"/>
      <c r="H52" s="49"/>
      <c r="I52" s="49"/>
      <c r="J52" s="50"/>
      <c r="L52" s="18"/>
    </row>
    <row r="53" spans="1:13" x14ac:dyDescent="0.25">
      <c r="A53" s="43">
        <v>42608</v>
      </c>
      <c r="B53" s="46">
        <v>160094984</v>
      </c>
      <c r="C53" s="130">
        <v>5</v>
      </c>
      <c r="D53" s="50">
        <v>508113</v>
      </c>
      <c r="E53" s="48"/>
      <c r="F53" s="46"/>
      <c r="G53" s="50"/>
      <c r="H53" s="49"/>
      <c r="I53" s="49">
        <v>1500000</v>
      </c>
      <c r="J53" s="50" t="s">
        <v>17</v>
      </c>
      <c r="L53" s="18"/>
    </row>
    <row r="54" spans="1:13" x14ac:dyDescent="0.25">
      <c r="A54" s="43">
        <v>42610</v>
      </c>
      <c r="B54" s="46">
        <v>160095205</v>
      </c>
      <c r="C54" s="130">
        <v>1</v>
      </c>
      <c r="D54" s="50">
        <v>98613</v>
      </c>
      <c r="E54" s="48"/>
      <c r="F54" s="46"/>
      <c r="G54" s="50"/>
      <c r="H54" s="49"/>
      <c r="I54" s="49"/>
      <c r="J54" s="50"/>
      <c r="L54" s="18"/>
    </row>
    <row r="55" spans="1:13" x14ac:dyDescent="0.25">
      <c r="A55" s="43">
        <v>42611</v>
      </c>
      <c r="B55" s="46">
        <v>160095302</v>
      </c>
      <c r="C55" s="130">
        <v>2</v>
      </c>
      <c r="D55" s="50">
        <v>226450</v>
      </c>
      <c r="E55" s="48"/>
      <c r="F55" s="46"/>
      <c r="G55" s="50"/>
      <c r="H55" s="49"/>
      <c r="I55" s="49"/>
      <c r="J55" s="50"/>
      <c r="L55" s="18"/>
    </row>
    <row r="56" spans="1:13" x14ac:dyDescent="0.25">
      <c r="A56" s="43">
        <v>42613</v>
      </c>
      <c r="B56" s="46">
        <v>160095513</v>
      </c>
      <c r="C56" s="130">
        <v>2</v>
      </c>
      <c r="D56" s="50">
        <v>227150</v>
      </c>
      <c r="E56" s="48"/>
      <c r="F56" s="46"/>
      <c r="G56" s="50"/>
      <c r="H56" s="49"/>
      <c r="I56" s="49"/>
      <c r="J56" s="50"/>
      <c r="L56" s="18"/>
    </row>
    <row r="57" spans="1:13" x14ac:dyDescent="0.25">
      <c r="A57" s="43">
        <v>42614</v>
      </c>
      <c r="B57" s="46">
        <v>160095617</v>
      </c>
      <c r="C57" s="130">
        <v>2</v>
      </c>
      <c r="D57" s="50">
        <v>215075</v>
      </c>
      <c r="E57" s="48"/>
      <c r="F57" s="46"/>
      <c r="G57" s="50"/>
      <c r="H57" s="49"/>
      <c r="I57" s="49"/>
      <c r="J57" s="50"/>
      <c r="L57" s="18"/>
    </row>
    <row r="58" spans="1:13" x14ac:dyDescent="0.25">
      <c r="A58" s="43">
        <v>42615</v>
      </c>
      <c r="B58" s="46">
        <v>160095733</v>
      </c>
      <c r="C58" s="130">
        <v>5</v>
      </c>
      <c r="D58" s="50">
        <v>501988</v>
      </c>
      <c r="E58" s="48"/>
      <c r="F58" s="46"/>
      <c r="G58" s="50"/>
      <c r="H58" s="49">
        <v>75000</v>
      </c>
      <c r="I58" s="49"/>
      <c r="J58" s="50"/>
      <c r="L58" s="18"/>
    </row>
    <row r="59" spans="1:13" x14ac:dyDescent="0.25">
      <c r="A59" s="43">
        <v>42617</v>
      </c>
      <c r="B59" s="46">
        <v>160095921</v>
      </c>
      <c r="C59" s="130">
        <v>1</v>
      </c>
      <c r="D59" s="50">
        <v>97388</v>
      </c>
      <c r="E59" s="48"/>
      <c r="F59" s="46"/>
      <c r="G59" s="50"/>
      <c r="H59" s="49"/>
      <c r="I59" s="49">
        <v>1000000</v>
      </c>
      <c r="J59" s="50" t="s">
        <v>17</v>
      </c>
      <c r="L59" s="18"/>
    </row>
    <row r="60" spans="1:13" x14ac:dyDescent="0.25">
      <c r="A60" s="242">
        <v>42620</v>
      </c>
      <c r="B60" s="243">
        <v>160096291</v>
      </c>
      <c r="C60" s="130">
        <v>2</v>
      </c>
      <c r="D60" s="247">
        <v>190138</v>
      </c>
      <c r="E60" s="245"/>
      <c r="F60" s="243"/>
      <c r="G60" s="247"/>
      <c r="H60" s="246"/>
      <c r="I60" s="246"/>
      <c r="J60" s="247"/>
      <c r="L60" s="18"/>
    </row>
    <row r="61" spans="1:13" x14ac:dyDescent="0.25">
      <c r="A61" s="242">
        <v>42622</v>
      </c>
      <c r="B61" s="243">
        <v>160096537</v>
      </c>
      <c r="C61" s="130">
        <v>4</v>
      </c>
      <c r="D61" s="247">
        <v>319638</v>
      </c>
      <c r="E61" s="245"/>
      <c r="F61" s="243"/>
      <c r="G61" s="247"/>
      <c r="H61" s="246">
        <v>56500</v>
      </c>
      <c r="I61" s="246"/>
      <c r="J61" s="247"/>
      <c r="L61" s="18"/>
    </row>
    <row r="62" spans="1:13" x14ac:dyDescent="0.25">
      <c r="A62" s="242">
        <v>42628</v>
      </c>
      <c r="B62" s="243">
        <v>160097057</v>
      </c>
      <c r="C62" s="130">
        <v>12</v>
      </c>
      <c r="D62" s="247">
        <v>1019988</v>
      </c>
      <c r="E62" s="245"/>
      <c r="F62" s="243"/>
      <c r="G62" s="247"/>
      <c r="H62" s="246">
        <v>75000</v>
      </c>
      <c r="I62" s="246">
        <v>1500000</v>
      </c>
      <c r="J62" s="247" t="s">
        <v>17</v>
      </c>
      <c r="L62" s="18"/>
    </row>
    <row r="63" spans="1:13" x14ac:dyDescent="0.25">
      <c r="A63" s="242">
        <v>42632</v>
      </c>
      <c r="B63" s="243">
        <v>160097447</v>
      </c>
      <c r="C63" s="130">
        <v>1</v>
      </c>
      <c r="D63" s="247">
        <v>105000</v>
      </c>
      <c r="E63" s="245"/>
      <c r="F63" s="243"/>
      <c r="G63" s="247"/>
      <c r="H63" s="246"/>
      <c r="I63" s="246"/>
      <c r="J63" s="247"/>
      <c r="L63" s="18"/>
    </row>
    <row r="64" spans="1:13" x14ac:dyDescent="0.25">
      <c r="A64" s="242">
        <v>42633</v>
      </c>
      <c r="B64" s="243">
        <v>160097530</v>
      </c>
      <c r="C64" s="130">
        <v>1</v>
      </c>
      <c r="D64" s="247">
        <v>37888</v>
      </c>
      <c r="E64" s="245"/>
      <c r="F64" s="243"/>
      <c r="G64" s="247"/>
      <c r="H64" s="246"/>
      <c r="I64" s="246"/>
      <c r="J64" s="247"/>
      <c r="L64" s="18"/>
    </row>
    <row r="65" spans="1:12" x14ac:dyDescent="0.25">
      <c r="A65" s="242">
        <v>42636</v>
      </c>
      <c r="B65" s="243">
        <v>160097781</v>
      </c>
      <c r="C65" s="130">
        <v>3</v>
      </c>
      <c r="D65" s="247">
        <v>249725</v>
      </c>
      <c r="E65" s="245"/>
      <c r="F65" s="243"/>
      <c r="G65" s="247"/>
      <c r="H65" s="246"/>
      <c r="I65" s="246"/>
      <c r="J65" s="247"/>
      <c r="L65" s="18"/>
    </row>
    <row r="66" spans="1:12" x14ac:dyDescent="0.25">
      <c r="A66" s="242">
        <v>42641</v>
      </c>
      <c r="B66" s="243">
        <v>160098314</v>
      </c>
      <c r="C66" s="130">
        <v>1</v>
      </c>
      <c r="D66" s="247">
        <v>107100</v>
      </c>
      <c r="E66" s="245"/>
      <c r="F66" s="243"/>
      <c r="G66" s="247"/>
      <c r="H66" s="246"/>
      <c r="I66" s="246">
        <v>1100000</v>
      </c>
      <c r="J66" s="247" t="s">
        <v>17</v>
      </c>
      <c r="L66" s="18"/>
    </row>
    <row r="67" spans="1:12" x14ac:dyDescent="0.25">
      <c r="A67" s="242">
        <v>42641</v>
      </c>
      <c r="B67" s="243">
        <v>160098317</v>
      </c>
      <c r="C67" s="130">
        <v>1</v>
      </c>
      <c r="D67" s="247">
        <v>79975</v>
      </c>
      <c r="E67" s="245"/>
      <c r="F67" s="243"/>
      <c r="G67" s="247"/>
      <c r="H67" s="246"/>
      <c r="I67" s="246"/>
      <c r="J67" s="247"/>
      <c r="L67" s="18"/>
    </row>
    <row r="68" spans="1:12" x14ac:dyDescent="0.25">
      <c r="A68" s="242">
        <v>42643</v>
      </c>
      <c r="B68" s="243">
        <v>160098553</v>
      </c>
      <c r="C68" s="130">
        <v>2</v>
      </c>
      <c r="D68" s="247">
        <v>183575</v>
      </c>
      <c r="E68" s="245"/>
      <c r="F68" s="243"/>
      <c r="G68" s="247"/>
      <c r="H68" s="246"/>
      <c r="I68" s="246"/>
      <c r="J68" s="247"/>
      <c r="L68" s="18"/>
    </row>
    <row r="69" spans="1:12" x14ac:dyDescent="0.25">
      <c r="A69" s="242">
        <v>42644</v>
      </c>
      <c r="B69" s="243">
        <v>160098681</v>
      </c>
      <c r="C69" s="130">
        <v>2</v>
      </c>
      <c r="D69" s="247">
        <v>219013</v>
      </c>
      <c r="E69" s="245"/>
      <c r="F69" s="243"/>
      <c r="G69" s="247"/>
      <c r="H69" s="246"/>
      <c r="I69" s="246"/>
      <c r="J69" s="247"/>
      <c r="L69" s="18"/>
    </row>
    <row r="70" spans="1:12" x14ac:dyDescent="0.25">
      <c r="A70" s="242">
        <v>42647</v>
      </c>
      <c r="B70" s="243">
        <v>160098974</v>
      </c>
      <c r="C70" s="130">
        <v>1</v>
      </c>
      <c r="D70" s="247">
        <v>85750</v>
      </c>
      <c r="E70" s="245"/>
      <c r="F70" s="243"/>
      <c r="G70" s="247"/>
      <c r="H70" s="246"/>
      <c r="I70" s="246"/>
      <c r="J70" s="247"/>
      <c r="L70" s="18"/>
    </row>
    <row r="71" spans="1:12" x14ac:dyDescent="0.25">
      <c r="A71" s="242">
        <v>42649</v>
      </c>
      <c r="B71" s="243">
        <v>160099249</v>
      </c>
      <c r="C71" s="130">
        <v>2</v>
      </c>
      <c r="D71" s="247">
        <v>342475</v>
      </c>
      <c r="E71" s="245"/>
      <c r="F71" s="243"/>
      <c r="G71" s="247"/>
      <c r="H71" s="246"/>
      <c r="I71" s="246"/>
      <c r="J71" s="247"/>
      <c r="L71" s="18"/>
    </row>
    <row r="72" spans="1:12" x14ac:dyDescent="0.25">
      <c r="A72" s="242">
        <v>42650</v>
      </c>
      <c r="B72" s="243">
        <v>160099376</v>
      </c>
      <c r="C72" s="130">
        <v>3</v>
      </c>
      <c r="D72" s="247">
        <v>270113</v>
      </c>
      <c r="E72" s="245"/>
      <c r="F72" s="243"/>
      <c r="G72" s="247"/>
      <c r="H72" s="246"/>
      <c r="I72" s="246"/>
      <c r="J72" s="247"/>
      <c r="L72" s="18"/>
    </row>
    <row r="73" spans="1:12" x14ac:dyDescent="0.25">
      <c r="A73" s="242">
        <v>42652</v>
      </c>
      <c r="B73" s="243">
        <v>160099602</v>
      </c>
      <c r="C73" s="130">
        <v>3</v>
      </c>
      <c r="D73" s="247">
        <v>263638</v>
      </c>
      <c r="E73" s="245"/>
      <c r="F73" s="243"/>
      <c r="G73" s="247"/>
      <c r="H73" s="246"/>
      <c r="I73" s="246"/>
      <c r="J73" s="247"/>
      <c r="L73" s="18"/>
    </row>
    <row r="74" spans="1:12" x14ac:dyDescent="0.25">
      <c r="A74" s="242">
        <v>42653</v>
      </c>
      <c r="B74" s="243">
        <v>160099733</v>
      </c>
      <c r="C74" s="130">
        <v>6</v>
      </c>
      <c r="D74" s="247">
        <v>546963</v>
      </c>
      <c r="E74" s="245"/>
      <c r="F74" s="243"/>
      <c r="G74" s="247"/>
      <c r="H74" s="246"/>
      <c r="I74" s="246">
        <v>1500000</v>
      </c>
      <c r="J74" s="247" t="s">
        <v>17</v>
      </c>
      <c r="L74" s="18"/>
    </row>
    <row r="75" spans="1:12" x14ac:dyDescent="0.25">
      <c r="A75" s="242">
        <v>42659</v>
      </c>
      <c r="B75" s="243">
        <v>160100382</v>
      </c>
      <c r="C75" s="130">
        <v>3</v>
      </c>
      <c r="D75" s="247">
        <v>421488</v>
      </c>
      <c r="E75" s="245"/>
      <c r="F75" s="243"/>
      <c r="G75" s="247"/>
      <c r="H75" s="246"/>
      <c r="I75" s="246"/>
      <c r="J75" s="247"/>
      <c r="L75" s="18"/>
    </row>
    <row r="76" spans="1:12" x14ac:dyDescent="0.25">
      <c r="A76" s="242">
        <v>42660</v>
      </c>
      <c r="B76" s="243">
        <v>160100468</v>
      </c>
      <c r="C76" s="130">
        <v>3</v>
      </c>
      <c r="D76" s="247">
        <v>267750</v>
      </c>
      <c r="E76" s="245"/>
      <c r="F76" s="243"/>
      <c r="G76" s="247"/>
      <c r="H76" s="246"/>
      <c r="I76" s="246"/>
      <c r="J76" s="247"/>
      <c r="L76" s="18"/>
    </row>
    <row r="77" spans="1:12" x14ac:dyDescent="0.25">
      <c r="A77" s="242">
        <v>42661</v>
      </c>
      <c r="B77" s="243">
        <v>160100563</v>
      </c>
      <c r="C77" s="130">
        <v>2</v>
      </c>
      <c r="D77" s="247">
        <v>179200</v>
      </c>
      <c r="E77" s="245"/>
      <c r="F77" s="243"/>
      <c r="G77" s="247"/>
      <c r="H77" s="246"/>
      <c r="I77" s="246"/>
      <c r="J77" s="247"/>
      <c r="L77" s="18"/>
    </row>
    <row r="78" spans="1:12" x14ac:dyDescent="0.25">
      <c r="A78" s="242">
        <v>42662</v>
      </c>
      <c r="B78" s="243">
        <v>160100673</v>
      </c>
      <c r="C78" s="130">
        <v>1</v>
      </c>
      <c r="D78" s="247">
        <v>109988</v>
      </c>
      <c r="E78" s="245"/>
      <c r="F78" s="243"/>
      <c r="G78" s="247"/>
      <c r="H78" s="246"/>
      <c r="I78" s="246"/>
      <c r="J78" s="247"/>
      <c r="L78" s="18"/>
    </row>
    <row r="79" spans="1:12" x14ac:dyDescent="0.25">
      <c r="A79" s="242">
        <v>42664</v>
      </c>
      <c r="B79" s="243">
        <v>160100866</v>
      </c>
      <c r="C79" s="130">
        <v>2</v>
      </c>
      <c r="D79" s="247">
        <v>147963</v>
      </c>
      <c r="E79" s="245"/>
      <c r="F79" s="243"/>
      <c r="G79" s="247"/>
      <c r="H79" s="246"/>
      <c r="I79" s="246"/>
      <c r="J79" s="247"/>
      <c r="L79" s="18"/>
    </row>
    <row r="80" spans="1:12" x14ac:dyDescent="0.25">
      <c r="A80" s="242">
        <v>42668</v>
      </c>
      <c r="B80" s="243">
        <v>160101239</v>
      </c>
      <c r="C80" s="130">
        <v>5</v>
      </c>
      <c r="D80" s="247">
        <v>498488</v>
      </c>
      <c r="E80" s="245"/>
      <c r="F80" s="243"/>
      <c r="G80" s="247"/>
      <c r="H80" s="246"/>
      <c r="I80" s="246"/>
      <c r="J80" s="247"/>
      <c r="L80" s="18"/>
    </row>
    <row r="81" spans="1:12" x14ac:dyDescent="0.25">
      <c r="A81" s="242">
        <v>42674</v>
      </c>
      <c r="B81" s="243">
        <v>160101825</v>
      </c>
      <c r="C81" s="130">
        <v>1</v>
      </c>
      <c r="D81" s="247">
        <v>85750</v>
      </c>
      <c r="E81" s="245"/>
      <c r="F81" s="243"/>
      <c r="G81" s="247"/>
      <c r="H81" s="246"/>
      <c r="I81" s="246">
        <v>1000000</v>
      </c>
      <c r="J81" s="247" t="s">
        <v>17</v>
      </c>
      <c r="L81" s="18"/>
    </row>
    <row r="82" spans="1:12" x14ac:dyDescent="0.25">
      <c r="A82" s="242">
        <v>42675</v>
      </c>
      <c r="B82" s="243">
        <v>160101925</v>
      </c>
      <c r="C82" s="130">
        <v>3</v>
      </c>
      <c r="D82" s="247">
        <v>275888</v>
      </c>
      <c r="E82" s="245"/>
      <c r="F82" s="243"/>
      <c r="G82" s="247"/>
      <c r="H82" s="246"/>
      <c r="I82" s="246">
        <v>1000000</v>
      </c>
      <c r="J82" s="247" t="s">
        <v>17</v>
      </c>
      <c r="L82" s="18"/>
    </row>
    <row r="83" spans="1:12" x14ac:dyDescent="0.25">
      <c r="A83" s="242">
        <v>42676</v>
      </c>
      <c r="B83" s="243">
        <v>160102034</v>
      </c>
      <c r="C83" s="130">
        <v>1</v>
      </c>
      <c r="D83" s="247">
        <v>57138</v>
      </c>
      <c r="E83" s="245"/>
      <c r="F83" s="243"/>
      <c r="G83" s="247"/>
      <c r="H83" s="246"/>
      <c r="I83" s="246"/>
      <c r="J83" s="247"/>
      <c r="L83" s="18"/>
    </row>
    <row r="84" spans="1:12" x14ac:dyDescent="0.25">
      <c r="A84" s="242">
        <v>42678</v>
      </c>
      <c r="B84" s="243">
        <v>160102263</v>
      </c>
      <c r="C84" s="130">
        <v>1</v>
      </c>
      <c r="D84" s="247">
        <v>39288</v>
      </c>
      <c r="E84" s="245"/>
      <c r="F84" s="243"/>
      <c r="G84" s="247"/>
      <c r="H84" s="246"/>
      <c r="I84" s="246"/>
      <c r="J84" s="247"/>
      <c r="L84" s="18"/>
    </row>
    <row r="85" spans="1:12" s="234" customFormat="1" x14ac:dyDescent="0.25">
      <c r="A85" s="242">
        <v>42681</v>
      </c>
      <c r="B85" s="243">
        <v>160102570</v>
      </c>
      <c r="C85" s="130">
        <v>2</v>
      </c>
      <c r="D85" s="247">
        <v>244300</v>
      </c>
      <c r="E85" s="245"/>
      <c r="F85" s="243"/>
      <c r="G85" s="247"/>
      <c r="H85" s="246"/>
      <c r="I85" s="246"/>
      <c r="J85" s="247"/>
      <c r="L85" s="239"/>
    </row>
    <row r="86" spans="1:12" s="234" customFormat="1" x14ac:dyDescent="0.25">
      <c r="A86" s="242">
        <v>42684</v>
      </c>
      <c r="B86" s="243">
        <v>160102890</v>
      </c>
      <c r="C86" s="130">
        <v>2</v>
      </c>
      <c r="D86" s="247">
        <v>153563</v>
      </c>
      <c r="E86" s="245"/>
      <c r="F86" s="243"/>
      <c r="G86" s="247"/>
      <c r="H86" s="246"/>
      <c r="I86" s="246"/>
      <c r="J86" s="247"/>
      <c r="L86" s="239"/>
    </row>
    <row r="87" spans="1:12" s="234" customFormat="1" x14ac:dyDescent="0.25">
      <c r="A87" s="242">
        <v>42685</v>
      </c>
      <c r="B87" s="243">
        <v>160103000</v>
      </c>
      <c r="C87" s="130">
        <v>1</v>
      </c>
      <c r="D87" s="247">
        <v>100013</v>
      </c>
      <c r="E87" s="245"/>
      <c r="F87" s="243"/>
      <c r="G87" s="247"/>
      <c r="H87" s="246"/>
      <c r="I87" s="246"/>
      <c r="J87" s="247"/>
      <c r="L87" s="239"/>
    </row>
    <row r="88" spans="1:12" s="234" customFormat="1" x14ac:dyDescent="0.25">
      <c r="A88" s="242">
        <v>42687</v>
      </c>
      <c r="B88" s="243">
        <v>160103162</v>
      </c>
      <c r="C88" s="130">
        <v>1</v>
      </c>
      <c r="D88" s="247">
        <v>112875</v>
      </c>
      <c r="E88" s="245"/>
      <c r="F88" s="243"/>
      <c r="G88" s="247"/>
      <c r="H88" s="246"/>
      <c r="I88" s="246"/>
      <c r="J88" s="247"/>
      <c r="L88" s="239"/>
    </row>
    <row r="89" spans="1:12" s="234" customFormat="1" x14ac:dyDescent="0.25">
      <c r="A89" s="242">
        <v>42688</v>
      </c>
      <c r="B89" s="243">
        <v>160103343</v>
      </c>
      <c r="C89" s="130">
        <v>3</v>
      </c>
      <c r="D89" s="247">
        <v>225750</v>
      </c>
      <c r="E89" s="245"/>
      <c r="F89" s="243"/>
      <c r="G89" s="247"/>
      <c r="H89" s="246"/>
      <c r="I89" s="246"/>
      <c r="J89" s="247"/>
      <c r="L89" s="239"/>
    </row>
    <row r="90" spans="1:12" s="234" customFormat="1" x14ac:dyDescent="0.25">
      <c r="A90" s="242">
        <v>42695</v>
      </c>
      <c r="B90" s="243">
        <v>160104051</v>
      </c>
      <c r="C90" s="130">
        <v>2</v>
      </c>
      <c r="D90" s="247">
        <v>97125</v>
      </c>
      <c r="E90" s="245"/>
      <c r="F90" s="243"/>
      <c r="G90" s="247"/>
      <c r="H90" s="246"/>
      <c r="I90" s="246"/>
      <c r="J90" s="247"/>
      <c r="L90" s="239"/>
    </row>
    <row r="91" spans="1:12" s="234" customFormat="1" x14ac:dyDescent="0.25">
      <c r="A91" s="242">
        <v>42699</v>
      </c>
      <c r="B91" s="243">
        <v>160104444</v>
      </c>
      <c r="C91" s="130">
        <v>1</v>
      </c>
      <c r="D91" s="247">
        <v>57138</v>
      </c>
      <c r="E91" s="245"/>
      <c r="F91" s="243"/>
      <c r="G91" s="247"/>
      <c r="H91" s="246"/>
      <c r="I91" s="246"/>
      <c r="J91" s="247"/>
      <c r="L91" s="239"/>
    </row>
    <row r="92" spans="1:12" s="234" customFormat="1" x14ac:dyDescent="0.25">
      <c r="A92" s="242">
        <v>42702</v>
      </c>
      <c r="B92" s="243">
        <v>160104774</v>
      </c>
      <c r="C92" s="130">
        <v>2</v>
      </c>
      <c r="D92" s="247">
        <v>194950</v>
      </c>
      <c r="E92" s="245">
        <v>160028086</v>
      </c>
      <c r="F92" s="243">
        <v>1</v>
      </c>
      <c r="G92" s="247">
        <v>170713</v>
      </c>
      <c r="H92" s="246"/>
      <c r="I92" s="246">
        <v>1000000</v>
      </c>
      <c r="J92" s="247" t="s">
        <v>17</v>
      </c>
      <c r="L92" s="239"/>
    </row>
    <row r="93" spans="1:12" s="234" customFormat="1" x14ac:dyDescent="0.25">
      <c r="A93" s="242">
        <v>42703</v>
      </c>
      <c r="B93" s="243">
        <v>160104866</v>
      </c>
      <c r="C93" s="130">
        <v>1</v>
      </c>
      <c r="D93" s="247">
        <v>72013</v>
      </c>
      <c r="E93" s="245"/>
      <c r="F93" s="243"/>
      <c r="G93" s="247"/>
      <c r="H93" s="246"/>
      <c r="I93" s="246"/>
      <c r="J93" s="247"/>
      <c r="L93" s="239"/>
    </row>
    <row r="94" spans="1:12" s="234" customFormat="1" x14ac:dyDescent="0.25">
      <c r="A94" s="242">
        <v>42703</v>
      </c>
      <c r="B94" s="243">
        <v>160104868</v>
      </c>
      <c r="C94" s="130">
        <v>1</v>
      </c>
      <c r="D94" s="247">
        <v>107013</v>
      </c>
      <c r="E94" s="245"/>
      <c r="F94" s="243"/>
      <c r="G94" s="247"/>
      <c r="H94" s="246"/>
      <c r="I94" s="246"/>
      <c r="J94" s="247"/>
      <c r="L94" s="239"/>
    </row>
    <row r="95" spans="1:12" s="234" customFormat="1" x14ac:dyDescent="0.25">
      <c r="A95" s="242">
        <v>42704</v>
      </c>
      <c r="B95" s="243">
        <v>160104981</v>
      </c>
      <c r="C95" s="130">
        <v>1</v>
      </c>
      <c r="D95" s="247">
        <v>98963</v>
      </c>
      <c r="E95" s="245"/>
      <c r="F95" s="243"/>
      <c r="G95" s="247"/>
      <c r="H95" s="246"/>
      <c r="I95" s="246"/>
      <c r="J95" s="247"/>
      <c r="L95" s="239"/>
    </row>
    <row r="96" spans="1:12" s="234" customFormat="1" x14ac:dyDescent="0.25">
      <c r="A96" s="242">
        <v>42708</v>
      </c>
      <c r="B96" s="243">
        <v>160105325</v>
      </c>
      <c r="C96" s="130">
        <v>4</v>
      </c>
      <c r="D96" s="247">
        <v>510475</v>
      </c>
      <c r="E96" s="245"/>
      <c r="F96" s="243"/>
      <c r="G96" s="247"/>
      <c r="H96" s="246"/>
      <c r="I96" s="246"/>
      <c r="J96" s="247"/>
      <c r="L96" s="239"/>
    </row>
    <row r="97" spans="1:12" s="234" customFormat="1" x14ac:dyDescent="0.25">
      <c r="A97" s="242">
        <v>42710</v>
      </c>
      <c r="B97" s="243">
        <v>160105584</v>
      </c>
      <c r="C97" s="130">
        <v>2</v>
      </c>
      <c r="D97" s="247">
        <v>239313</v>
      </c>
      <c r="E97" s="245"/>
      <c r="F97" s="243"/>
      <c r="G97" s="247"/>
      <c r="H97" s="246"/>
      <c r="I97" s="246"/>
      <c r="J97" s="247"/>
      <c r="L97" s="239"/>
    </row>
    <row r="98" spans="1:12" s="234" customFormat="1" x14ac:dyDescent="0.25">
      <c r="A98" s="242">
        <v>42711</v>
      </c>
      <c r="B98" s="243">
        <v>160105690</v>
      </c>
      <c r="C98" s="130">
        <v>3</v>
      </c>
      <c r="D98" s="247">
        <v>320775</v>
      </c>
      <c r="E98" s="245"/>
      <c r="F98" s="243"/>
      <c r="G98" s="247"/>
      <c r="H98" s="246"/>
      <c r="I98" s="246"/>
      <c r="J98" s="247"/>
      <c r="L98" s="239"/>
    </row>
    <row r="99" spans="1:12" s="234" customFormat="1" x14ac:dyDescent="0.25">
      <c r="A99" s="242">
        <v>42718</v>
      </c>
      <c r="B99" s="243">
        <v>160106381</v>
      </c>
      <c r="C99" s="130">
        <v>7</v>
      </c>
      <c r="D99" s="247">
        <v>721350</v>
      </c>
      <c r="E99" s="245"/>
      <c r="F99" s="243"/>
      <c r="G99" s="247"/>
      <c r="H99" s="246"/>
      <c r="I99" s="246">
        <v>1000000</v>
      </c>
      <c r="J99" s="247" t="s">
        <v>17</v>
      </c>
      <c r="L99" s="239"/>
    </row>
    <row r="100" spans="1:12" s="234" customFormat="1" x14ac:dyDescent="0.25">
      <c r="A100" s="242">
        <v>42739</v>
      </c>
      <c r="B100" s="243">
        <v>170108157</v>
      </c>
      <c r="C100" s="130">
        <v>2</v>
      </c>
      <c r="D100" s="247">
        <v>214288</v>
      </c>
      <c r="E100" s="245"/>
      <c r="F100" s="243"/>
      <c r="G100" s="247"/>
      <c r="H100" s="246">
        <v>12000</v>
      </c>
      <c r="I100" s="246">
        <v>1500000</v>
      </c>
      <c r="J100" s="247" t="s">
        <v>17</v>
      </c>
      <c r="L100" s="239"/>
    </row>
    <row r="101" spans="1:12" s="234" customFormat="1" x14ac:dyDescent="0.25">
      <c r="A101" s="242">
        <v>42745</v>
      </c>
      <c r="B101" s="243">
        <v>170108613</v>
      </c>
      <c r="C101" s="130">
        <v>5</v>
      </c>
      <c r="D101" s="247">
        <v>527800</v>
      </c>
      <c r="E101" s="245"/>
      <c r="F101" s="243"/>
      <c r="G101" s="247"/>
      <c r="H101" s="246"/>
      <c r="I101" s="246">
        <v>1000000</v>
      </c>
      <c r="J101" s="247" t="s">
        <v>17</v>
      </c>
      <c r="L101" s="239"/>
    </row>
    <row r="102" spans="1:12" s="234" customFormat="1" x14ac:dyDescent="0.25">
      <c r="A102" s="242">
        <v>42759</v>
      </c>
      <c r="B102" s="243">
        <v>170109791</v>
      </c>
      <c r="C102" s="130">
        <v>1</v>
      </c>
      <c r="D102" s="247">
        <v>102113</v>
      </c>
      <c r="E102" s="245"/>
      <c r="F102" s="243"/>
      <c r="G102" s="247"/>
      <c r="H102" s="246"/>
      <c r="I102" s="246">
        <v>500000</v>
      </c>
      <c r="J102" s="247" t="s">
        <v>17</v>
      </c>
      <c r="L102" s="239"/>
    </row>
    <row r="103" spans="1:12" s="234" customFormat="1" x14ac:dyDescent="0.25">
      <c r="A103" s="242">
        <v>42762</v>
      </c>
      <c r="B103" s="243">
        <v>170110123</v>
      </c>
      <c r="C103" s="130">
        <v>3</v>
      </c>
      <c r="D103" s="247">
        <v>408013</v>
      </c>
      <c r="E103" s="245"/>
      <c r="F103" s="243"/>
      <c r="G103" s="247"/>
      <c r="H103" s="246">
        <v>80000</v>
      </c>
      <c r="I103" s="246">
        <v>1000000</v>
      </c>
      <c r="J103" s="247" t="s">
        <v>17</v>
      </c>
      <c r="L103" s="239"/>
    </row>
    <row r="104" spans="1:12" s="234" customFormat="1" x14ac:dyDescent="0.25">
      <c r="A104" s="242">
        <v>42766</v>
      </c>
      <c r="B104" s="243">
        <v>170110540</v>
      </c>
      <c r="C104" s="130">
        <v>4</v>
      </c>
      <c r="D104" s="247">
        <v>457975</v>
      </c>
      <c r="E104" s="245"/>
      <c r="F104" s="243"/>
      <c r="G104" s="247"/>
      <c r="H104" s="246"/>
      <c r="I104" s="246">
        <v>1000000</v>
      </c>
      <c r="J104" s="247" t="s">
        <v>17</v>
      </c>
      <c r="L104" s="239"/>
    </row>
    <row r="105" spans="1:12" s="234" customFormat="1" x14ac:dyDescent="0.25">
      <c r="A105" s="242">
        <v>42766</v>
      </c>
      <c r="B105" s="243">
        <v>170110551</v>
      </c>
      <c r="C105" s="130">
        <v>2</v>
      </c>
      <c r="D105" s="247">
        <v>177013</v>
      </c>
      <c r="E105" s="245"/>
      <c r="F105" s="243"/>
      <c r="G105" s="247"/>
      <c r="H105" s="246"/>
      <c r="I105" s="246"/>
      <c r="J105" s="247"/>
      <c r="L105" s="239"/>
    </row>
    <row r="106" spans="1:12" s="234" customFormat="1" x14ac:dyDescent="0.25">
      <c r="A106" s="242">
        <v>42771</v>
      </c>
      <c r="B106" s="243">
        <v>170111256</v>
      </c>
      <c r="C106" s="130">
        <v>4</v>
      </c>
      <c r="D106" s="247">
        <v>336175</v>
      </c>
      <c r="E106" s="245"/>
      <c r="F106" s="243"/>
      <c r="G106" s="247"/>
      <c r="H106" s="246"/>
      <c r="I106" s="246"/>
      <c r="J106" s="247"/>
      <c r="L106" s="239"/>
    </row>
    <row r="107" spans="1:12" s="234" customFormat="1" x14ac:dyDescent="0.25">
      <c r="A107" s="242">
        <v>42773</v>
      </c>
      <c r="B107" s="243">
        <v>170111423</v>
      </c>
      <c r="C107" s="130">
        <v>8</v>
      </c>
      <c r="D107" s="247">
        <v>778488</v>
      </c>
      <c r="E107" s="245"/>
      <c r="F107" s="243"/>
      <c r="G107" s="247"/>
      <c r="H107" s="246">
        <v>75000</v>
      </c>
      <c r="I107" s="246">
        <v>1000000</v>
      </c>
      <c r="J107" s="247" t="s">
        <v>17</v>
      </c>
      <c r="L107" s="239"/>
    </row>
    <row r="108" spans="1:12" s="234" customFormat="1" x14ac:dyDescent="0.25">
      <c r="A108" s="242">
        <v>42775</v>
      </c>
      <c r="B108" s="243">
        <v>170111806</v>
      </c>
      <c r="C108" s="130">
        <v>7</v>
      </c>
      <c r="D108" s="247">
        <v>719688</v>
      </c>
      <c r="E108" s="245"/>
      <c r="F108" s="243"/>
      <c r="G108" s="247"/>
      <c r="H108" s="246"/>
      <c r="I108" s="246">
        <v>600000</v>
      </c>
      <c r="J108" s="247" t="s">
        <v>17</v>
      </c>
      <c r="L108" s="239"/>
    </row>
    <row r="109" spans="1:12" s="234" customFormat="1" x14ac:dyDescent="0.25">
      <c r="A109" s="242">
        <v>42776</v>
      </c>
      <c r="B109" s="243">
        <v>170111908</v>
      </c>
      <c r="C109" s="130">
        <v>4</v>
      </c>
      <c r="D109" s="247">
        <v>384738</v>
      </c>
      <c r="E109" s="245"/>
      <c r="F109" s="243"/>
      <c r="G109" s="247"/>
      <c r="H109" s="246"/>
      <c r="I109" s="246">
        <v>719688</v>
      </c>
      <c r="J109" s="247" t="s">
        <v>17</v>
      </c>
      <c r="L109" s="239"/>
    </row>
    <row r="110" spans="1:12" s="234" customFormat="1" x14ac:dyDescent="0.25">
      <c r="A110" s="98">
        <v>42780</v>
      </c>
      <c r="B110" s="99"/>
      <c r="C110" s="285"/>
      <c r="D110" s="34"/>
      <c r="E110" s="101">
        <v>170029738</v>
      </c>
      <c r="F110" s="99">
        <v>1</v>
      </c>
      <c r="G110" s="34">
        <v>82513</v>
      </c>
      <c r="H110" s="102"/>
      <c r="I110" s="102">
        <v>444319</v>
      </c>
      <c r="J110" s="34" t="s">
        <v>17</v>
      </c>
      <c r="L110" s="239"/>
    </row>
    <row r="111" spans="1:12" s="234" customFormat="1" x14ac:dyDescent="0.25">
      <c r="A111" s="98"/>
      <c r="B111" s="99"/>
      <c r="C111" s="285"/>
      <c r="D111" s="34"/>
      <c r="E111" s="101"/>
      <c r="F111" s="99"/>
      <c r="G111" s="34"/>
      <c r="H111" s="102"/>
      <c r="I111" s="102"/>
      <c r="J111" s="34"/>
      <c r="L111" s="239"/>
    </row>
    <row r="112" spans="1:12" s="234" customFormat="1" x14ac:dyDescent="0.25">
      <c r="A112" s="98"/>
      <c r="B112" s="99"/>
      <c r="C112" s="285"/>
      <c r="D112" s="34"/>
      <c r="E112" s="101"/>
      <c r="F112" s="99"/>
      <c r="G112" s="34"/>
      <c r="H112" s="102"/>
      <c r="I112" s="102"/>
      <c r="J112" s="34"/>
      <c r="L112" s="239"/>
    </row>
    <row r="113" spans="1:12" x14ac:dyDescent="0.25">
      <c r="A113" s="4"/>
      <c r="B113" s="3"/>
      <c r="C113" s="60"/>
      <c r="D113" s="6"/>
      <c r="E113" s="101"/>
      <c r="F113" s="99"/>
      <c r="G113" s="34"/>
      <c r="H113" s="102"/>
      <c r="I113" s="102"/>
      <c r="J113" s="34"/>
      <c r="L113" s="18"/>
    </row>
    <row r="114" spans="1:12" x14ac:dyDescent="0.25">
      <c r="A114" s="4"/>
      <c r="B114" s="8" t="s">
        <v>11</v>
      </c>
      <c r="C114" s="41">
        <f>SUM(C8:C113)</f>
        <v>361</v>
      </c>
      <c r="D114" s="9"/>
      <c r="E114" s="8" t="s">
        <v>11</v>
      </c>
      <c r="F114" s="8">
        <f>SUM(F8:F75)</f>
        <v>28</v>
      </c>
      <c r="G114" s="5"/>
      <c r="H114" s="40"/>
      <c r="I114" s="40"/>
      <c r="J114" s="5"/>
    </row>
    <row r="115" spans="1:12" x14ac:dyDescent="0.25">
      <c r="A115" s="4"/>
      <c r="B115" s="8"/>
      <c r="C115" s="41"/>
      <c r="D115" s="9"/>
      <c r="E115" s="8"/>
      <c r="F115" s="8"/>
      <c r="G115" s="32"/>
      <c r="H115" s="52"/>
      <c r="I115" s="40"/>
      <c r="J115" s="5"/>
    </row>
    <row r="116" spans="1:12" x14ac:dyDescent="0.25">
      <c r="A116" s="10"/>
      <c r="B116" s="11"/>
      <c r="C116" s="60"/>
      <c r="D116" s="6"/>
      <c r="E116" s="8"/>
      <c r="F116" s="3"/>
      <c r="G116" s="324" t="s">
        <v>12</v>
      </c>
      <c r="H116" s="324"/>
      <c r="I116" s="39"/>
      <c r="J116" s="13">
        <f>SUM(D8:D113)</f>
        <v>34978065</v>
      </c>
    </row>
    <row r="117" spans="1:12" x14ac:dyDescent="0.25">
      <c r="A117" s="4"/>
      <c r="B117" s="3"/>
      <c r="C117" s="60"/>
      <c r="D117" s="6"/>
      <c r="E117" s="7"/>
      <c r="F117" s="3"/>
      <c r="G117" s="324" t="s">
        <v>13</v>
      </c>
      <c r="H117" s="324"/>
      <c r="I117" s="39"/>
      <c r="J117" s="13">
        <f>SUM(G8:G113)</f>
        <v>2958817</v>
      </c>
    </row>
    <row r="118" spans="1:12" x14ac:dyDescent="0.25">
      <c r="A118" s="14"/>
      <c r="B118" s="7"/>
      <c r="C118" s="60"/>
      <c r="D118" s="6"/>
      <c r="E118" s="7"/>
      <c r="F118" s="3"/>
      <c r="G118" s="324" t="s">
        <v>14</v>
      </c>
      <c r="H118" s="324"/>
      <c r="I118" s="41"/>
      <c r="J118" s="15">
        <f>J116-J117</f>
        <v>32019248</v>
      </c>
    </row>
    <row r="119" spans="1:12" x14ac:dyDescent="0.25">
      <c r="A119" s="4"/>
      <c r="B119" s="16"/>
      <c r="C119" s="60"/>
      <c r="D119" s="17"/>
      <c r="E119" s="7"/>
      <c r="F119" s="3"/>
      <c r="G119" s="324" t="s">
        <v>15</v>
      </c>
      <c r="H119" s="324"/>
      <c r="I119" s="39"/>
      <c r="J119" s="13">
        <f>SUM(H8:H114)</f>
        <v>1080100</v>
      </c>
    </row>
    <row r="120" spans="1:12" x14ac:dyDescent="0.25">
      <c r="A120" s="4"/>
      <c r="B120" s="16"/>
      <c r="C120" s="60"/>
      <c r="D120" s="17"/>
      <c r="E120" s="7"/>
      <c r="F120" s="3"/>
      <c r="G120" s="324" t="s">
        <v>16</v>
      </c>
      <c r="H120" s="324"/>
      <c r="I120" s="39"/>
      <c r="J120" s="13">
        <f>J118+J119</f>
        <v>33099348</v>
      </c>
    </row>
    <row r="121" spans="1:12" x14ac:dyDescent="0.25">
      <c r="A121" s="4"/>
      <c r="B121" s="16"/>
      <c r="C121" s="60"/>
      <c r="D121" s="17"/>
      <c r="E121" s="7"/>
      <c r="F121" s="3"/>
      <c r="G121" s="324" t="s">
        <v>5</v>
      </c>
      <c r="H121" s="324"/>
      <c r="I121" s="39"/>
      <c r="J121" s="13">
        <f>SUM(I8:I114)</f>
        <v>33181861</v>
      </c>
    </row>
    <row r="122" spans="1:12" x14ac:dyDescent="0.25">
      <c r="A122" s="4"/>
      <c r="B122" s="16"/>
      <c r="C122" s="60"/>
      <c r="D122" s="17"/>
      <c r="E122" s="7"/>
      <c r="F122" s="3"/>
      <c r="G122" s="324" t="s">
        <v>32</v>
      </c>
      <c r="H122" s="324"/>
      <c r="I122" s="40" t="str">
        <f>IF(J122&gt;0,"SALDO",IF(J122&lt;0,"PIUTANG",IF(J122=0,"LUNAS")))</f>
        <v>SALDO</v>
      </c>
      <c r="J122" s="13">
        <f>J121-J120</f>
        <v>82513</v>
      </c>
    </row>
  </sheetData>
  <mergeCells count="15">
    <mergeCell ref="G122:H122"/>
    <mergeCell ref="G116:H116"/>
    <mergeCell ref="G117:H117"/>
    <mergeCell ref="G118:H118"/>
    <mergeCell ref="G119:H119"/>
    <mergeCell ref="G120:H120"/>
    <mergeCell ref="G121:H121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7"/>
  <dimension ref="A1:Q38"/>
  <sheetViews>
    <sheetView workbookViewId="0">
      <pane ySplit="7" topLeftCell="A8" activePane="bottomLeft" state="frozen"/>
      <selection pane="bottomLeft" activeCell="G15" sqref="G15"/>
    </sheetView>
  </sheetViews>
  <sheetFormatPr defaultRowHeight="15" x14ac:dyDescent="0.25"/>
  <cols>
    <col min="1" max="1" width="8.140625" style="234" customWidth="1"/>
    <col min="2" max="2" width="11.85546875" style="234" bestFit="1" customWidth="1"/>
    <col min="3" max="3" width="6" style="223" customWidth="1"/>
    <col min="4" max="4" width="11.85546875" style="234" customWidth="1"/>
    <col min="5" max="5" width="10.28515625" style="234" customWidth="1"/>
    <col min="6" max="6" width="4.5703125" style="223" bestFit="1" customWidth="1"/>
    <col min="7" max="7" width="11.140625" style="234" customWidth="1"/>
    <col min="8" max="8" width="11.7109375" style="234" customWidth="1"/>
    <col min="9" max="9" width="13.42578125" style="234" customWidth="1"/>
    <col min="10" max="10" width="19" style="234" customWidth="1"/>
    <col min="11" max="16384" width="9.140625" style="234"/>
  </cols>
  <sheetData>
    <row r="1" spans="1:17" x14ac:dyDescent="0.25">
      <c r="A1" s="218" t="s">
        <v>0</v>
      </c>
      <c r="C1" s="222" t="s">
        <v>156</v>
      </c>
      <c r="D1" s="218"/>
      <c r="E1" s="218"/>
      <c r="F1" s="318" t="s">
        <v>22</v>
      </c>
      <c r="G1" s="318"/>
      <c r="H1" s="318"/>
      <c r="I1" s="218"/>
      <c r="J1" s="218"/>
      <c r="L1" s="219"/>
      <c r="M1" s="219"/>
      <c r="N1" s="219"/>
      <c r="O1" s="219"/>
      <c r="P1" s="219"/>
      <c r="Q1" s="219"/>
    </row>
    <row r="2" spans="1:17" x14ac:dyDescent="0.25">
      <c r="A2" s="218" t="s">
        <v>1</v>
      </c>
      <c r="C2" s="222" t="s">
        <v>71</v>
      </c>
      <c r="D2" s="218"/>
      <c r="E2" s="218"/>
      <c r="F2" s="318" t="s">
        <v>21</v>
      </c>
      <c r="G2" s="318"/>
      <c r="H2" s="318"/>
      <c r="I2" s="21">
        <f>J38*-1</f>
        <v>204287</v>
      </c>
      <c r="J2" s="218"/>
      <c r="L2" s="219"/>
      <c r="M2" s="219">
        <f>SUM(D20:D22)</f>
        <v>0</v>
      </c>
      <c r="N2" s="219"/>
      <c r="O2" s="219"/>
      <c r="P2" s="219"/>
      <c r="Q2" s="219"/>
    </row>
    <row r="3" spans="1:17" x14ac:dyDescent="0.25">
      <c r="A3" s="218" t="s">
        <v>118</v>
      </c>
      <c r="C3" s="222" t="s">
        <v>94</v>
      </c>
      <c r="D3" s="218"/>
      <c r="E3" s="218"/>
      <c r="F3" s="266"/>
      <c r="G3" s="266"/>
      <c r="H3" s="266"/>
      <c r="I3" s="21"/>
      <c r="J3" s="218"/>
      <c r="L3" s="219"/>
      <c r="M3" s="219"/>
      <c r="N3" s="219"/>
      <c r="O3" s="219"/>
      <c r="P3" s="219"/>
      <c r="Q3" s="219"/>
    </row>
    <row r="4" spans="1:17" x14ac:dyDescent="0.25">
      <c r="L4" s="219"/>
      <c r="M4" s="219">
        <f>SUM(G20:G22)</f>
        <v>0</v>
      </c>
      <c r="N4" s="219"/>
      <c r="O4" s="219"/>
      <c r="P4" s="219"/>
      <c r="Q4" s="219"/>
    </row>
    <row r="5" spans="1:17" ht="19.5" x14ac:dyDescent="0.25">
      <c r="A5" s="319"/>
      <c r="B5" s="319"/>
      <c r="C5" s="319"/>
      <c r="D5" s="319"/>
      <c r="E5" s="319"/>
      <c r="F5" s="319"/>
      <c r="G5" s="319"/>
      <c r="H5" s="319"/>
      <c r="I5" s="319"/>
      <c r="J5" s="319"/>
      <c r="L5" s="219"/>
      <c r="M5" s="219">
        <f>M2-M4</f>
        <v>0</v>
      </c>
      <c r="N5" s="219"/>
      <c r="O5" s="219"/>
      <c r="P5" s="219"/>
      <c r="Q5" s="219"/>
    </row>
    <row r="6" spans="1:17" x14ac:dyDescent="0.25">
      <c r="A6" s="320" t="s">
        <v>2</v>
      </c>
      <c r="B6" s="321" t="s">
        <v>3</v>
      </c>
      <c r="C6" s="321"/>
      <c r="D6" s="321"/>
      <c r="E6" s="321"/>
      <c r="F6" s="321"/>
      <c r="G6" s="321"/>
      <c r="H6" s="321" t="s">
        <v>4</v>
      </c>
      <c r="I6" s="364" t="s">
        <v>5</v>
      </c>
      <c r="J6" s="323" t="s">
        <v>6</v>
      </c>
      <c r="L6" s="219"/>
      <c r="M6" s="219"/>
      <c r="N6" s="219"/>
      <c r="O6" s="219"/>
      <c r="P6" s="219"/>
      <c r="Q6" s="219"/>
    </row>
    <row r="7" spans="1:17" x14ac:dyDescent="0.25">
      <c r="A7" s="320"/>
      <c r="B7" s="259" t="s">
        <v>7</v>
      </c>
      <c r="C7" s="261" t="s">
        <v>8</v>
      </c>
      <c r="D7" s="260" t="s">
        <v>9</v>
      </c>
      <c r="E7" s="259" t="s">
        <v>10</v>
      </c>
      <c r="F7" s="261" t="s">
        <v>8</v>
      </c>
      <c r="G7" s="260" t="s">
        <v>9</v>
      </c>
      <c r="H7" s="321"/>
      <c r="I7" s="364"/>
      <c r="J7" s="323"/>
    </row>
    <row r="8" spans="1:17" x14ac:dyDescent="0.25">
      <c r="A8" s="98">
        <v>42778</v>
      </c>
      <c r="B8" s="262">
        <v>170112175</v>
      </c>
      <c r="C8" s="263">
        <v>49</v>
      </c>
      <c r="D8" s="264">
        <v>5459700</v>
      </c>
      <c r="E8" s="99"/>
      <c r="F8" s="100"/>
      <c r="G8" s="147"/>
      <c r="H8" s="102"/>
      <c r="I8" s="102"/>
      <c r="J8" s="34"/>
    </row>
    <row r="9" spans="1:17" x14ac:dyDescent="0.25">
      <c r="A9" s="98">
        <v>42779</v>
      </c>
      <c r="B9" s="262"/>
      <c r="C9" s="263"/>
      <c r="D9" s="265"/>
      <c r="E9" s="101">
        <v>170029714</v>
      </c>
      <c r="F9" s="100">
        <v>1</v>
      </c>
      <c r="G9" s="34">
        <v>121450</v>
      </c>
      <c r="H9" s="102"/>
      <c r="I9" s="102">
        <v>3000000</v>
      </c>
      <c r="J9" s="34" t="s">
        <v>44</v>
      </c>
    </row>
    <row r="10" spans="1:17" x14ac:dyDescent="0.25">
      <c r="A10" s="98">
        <v>42788</v>
      </c>
      <c r="B10" s="262">
        <v>170113520</v>
      </c>
      <c r="C10" s="263">
        <v>46</v>
      </c>
      <c r="D10" s="265">
        <v>1870400</v>
      </c>
      <c r="E10" s="99">
        <v>170030093</v>
      </c>
      <c r="F10" s="100">
        <v>4</v>
      </c>
      <c r="G10" s="34">
        <v>523163</v>
      </c>
      <c r="H10" s="102"/>
      <c r="I10" s="102"/>
      <c r="J10" s="34"/>
    </row>
    <row r="11" spans="1:17" x14ac:dyDescent="0.25">
      <c r="A11" s="98"/>
      <c r="B11" s="262"/>
      <c r="C11" s="263"/>
      <c r="D11" s="265"/>
      <c r="E11" s="101">
        <v>170030099</v>
      </c>
      <c r="F11" s="100">
        <v>32</v>
      </c>
      <c r="G11" s="34"/>
      <c r="H11" s="102"/>
      <c r="I11" s="102">
        <v>3481200</v>
      </c>
      <c r="J11" s="34" t="s">
        <v>44</v>
      </c>
    </row>
    <row r="12" spans="1:17" x14ac:dyDescent="0.25">
      <c r="A12" s="98"/>
      <c r="B12" s="262"/>
      <c r="C12" s="263"/>
      <c r="D12" s="265"/>
      <c r="E12" s="101"/>
      <c r="F12" s="100"/>
      <c r="G12" s="34"/>
      <c r="H12" s="102"/>
      <c r="I12" s="102"/>
      <c r="J12" s="34"/>
    </row>
    <row r="13" spans="1:17" x14ac:dyDescent="0.25">
      <c r="A13" s="98"/>
      <c r="B13" s="99"/>
      <c r="C13" s="201"/>
      <c r="D13" s="34"/>
      <c r="E13" s="101"/>
      <c r="F13" s="100"/>
      <c r="G13" s="34"/>
      <c r="H13" s="102"/>
      <c r="I13" s="102"/>
      <c r="J13" s="34"/>
    </row>
    <row r="14" spans="1:17" x14ac:dyDescent="0.25">
      <c r="A14" s="98"/>
      <c r="B14" s="99"/>
      <c r="C14" s="201"/>
      <c r="D14" s="34"/>
      <c r="E14" s="101"/>
      <c r="F14" s="100"/>
      <c r="G14" s="34"/>
      <c r="H14" s="102"/>
      <c r="I14" s="102"/>
      <c r="J14" s="34"/>
    </row>
    <row r="15" spans="1:17" x14ac:dyDescent="0.25">
      <c r="A15" s="98"/>
      <c r="B15" s="99"/>
      <c r="C15" s="100"/>
      <c r="D15" s="34"/>
      <c r="E15" s="101"/>
      <c r="F15" s="100"/>
      <c r="G15" s="34"/>
      <c r="H15" s="102"/>
      <c r="I15" s="102"/>
      <c r="J15" s="34"/>
    </row>
    <row r="16" spans="1:17" x14ac:dyDescent="0.25">
      <c r="A16" s="98"/>
      <c r="B16" s="99"/>
      <c r="C16" s="100"/>
      <c r="D16" s="34"/>
      <c r="E16" s="101"/>
      <c r="F16" s="100"/>
      <c r="G16" s="34"/>
      <c r="H16" s="102"/>
      <c r="I16" s="102"/>
      <c r="J16" s="34"/>
    </row>
    <row r="17" spans="1:17" x14ac:dyDescent="0.25">
      <c r="A17" s="98"/>
      <c r="B17" s="99"/>
      <c r="C17" s="100"/>
      <c r="D17" s="34"/>
      <c r="E17" s="101"/>
      <c r="F17" s="100"/>
      <c r="G17" s="34"/>
      <c r="H17" s="102"/>
      <c r="I17" s="102"/>
      <c r="J17" s="34"/>
    </row>
    <row r="18" spans="1:17" x14ac:dyDescent="0.25">
      <c r="A18" s="98"/>
      <c r="B18" s="99"/>
      <c r="C18" s="100"/>
      <c r="D18" s="34"/>
      <c r="E18" s="101"/>
      <c r="F18" s="100"/>
      <c r="G18" s="34"/>
      <c r="H18" s="102"/>
      <c r="I18" s="102"/>
      <c r="J18" s="34"/>
    </row>
    <row r="19" spans="1:17" x14ac:dyDescent="0.25">
      <c r="A19" s="98"/>
      <c r="B19" s="99"/>
      <c r="C19" s="100"/>
      <c r="D19" s="34"/>
      <c r="E19" s="101"/>
      <c r="F19" s="100"/>
      <c r="G19" s="34"/>
      <c r="H19" s="102"/>
      <c r="I19" s="102"/>
      <c r="J19" s="34"/>
    </row>
    <row r="20" spans="1:17" x14ac:dyDescent="0.25">
      <c r="A20" s="98"/>
      <c r="B20" s="99"/>
      <c r="C20" s="100"/>
      <c r="D20" s="34"/>
      <c r="E20" s="101"/>
      <c r="F20" s="100"/>
      <c r="G20" s="34"/>
      <c r="H20" s="102"/>
      <c r="I20" s="102"/>
      <c r="J20" s="34"/>
    </row>
    <row r="21" spans="1:17" x14ac:dyDescent="0.25">
      <c r="A21" s="98"/>
      <c r="B21" s="99"/>
      <c r="C21" s="100"/>
      <c r="D21" s="34"/>
      <c r="E21" s="101"/>
      <c r="F21" s="100"/>
      <c r="G21" s="34"/>
      <c r="H21" s="102"/>
      <c r="I21" s="102"/>
      <c r="J21" s="34"/>
    </row>
    <row r="22" spans="1:17" x14ac:dyDescent="0.25">
      <c r="A22" s="98"/>
      <c r="B22" s="99"/>
      <c r="C22" s="100"/>
      <c r="D22" s="34"/>
      <c r="E22" s="101"/>
      <c r="F22" s="100"/>
      <c r="G22" s="34"/>
      <c r="H22" s="102"/>
      <c r="I22" s="102"/>
      <c r="J22" s="34"/>
    </row>
    <row r="23" spans="1:17" x14ac:dyDescent="0.25">
      <c r="A23" s="98"/>
      <c r="B23" s="99"/>
      <c r="C23" s="100"/>
      <c r="D23" s="34"/>
      <c r="E23" s="101"/>
      <c r="F23" s="100"/>
      <c r="G23" s="34"/>
      <c r="H23" s="102"/>
      <c r="I23" s="102"/>
      <c r="J23" s="34"/>
    </row>
    <row r="24" spans="1:17" x14ac:dyDescent="0.25">
      <c r="A24" s="98"/>
      <c r="B24" s="99"/>
      <c r="C24" s="100"/>
      <c r="D24" s="34"/>
      <c r="E24" s="101"/>
      <c r="F24" s="100"/>
      <c r="G24" s="34"/>
      <c r="H24" s="102"/>
      <c r="I24" s="102"/>
      <c r="J24" s="34"/>
    </row>
    <row r="25" spans="1:17" x14ac:dyDescent="0.25">
      <c r="A25" s="98"/>
      <c r="B25" s="99"/>
      <c r="C25" s="100"/>
      <c r="D25" s="34"/>
      <c r="E25" s="101"/>
      <c r="F25" s="100"/>
      <c r="G25" s="34"/>
      <c r="H25" s="102"/>
      <c r="I25" s="102"/>
      <c r="J25" s="34"/>
    </row>
    <row r="26" spans="1:17" x14ac:dyDescent="0.25">
      <c r="A26" s="98"/>
      <c r="B26" s="99"/>
      <c r="C26" s="100"/>
      <c r="D26" s="34"/>
      <c r="E26" s="101"/>
      <c r="F26" s="100"/>
      <c r="G26" s="34"/>
      <c r="H26" s="102"/>
      <c r="I26" s="102"/>
      <c r="J26" s="34"/>
    </row>
    <row r="27" spans="1:17" x14ac:dyDescent="0.25">
      <c r="A27" s="236"/>
      <c r="B27" s="235"/>
      <c r="C27" s="241"/>
      <c r="D27" s="237"/>
      <c r="E27" s="238"/>
      <c r="F27" s="241"/>
      <c r="G27" s="237"/>
      <c r="H27" s="240"/>
      <c r="I27" s="240"/>
      <c r="J27" s="237"/>
    </row>
    <row r="28" spans="1:17" x14ac:dyDescent="0.25">
      <c r="A28" s="236"/>
      <c r="B28" s="235"/>
      <c r="C28" s="241"/>
      <c r="D28" s="237"/>
      <c r="E28" s="238"/>
      <c r="F28" s="241"/>
      <c r="G28" s="237"/>
      <c r="H28" s="240"/>
      <c r="I28" s="240"/>
      <c r="J28" s="237"/>
    </row>
    <row r="29" spans="1:17" x14ac:dyDescent="0.25">
      <c r="A29" s="236"/>
      <c r="B29" s="235"/>
      <c r="C29" s="241"/>
      <c r="D29" s="237"/>
      <c r="E29" s="238"/>
      <c r="F29" s="241"/>
      <c r="G29" s="237"/>
      <c r="H29" s="240"/>
      <c r="I29" s="240"/>
      <c r="J29" s="237"/>
    </row>
    <row r="30" spans="1:17" s="218" customFormat="1" x14ac:dyDescent="0.25">
      <c r="A30" s="227"/>
      <c r="B30" s="224" t="s">
        <v>11</v>
      </c>
      <c r="C30" s="233">
        <f>SUM(C8:C29)</f>
        <v>95</v>
      </c>
      <c r="D30" s="225">
        <f>SUM(D8:D29)</f>
        <v>7330100</v>
      </c>
      <c r="E30" s="224" t="s">
        <v>11</v>
      </c>
      <c r="F30" s="233">
        <f>SUM(F8:F29)</f>
        <v>37</v>
      </c>
      <c r="G30" s="225">
        <f>SUM(G8:G29)</f>
        <v>644613</v>
      </c>
      <c r="H30" s="233">
        <f>SUM(H8:H29)</f>
        <v>0</v>
      </c>
      <c r="I30" s="233">
        <f>SUM(I8:I29)</f>
        <v>6481200</v>
      </c>
      <c r="J30" s="225"/>
    </row>
    <row r="31" spans="1:17" s="218" customFormat="1" x14ac:dyDescent="0.25">
      <c r="A31" s="227"/>
      <c r="B31" s="224"/>
      <c r="C31" s="233"/>
      <c r="D31" s="225"/>
      <c r="E31" s="224"/>
      <c r="F31" s="233"/>
      <c r="G31" s="225"/>
      <c r="H31" s="233"/>
      <c r="I31" s="233"/>
      <c r="J31" s="225"/>
    </row>
    <row r="32" spans="1:17" x14ac:dyDescent="0.25">
      <c r="A32" s="226"/>
      <c r="B32" s="227"/>
      <c r="C32" s="241"/>
      <c r="D32" s="237"/>
      <c r="E32" s="224"/>
      <c r="F32" s="241"/>
      <c r="G32" s="324" t="s">
        <v>12</v>
      </c>
      <c r="H32" s="324"/>
      <c r="I32" s="237"/>
      <c r="J32" s="228">
        <f>SUM(D8:D29)</f>
        <v>7330100</v>
      </c>
      <c r="P32" s="218"/>
      <c r="Q32" s="218"/>
    </row>
    <row r="33" spans="1:10" x14ac:dyDescent="0.25">
      <c r="A33" s="236"/>
      <c r="B33" s="235"/>
      <c r="C33" s="241"/>
      <c r="D33" s="237"/>
      <c r="E33" s="238"/>
      <c r="F33" s="241"/>
      <c r="G33" s="324" t="s">
        <v>13</v>
      </c>
      <c r="H33" s="324"/>
      <c r="I33" s="238"/>
      <c r="J33" s="228">
        <f>SUM(G8:G29)</f>
        <v>644613</v>
      </c>
    </row>
    <row r="34" spans="1:10" x14ac:dyDescent="0.25">
      <c r="A34" s="229"/>
      <c r="B34" s="238"/>
      <c r="C34" s="241"/>
      <c r="D34" s="237"/>
      <c r="E34" s="238"/>
      <c r="F34" s="241"/>
      <c r="G34" s="324" t="s">
        <v>14</v>
      </c>
      <c r="H34" s="324"/>
      <c r="I34" s="230"/>
      <c r="J34" s="230">
        <f>J32-J33</f>
        <v>6685487</v>
      </c>
    </row>
    <row r="35" spans="1:10" x14ac:dyDescent="0.25">
      <c r="A35" s="236"/>
      <c r="B35" s="231"/>
      <c r="C35" s="241"/>
      <c r="D35" s="232"/>
      <c r="E35" s="238"/>
      <c r="F35" s="241"/>
      <c r="G35" s="324" t="s">
        <v>15</v>
      </c>
      <c r="H35" s="324"/>
      <c r="I35" s="238"/>
      <c r="J35" s="228">
        <f>SUM(H8:H29)</f>
        <v>0</v>
      </c>
    </row>
    <row r="36" spans="1:10" x14ac:dyDescent="0.25">
      <c r="A36" s="236"/>
      <c r="B36" s="231"/>
      <c r="C36" s="241"/>
      <c r="D36" s="232"/>
      <c r="E36" s="238"/>
      <c r="F36" s="241"/>
      <c r="G36" s="324" t="s">
        <v>16</v>
      </c>
      <c r="H36" s="324"/>
      <c r="I36" s="238"/>
      <c r="J36" s="228">
        <f>J34+J35</f>
        <v>6685487</v>
      </c>
    </row>
    <row r="37" spans="1:10" x14ac:dyDescent="0.25">
      <c r="A37" s="236"/>
      <c r="B37" s="231"/>
      <c r="C37" s="241"/>
      <c r="D37" s="232"/>
      <c r="E37" s="238"/>
      <c r="F37" s="241"/>
      <c r="G37" s="324" t="s">
        <v>5</v>
      </c>
      <c r="H37" s="324"/>
      <c r="I37" s="238"/>
      <c r="J37" s="228">
        <f>SUM(I8:I29)</f>
        <v>6481200</v>
      </c>
    </row>
    <row r="38" spans="1:10" x14ac:dyDescent="0.25">
      <c r="A38" s="236"/>
      <c r="B38" s="231"/>
      <c r="C38" s="241"/>
      <c r="D38" s="232"/>
      <c r="E38" s="238"/>
      <c r="F38" s="241"/>
      <c r="G38" s="324" t="s">
        <v>32</v>
      </c>
      <c r="H38" s="324"/>
      <c r="I38" s="235" t="str">
        <f>IF(J38&gt;0,"SALDO",IF(J38&lt;0,"PIUTANG",IF(J38=0,"LUNAS")))</f>
        <v>PIUTANG</v>
      </c>
      <c r="J38" s="228">
        <f>J37-J36</f>
        <v>-204287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38:H38"/>
    <mergeCell ref="G32:H32"/>
    <mergeCell ref="G33:H33"/>
    <mergeCell ref="G34:H34"/>
    <mergeCell ref="G35:H35"/>
    <mergeCell ref="G36:H36"/>
    <mergeCell ref="G37:H3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J73"/>
  <sheetViews>
    <sheetView workbookViewId="0">
      <pane ySplit="6" topLeftCell="A7" activePane="bottomLeft" state="frozen"/>
      <selection pane="bottomLeft" activeCell="O19" sqref="O19"/>
    </sheetView>
  </sheetViews>
  <sheetFormatPr defaultRowHeight="15" x14ac:dyDescent="0.25"/>
  <cols>
    <col min="1" max="1" width="9.85546875" bestFit="1" customWidth="1"/>
    <col min="2" max="2" width="10.28515625" style="112" customWidth="1"/>
    <col min="3" max="3" width="5.28515625" style="37" customWidth="1"/>
    <col min="4" max="4" width="11.5703125" bestFit="1" customWidth="1"/>
    <col min="5" max="5" width="10.42578125" style="112" customWidth="1"/>
    <col min="6" max="6" width="5.42578125" style="37" bestFit="1" customWidth="1"/>
    <col min="7" max="7" width="11.42578125" customWidth="1"/>
    <col min="8" max="8" width="9.28515625" customWidth="1"/>
    <col min="9" max="9" width="12" customWidth="1"/>
    <col min="10" max="10" width="14.5703125" style="70" customWidth="1"/>
  </cols>
  <sheetData>
    <row r="1" spans="1:10" x14ac:dyDescent="0.25">
      <c r="A1" s="109" t="s">
        <v>0</v>
      </c>
      <c r="B1" s="22"/>
      <c r="C1" s="78" t="s">
        <v>62</v>
      </c>
      <c r="D1" s="20"/>
      <c r="E1" s="22"/>
      <c r="F1" s="318" t="s">
        <v>22</v>
      </c>
      <c r="G1" s="318"/>
      <c r="H1" s="318"/>
      <c r="I1" s="20"/>
    </row>
    <row r="2" spans="1:10" x14ac:dyDescent="0.25">
      <c r="A2" s="109" t="s">
        <v>1</v>
      </c>
      <c r="B2" s="22"/>
      <c r="C2" s="78" t="s">
        <v>19</v>
      </c>
      <c r="D2" s="20"/>
      <c r="E2" s="22"/>
      <c r="F2" s="318" t="s">
        <v>21</v>
      </c>
      <c r="G2" s="318"/>
      <c r="H2" s="318"/>
      <c r="I2" s="21">
        <f>J72*-1</f>
        <v>0</v>
      </c>
    </row>
    <row r="4" spans="1:10" ht="19.5" x14ac:dyDescent="0.25">
      <c r="A4" s="319"/>
      <c r="B4" s="319"/>
      <c r="C4" s="319"/>
      <c r="D4" s="319"/>
      <c r="E4" s="319"/>
      <c r="F4" s="319"/>
      <c r="G4" s="319"/>
      <c r="H4" s="319"/>
      <c r="I4" s="319"/>
      <c r="J4" s="319"/>
    </row>
    <row r="5" spans="1:10" x14ac:dyDescent="0.25">
      <c r="A5" s="320" t="s">
        <v>2</v>
      </c>
      <c r="B5" s="321" t="s">
        <v>3</v>
      </c>
      <c r="C5" s="321"/>
      <c r="D5" s="321"/>
      <c r="E5" s="321"/>
      <c r="F5" s="321"/>
      <c r="G5" s="321"/>
      <c r="H5" s="372" t="s">
        <v>4</v>
      </c>
      <c r="I5" s="369" t="s">
        <v>5</v>
      </c>
      <c r="J5" s="370" t="s">
        <v>6</v>
      </c>
    </row>
    <row r="6" spans="1:10" x14ac:dyDescent="0.25">
      <c r="A6" s="320"/>
      <c r="B6" s="30" t="s">
        <v>7</v>
      </c>
      <c r="C6" s="79" t="s">
        <v>8</v>
      </c>
      <c r="D6" s="31" t="s">
        <v>9</v>
      </c>
      <c r="E6" s="30" t="s">
        <v>10</v>
      </c>
      <c r="F6" s="79" t="s">
        <v>8</v>
      </c>
      <c r="G6" s="31" t="s">
        <v>9</v>
      </c>
      <c r="H6" s="373"/>
      <c r="I6" s="369"/>
      <c r="J6" s="370"/>
    </row>
    <row r="7" spans="1:10" x14ac:dyDescent="0.25">
      <c r="A7" s="114">
        <v>42507</v>
      </c>
      <c r="B7" s="115">
        <v>160083491</v>
      </c>
      <c r="C7" s="116">
        <v>18</v>
      </c>
      <c r="D7" s="117">
        <v>2109888</v>
      </c>
      <c r="E7" s="115"/>
      <c r="F7" s="116"/>
      <c r="G7" s="117"/>
      <c r="H7" s="118"/>
      <c r="I7" s="117"/>
      <c r="J7" s="119"/>
    </row>
    <row r="8" spans="1:10" x14ac:dyDescent="0.25">
      <c r="A8" s="114">
        <v>42511</v>
      </c>
      <c r="B8" s="115"/>
      <c r="C8" s="116"/>
      <c r="D8" s="117"/>
      <c r="E8" s="115">
        <v>160022798</v>
      </c>
      <c r="F8" s="116">
        <v>18</v>
      </c>
      <c r="G8" s="117">
        <v>2109888</v>
      </c>
      <c r="H8" s="118"/>
      <c r="I8" s="117"/>
      <c r="J8" s="119"/>
    </row>
    <row r="9" spans="1:10" x14ac:dyDescent="0.25">
      <c r="A9" s="114">
        <v>42515</v>
      </c>
      <c r="B9" s="115">
        <v>160084411</v>
      </c>
      <c r="C9" s="116">
        <v>20</v>
      </c>
      <c r="D9" s="117">
        <v>1793313</v>
      </c>
      <c r="E9" s="115"/>
      <c r="F9" s="116"/>
      <c r="G9" s="117"/>
      <c r="H9" s="118"/>
      <c r="I9" s="117"/>
      <c r="J9" s="119"/>
    </row>
    <row r="10" spans="1:10" x14ac:dyDescent="0.25">
      <c r="A10" s="114">
        <v>42516</v>
      </c>
      <c r="B10" s="115">
        <v>160084548</v>
      </c>
      <c r="C10" s="116">
        <v>18</v>
      </c>
      <c r="D10" s="117">
        <v>1708613</v>
      </c>
      <c r="E10" s="115">
        <v>160088978</v>
      </c>
      <c r="F10" s="116">
        <v>20</v>
      </c>
      <c r="G10" s="117">
        <v>1793313</v>
      </c>
      <c r="H10" s="118"/>
      <c r="I10" s="117"/>
      <c r="J10" s="119"/>
    </row>
    <row r="11" spans="1:10" x14ac:dyDescent="0.25">
      <c r="A11" s="114">
        <v>42517</v>
      </c>
      <c r="B11" s="115">
        <v>160084716</v>
      </c>
      <c r="C11" s="116">
        <v>19</v>
      </c>
      <c r="D11" s="117">
        <v>1609825</v>
      </c>
      <c r="E11" s="115">
        <v>160023034</v>
      </c>
      <c r="F11" s="116">
        <v>18</v>
      </c>
      <c r="G11" s="117">
        <v>1708613</v>
      </c>
      <c r="H11" s="118"/>
      <c r="I11" s="117"/>
      <c r="J11" s="119"/>
    </row>
    <row r="12" spans="1:10" x14ac:dyDescent="0.25">
      <c r="A12" s="114">
        <v>42520</v>
      </c>
      <c r="B12" s="115">
        <v>160085104</v>
      </c>
      <c r="C12" s="116">
        <v>20</v>
      </c>
      <c r="D12" s="117">
        <v>1691813</v>
      </c>
      <c r="E12" s="115">
        <v>160023154</v>
      </c>
      <c r="F12" s="116">
        <v>19</v>
      </c>
      <c r="G12" s="117">
        <v>1609825</v>
      </c>
      <c r="H12" s="118"/>
      <c r="I12" s="117"/>
      <c r="J12" s="119"/>
    </row>
    <row r="13" spans="1:10" x14ac:dyDescent="0.25">
      <c r="A13" s="114"/>
      <c r="B13" s="115"/>
      <c r="C13" s="116"/>
      <c r="D13" s="117"/>
      <c r="E13" s="115">
        <v>160023501</v>
      </c>
      <c r="F13" s="116">
        <v>20</v>
      </c>
      <c r="G13" s="117">
        <v>1691813</v>
      </c>
      <c r="H13" s="118"/>
      <c r="I13" s="117"/>
      <c r="J13" s="119"/>
    </row>
    <row r="14" spans="1:10" x14ac:dyDescent="0.25">
      <c r="A14" s="114">
        <v>42571</v>
      </c>
      <c r="B14" s="115">
        <v>160091546</v>
      </c>
      <c r="C14" s="116">
        <v>30</v>
      </c>
      <c r="D14" s="117">
        <v>3556788</v>
      </c>
      <c r="E14" s="115"/>
      <c r="F14" s="116"/>
      <c r="G14" s="117"/>
      <c r="H14" s="118"/>
      <c r="I14" s="117"/>
      <c r="J14" s="119"/>
    </row>
    <row r="15" spans="1:10" x14ac:dyDescent="0.25">
      <c r="A15" s="114">
        <v>42574</v>
      </c>
      <c r="B15" s="115">
        <v>160091797</v>
      </c>
      <c r="C15" s="116">
        <v>20</v>
      </c>
      <c r="D15" s="117">
        <v>2248663</v>
      </c>
      <c r="E15" s="115"/>
      <c r="F15" s="116"/>
      <c r="G15" s="117"/>
      <c r="H15" s="118"/>
      <c r="I15" s="117"/>
      <c r="J15" s="119"/>
    </row>
    <row r="16" spans="1:10" x14ac:dyDescent="0.25">
      <c r="A16" s="114">
        <v>42576</v>
      </c>
      <c r="B16" s="115"/>
      <c r="C16" s="116"/>
      <c r="D16" s="117"/>
      <c r="E16" s="115">
        <v>160025059</v>
      </c>
      <c r="F16" s="116">
        <v>30</v>
      </c>
      <c r="G16" s="117">
        <v>3556788</v>
      </c>
      <c r="H16" s="118"/>
      <c r="I16" s="117"/>
      <c r="J16" s="119"/>
    </row>
    <row r="17" spans="1:10" x14ac:dyDescent="0.25">
      <c r="A17" s="114">
        <v>42579</v>
      </c>
      <c r="B17" s="115"/>
      <c r="C17" s="116"/>
      <c r="D17" s="117"/>
      <c r="E17" s="115">
        <v>160025117</v>
      </c>
      <c r="F17" s="116">
        <v>20</v>
      </c>
      <c r="G17" s="117">
        <v>2248663</v>
      </c>
      <c r="H17" s="118"/>
      <c r="I17" s="117"/>
      <c r="J17" s="119"/>
    </row>
    <row r="18" spans="1:10" x14ac:dyDescent="0.25">
      <c r="A18" s="114"/>
      <c r="B18" s="115"/>
      <c r="C18" s="116"/>
      <c r="D18" s="117"/>
      <c r="E18" s="115"/>
      <c r="F18" s="116"/>
      <c r="G18" s="117"/>
      <c r="H18" s="118"/>
      <c r="I18" s="117"/>
      <c r="J18" s="119"/>
    </row>
    <row r="19" spans="1:10" x14ac:dyDescent="0.25">
      <c r="A19" s="114"/>
      <c r="B19" s="115"/>
      <c r="C19" s="116"/>
      <c r="D19" s="117"/>
      <c r="E19" s="115"/>
      <c r="F19" s="116"/>
      <c r="G19" s="117"/>
      <c r="H19" s="118"/>
      <c r="I19" s="117"/>
      <c r="J19" s="119"/>
    </row>
    <row r="20" spans="1:10" x14ac:dyDescent="0.25">
      <c r="A20" s="114"/>
      <c r="B20" s="115"/>
      <c r="C20" s="116"/>
      <c r="D20" s="117"/>
      <c r="E20" s="115"/>
      <c r="F20" s="120"/>
      <c r="G20" s="117"/>
      <c r="H20" s="118"/>
      <c r="I20" s="117"/>
      <c r="J20" s="119"/>
    </row>
    <row r="21" spans="1:10" x14ac:dyDescent="0.25">
      <c r="A21" s="114"/>
      <c r="B21" s="115"/>
      <c r="C21" s="116"/>
      <c r="D21" s="117"/>
      <c r="E21" s="115"/>
      <c r="F21" s="120"/>
      <c r="G21" s="117"/>
      <c r="H21" s="118"/>
      <c r="I21" s="117"/>
      <c r="J21" s="119"/>
    </row>
    <row r="22" spans="1:10" x14ac:dyDescent="0.25">
      <c r="A22" s="114"/>
      <c r="B22" s="115"/>
      <c r="C22" s="116"/>
      <c r="D22" s="117"/>
      <c r="E22" s="115"/>
      <c r="F22" s="120"/>
      <c r="G22" s="117"/>
      <c r="H22" s="118"/>
      <c r="I22" s="117"/>
      <c r="J22" s="119"/>
    </row>
    <row r="23" spans="1:10" x14ac:dyDescent="0.25">
      <c r="A23" s="114"/>
      <c r="B23" s="115"/>
      <c r="C23" s="116"/>
      <c r="D23" s="117"/>
      <c r="E23" s="115"/>
      <c r="F23" s="120"/>
      <c r="G23" s="117"/>
      <c r="H23" s="118"/>
      <c r="I23" s="117"/>
      <c r="J23" s="119"/>
    </row>
    <row r="24" spans="1:10" x14ac:dyDescent="0.25">
      <c r="A24" s="114"/>
      <c r="B24" s="115"/>
      <c r="C24" s="116"/>
      <c r="D24" s="117"/>
      <c r="E24" s="115"/>
      <c r="F24" s="120"/>
      <c r="G24" s="117"/>
      <c r="H24" s="118"/>
      <c r="I24" s="117"/>
      <c r="J24" s="119"/>
    </row>
    <row r="25" spans="1:10" x14ac:dyDescent="0.25">
      <c r="A25" s="114"/>
      <c r="B25" s="115"/>
      <c r="C25" s="116"/>
      <c r="D25" s="117"/>
      <c r="E25" s="115"/>
      <c r="F25" s="120"/>
      <c r="G25" s="117"/>
      <c r="H25" s="118"/>
      <c r="I25" s="117"/>
      <c r="J25" s="119"/>
    </row>
    <row r="26" spans="1:10" x14ac:dyDescent="0.25">
      <c r="A26" s="114"/>
      <c r="B26" s="115"/>
      <c r="C26" s="116"/>
      <c r="D26" s="117"/>
      <c r="E26" s="115"/>
      <c r="F26" s="120"/>
      <c r="G26" s="117"/>
      <c r="H26" s="118"/>
      <c r="I26" s="117"/>
      <c r="J26" s="119"/>
    </row>
    <row r="27" spans="1:10" x14ac:dyDescent="0.25">
      <c r="A27" s="114"/>
      <c r="B27" s="115"/>
      <c r="C27" s="116"/>
      <c r="D27" s="117"/>
      <c r="E27" s="115"/>
      <c r="F27" s="120"/>
      <c r="G27" s="117"/>
      <c r="H27" s="118"/>
      <c r="I27" s="117"/>
      <c r="J27" s="119"/>
    </row>
    <row r="28" spans="1:10" s="67" customFormat="1" x14ac:dyDescent="0.25">
      <c r="A28" s="121"/>
      <c r="B28" s="122"/>
      <c r="C28" s="123"/>
      <c r="D28" s="124"/>
      <c r="E28" s="122"/>
      <c r="F28" s="123"/>
      <c r="G28" s="124"/>
      <c r="H28" s="125"/>
      <c r="I28" s="124"/>
      <c r="J28" s="126"/>
    </row>
    <row r="29" spans="1:10" s="67" customFormat="1" x14ac:dyDescent="0.25">
      <c r="A29" s="121"/>
      <c r="B29" s="122"/>
      <c r="C29" s="123"/>
      <c r="D29" s="124"/>
      <c r="E29" s="122"/>
      <c r="F29" s="123"/>
      <c r="G29" s="124"/>
      <c r="H29" s="125"/>
      <c r="I29" s="124"/>
      <c r="J29" s="126"/>
    </row>
    <row r="30" spans="1:10" s="67" customFormat="1" x14ac:dyDescent="0.25">
      <c r="A30" s="121"/>
      <c r="B30" s="122"/>
      <c r="C30" s="123"/>
      <c r="D30" s="124"/>
      <c r="E30" s="122"/>
      <c r="F30" s="123"/>
      <c r="G30" s="124"/>
      <c r="H30" s="125"/>
      <c r="I30" s="124"/>
      <c r="J30" s="126"/>
    </row>
    <row r="31" spans="1:10" s="67" customFormat="1" x14ac:dyDescent="0.25">
      <c r="A31" s="121"/>
      <c r="B31" s="122"/>
      <c r="C31" s="123"/>
      <c r="D31" s="124"/>
      <c r="E31" s="122"/>
      <c r="F31" s="123"/>
      <c r="G31" s="124"/>
      <c r="H31" s="125"/>
      <c r="I31" s="127"/>
      <c r="J31" s="126"/>
    </row>
    <row r="32" spans="1:10" s="67" customFormat="1" x14ac:dyDescent="0.25">
      <c r="A32" s="121"/>
      <c r="B32" s="122"/>
      <c r="C32" s="123"/>
      <c r="D32" s="124"/>
      <c r="E32" s="122"/>
      <c r="F32" s="123"/>
      <c r="G32" s="124"/>
      <c r="H32" s="125"/>
      <c r="I32" s="124"/>
      <c r="J32" s="126"/>
    </row>
    <row r="33" spans="1:10" s="67" customFormat="1" x14ac:dyDescent="0.25">
      <c r="A33" s="121"/>
      <c r="B33" s="122"/>
      <c r="C33" s="123"/>
      <c r="D33" s="124"/>
      <c r="E33" s="122"/>
      <c r="F33" s="123"/>
      <c r="G33" s="124"/>
      <c r="H33" s="125"/>
      <c r="I33" s="124"/>
      <c r="J33" s="126"/>
    </row>
    <row r="34" spans="1:10" s="67" customFormat="1" x14ac:dyDescent="0.25">
      <c r="A34" s="121"/>
      <c r="B34" s="122"/>
      <c r="C34" s="123"/>
      <c r="D34" s="124"/>
      <c r="E34" s="122"/>
      <c r="F34" s="123"/>
      <c r="G34" s="124"/>
      <c r="H34" s="125"/>
      <c r="I34" s="124"/>
      <c r="J34" s="126"/>
    </row>
    <row r="35" spans="1:10" s="67" customFormat="1" x14ac:dyDescent="0.25">
      <c r="A35" s="121"/>
      <c r="B35" s="122"/>
      <c r="C35" s="123"/>
      <c r="D35" s="124"/>
      <c r="E35" s="122"/>
      <c r="F35" s="123"/>
      <c r="G35" s="124"/>
      <c r="H35" s="125"/>
      <c r="I35" s="124"/>
      <c r="J35" s="126"/>
    </row>
    <row r="36" spans="1:10" s="67" customFormat="1" x14ac:dyDescent="0.25">
      <c r="A36" s="121"/>
      <c r="B36" s="122"/>
      <c r="C36" s="123"/>
      <c r="D36" s="124"/>
      <c r="E36" s="122"/>
      <c r="F36" s="123"/>
      <c r="G36" s="124"/>
      <c r="H36" s="125"/>
      <c r="I36" s="124"/>
      <c r="J36" s="126"/>
    </row>
    <row r="37" spans="1:10" s="67" customFormat="1" x14ac:dyDescent="0.25">
      <c r="A37" s="121"/>
      <c r="B37" s="122"/>
      <c r="C37" s="123"/>
      <c r="D37" s="124"/>
      <c r="E37" s="122"/>
      <c r="F37" s="123"/>
      <c r="G37" s="124"/>
      <c r="H37" s="125"/>
      <c r="I37" s="124"/>
      <c r="J37" s="126"/>
    </row>
    <row r="38" spans="1:10" s="67" customFormat="1" x14ac:dyDescent="0.25">
      <c r="A38" s="121"/>
      <c r="B38" s="122"/>
      <c r="C38" s="123"/>
      <c r="D38" s="124"/>
      <c r="E38" s="122"/>
      <c r="F38" s="123"/>
      <c r="G38" s="124"/>
      <c r="H38" s="125"/>
      <c r="I38" s="124"/>
      <c r="J38" s="126"/>
    </row>
    <row r="39" spans="1:10" s="67" customFormat="1" x14ac:dyDescent="0.25">
      <c r="A39" s="121"/>
      <c r="B39" s="122"/>
      <c r="C39" s="123"/>
      <c r="D39" s="124"/>
      <c r="E39" s="122"/>
      <c r="F39" s="123"/>
      <c r="G39" s="124"/>
      <c r="H39" s="125"/>
      <c r="I39" s="124"/>
      <c r="J39" s="126"/>
    </row>
    <row r="40" spans="1:10" s="67" customFormat="1" x14ac:dyDescent="0.25">
      <c r="A40" s="121"/>
      <c r="B40" s="122"/>
      <c r="C40" s="123"/>
      <c r="D40" s="124"/>
      <c r="E40" s="122"/>
      <c r="F40" s="123"/>
      <c r="G40" s="124"/>
      <c r="H40" s="125"/>
      <c r="I40" s="124"/>
      <c r="J40" s="126"/>
    </row>
    <row r="41" spans="1:10" s="67" customFormat="1" x14ac:dyDescent="0.25">
      <c r="A41" s="121"/>
      <c r="B41" s="122"/>
      <c r="C41" s="123"/>
      <c r="D41" s="124"/>
      <c r="E41" s="122"/>
      <c r="F41" s="123"/>
      <c r="G41" s="124"/>
      <c r="H41" s="125"/>
      <c r="I41" s="124"/>
      <c r="J41" s="126"/>
    </row>
    <row r="42" spans="1:10" s="67" customFormat="1" x14ac:dyDescent="0.25">
      <c r="A42" s="121"/>
      <c r="B42" s="122"/>
      <c r="C42" s="123"/>
      <c r="D42" s="124"/>
      <c r="E42" s="122"/>
      <c r="F42" s="123"/>
      <c r="G42" s="124"/>
      <c r="H42" s="125"/>
      <c r="I42" s="124"/>
      <c r="J42" s="126"/>
    </row>
    <row r="43" spans="1:10" s="67" customFormat="1" ht="38.25" customHeight="1" x14ac:dyDescent="0.25">
      <c r="A43" s="121"/>
      <c r="B43" s="122"/>
      <c r="C43" s="123"/>
      <c r="D43" s="124"/>
      <c r="E43" s="122"/>
      <c r="F43" s="123"/>
      <c r="G43" s="124"/>
      <c r="H43" s="125"/>
      <c r="I43" s="124"/>
      <c r="J43" s="128"/>
    </row>
    <row r="44" spans="1:10" s="67" customFormat="1" x14ac:dyDescent="0.25">
      <c r="A44" s="121"/>
      <c r="B44" s="122"/>
      <c r="C44" s="123"/>
      <c r="D44" s="124"/>
      <c r="E44" s="122"/>
      <c r="F44" s="123"/>
      <c r="G44" s="124"/>
      <c r="H44" s="125"/>
      <c r="I44" s="124"/>
      <c r="J44" s="126"/>
    </row>
    <row r="45" spans="1:10" s="67" customFormat="1" x14ac:dyDescent="0.25">
      <c r="A45" s="121"/>
      <c r="B45" s="122"/>
      <c r="C45" s="123"/>
      <c r="D45" s="124"/>
      <c r="E45" s="122"/>
      <c r="F45" s="123"/>
      <c r="G45" s="124"/>
      <c r="H45" s="125"/>
      <c r="I45" s="124"/>
      <c r="J45" s="126"/>
    </row>
    <row r="46" spans="1:10" s="67" customFormat="1" x14ac:dyDescent="0.25">
      <c r="A46" s="121"/>
      <c r="B46" s="122"/>
      <c r="C46" s="123"/>
      <c r="D46" s="124"/>
      <c r="E46" s="122"/>
      <c r="F46" s="123"/>
      <c r="G46" s="124"/>
      <c r="H46" s="125"/>
      <c r="I46" s="124"/>
      <c r="J46" s="126"/>
    </row>
    <row r="47" spans="1:10" s="67" customFormat="1" x14ac:dyDescent="0.25">
      <c r="A47" s="121"/>
      <c r="B47" s="122"/>
      <c r="C47" s="123"/>
      <c r="D47" s="124"/>
      <c r="E47" s="122"/>
      <c r="F47" s="123"/>
      <c r="G47" s="124"/>
      <c r="H47" s="125"/>
      <c r="I47" s="124"/>
      <c r="J47" s="126"/>
    </row>
    <row r="48" spans="1:10" s="67" customFormat="1" x14ac:dyDescent="0.25">
      <c r="A48" s="121"/>
      <c r="B48" s="122"/>
      <c r="C48" s="123"/>
      <c r="D48" s="124"/>
      <c r="E48" s="122"/>
      <c r="F48" s="123"/>
      <c r="G48" s="124"/>
      <c r="H48" s="125"/>
      <c r="I48" s="124"/>
      <c r="J48" s="126"/>
    </row>
    <row r="49" spans="1:10" s="67" customFormat="1" x14ac:dyDescent="0.25">
      <c r="A49" s="121"/>
      <c r="B49" s="122"/>
      <c r="C49" s="123"/>
      <c r="D49" s="124"/>
      <c r="E49" s="122"/>
      <c r="F49" s="123"/>
      <c r="G49" s="124"/>
      <c r="H49" s="125"/>
      <c r="I49" s="124"/>
      <c r="J49" s="126"/>
    </row>
    <row r="50" spans="1:10" s="67" customFormat="1" x14ac:dyDescent="0.25">
      <c r="A50" s="121"/>
      <c r="B50" s="122"/>
      <c r="C50" s="123"/>
      <c r="D50" s="124"/>
      <c r="E50" s="122"/>
      <c r="F50" s="123"/>
      <c r="G50" s="124"/>
      <c r="H50" s="125"/>
      <c r="I50" s="124"/>
      <c r="J50" s="126"/>
    </row>
    <row r="51" spans="1:10" s="67" customFormat="1" x14ac:dyDescent="0.25">
      <c r="A51" s="121"/>
      <c r="B51" s="122"/>
      <c r="C51" s="123"/>
      <c r="D51" s="124"/>
      <c r="E51" s="122"/>
      <c r="F51" s="123"/>
      <c r="G51" s="124"/>
      <c r="H51" s="125"/>
      <c r="I51" s="124"/>
      <c r="J51" s="126"/>
    </row>
    <row r="52" spans="1:10" s="67" customFormat="1" x14ac:dyDescent="0.25">
      <c r="A52" s="121"/>
      <c r="B52" s="122"/>
      <c r="C52" s="123"/>
      <c r="D52" s="124"/>
      <c r="E52" s="122"/>
      <c r="F52" s="123"/>
      <c r="G52" s="124"/>
      <c r="H52" s="125"/>
      <c r="I52" s="124"/>
      <c r="J52" s="126"/>
    </row>
    <row r="53" spans="1:10" s="67" customFormat="1" x14ac:dyDescent="0.25">
      <c r="A53" s="121"/>
      <c r="B53" s="122"/>
      <c r="C53" s="123"/>
      <c r="D53" s="124"/>
      <c r="E53" s="122"/>
      <c r="F53" s="123"/>
      <c r="G53" s="124"/>
      <c r="H53" s="125"/>
      <c r="I53" s="124"/>
      <c r="J53" s="126"/>
    </row>
    <row r="54" spans="1:10" s="67" customFormat="1" x14ac:dyDescent="0.25">
      <c r="A54" s="121"/>
      <c r="B54" s="122"/>
      <c r="C54" s="123"/>
      <c r="D54" s="124"/>
      <c r="E54" s="122"/>
      <c r="F54" s="123"/>
      <c r="G54" s="124"/>
      <c r="H54" s="125"/>
      <c r="I54" s="124"/>
      <c r="J54" s="126"/>
    </row>
    <row r="55" spans="1:10" s="67" customFormat="1" x14ac:dyDescent="0.25">
      <c r="A55" s="121"/>
      <c r="B55" s="122"/>
      <c r="C55" s="123"/>
      <c r="D55" s="124"/>
      <c r="E55" s="122"/>
      <c r="F55" s="123"/>
      <c r="G55" s="124"/>
      <c r="H55" s="125"/>
      <c r="I55" s="124"/>
      <c r="J55" s="126"/>
    </row>
    <row r="56" spans="1:10" s="67" customFormat="1" x14ac:dyDescent="0.25">
      <c r="A56" s="121"/>
      <c r="B56" s="122"/>
      <c r="C56" s="123"/>
      <c r="D56" s="124"/>
      <c r="E56" s="122"/>
      <c r="F56" s="123"/>
      <c r="G56" s="124"/>
      <c r="H56" s="125"/>
      <c r="I56" s="124"/>
      <c r="J56" s="126"/>
    </row>
    <row r="57" spans="1:10" s="67" customFormat="1" x14ac:dyDescent="0.25">
      <c r="A57" s="121"/>
      <c r="B57" s="122"/>
      <c r="C57" s="123"/>
      <c r="D57" s="124"/>
      <c r="E57" s="122"/>
      <c r="F57" s="123"/>
      <c r="G57" s="124"/>
      <c r="H57" s="125"/>
      <c r="I57" s="124"/>
      <c r="J57" s="126"/>
    </row>
    <row r="58" spans="1:10" s="67" customFormat="1" x14ac:dyDescent="0.25">
      <c r="A58" s="121"/>
      <c r="B58" s="122"/>
      <c r="C58" s="123"/>
      <c r="D58" s="124"/>
      <c r="E58" s="122"/>
      <c r="F58" s="123"/>
      <c r="G58" s="124"/>
      <c r="H58" s="125"/>
      <c r="I58" s="124"/>
      <c r="J58" s="126"/>
    </row>
    <row r="59" spans="1:10" s="67" customFormat="1" x14ac:dyDescent="0.25">
      <c r="A59" s="66"/>
      <c r="B59" s="29"/>
      <c r="C59" s="59"/>
      <c r="D59" s="64"/>
      <c r="E59" s="29"/>
      <c r="F59" s="59"/>
      <c r="G59" s="64"/>
      <c r="H59" s="65"/>
      <c r="I59" s="64"/>
      <c r="J59" s="71"/>
    </row>
    <row r="60" spans="1:10" s="67" customFormat="1" x14ac:dyDescent="0.25">
      <c r="A60" s="66"/>
      <c r="B60" s="29"/>
      <c r="C60" s="59"/>
      <c r="D60" s="64"/>
      <c r="E60" s="29"/>
      <c r="F60" s="59"/>
      <c r="G60" s="64"/>
      <c r="H60" s="65"/>
      <c r="I60" s="64"/>
      <c r="J60" s="71"/>
    </row>
    <row r="61" spans="1:10" s="67" customFormat="1" x14ac:dyDescent="0.25">
      <c r="A61" s="66"/>
      <c r="B61" s="29"/>
      <c r="C61" s="59"/>
      <c r="D61" s="64"/>
      <c r="E61" s="29"/>
      <c r="F61" s="59"/>
      <c r="G61" s="64"/>
      <c r="H61" s="65"/>
      <c r="I61" s="64"/>
      <c r="J61" s="71"/>
    </row>
    <row r="62" spans="1:10" s="67" customFormat="1" x14ac:dyDescent="0.25">
      <c r="A62" s="66"/>
      <c r="B62" s="29"/>
      <c r="C62" s="59"/>
      <c r="D62" s="64"/>
      <c r="E62" s="29"/>
      <c r="F62" s="59"/>
      <c r="G62" s="64"/>
      <c r="H62" s="65"/>
      <c r="I62" s="64"/>
      <c r="J62" s="71"/>
    </row>
    <row r="63" spans="1:10" s="67" customFormat="1" x14ac:dyDescent="0.25">
      <c r="A63" s="66"/>
      <c r="B63" s="29"/>
      <c r="C63" s="59"/>
      <c r="D63" s="64"/>
      <c r="E63" s="29"/>
      <c r="F63" s="59"/>
      <c r="G63" s="64"/>
      <c r="H63" s="65"/>
      <c r="I63" s="64"/>
      <c r="J63" s="71"/>
    </row>
    <row r="64" spans="1:10" s="67" customFormat="1" x14ac:dyDescent="0.25">
      <c r="A64" s="68"/>
      <c r="B64" s="111" t="s">
        <v>11</v>
      </c>
      <c r="C64" s="58">
        <f>SUM(C7:C62)</f>
        <v>145</v>
      </c>
      <c r="D64" s="113">
        <f>SUM(D7:D62)</f>
        <v>14718903</v>
      </c>
      <c r="E64" s="111" t="s">
        <v>11</v>
      </c>
      <c r="F64" s="58">
        <f>SUM(F7:F49)</f>
        <v>145</v>
      </c>
      <c r="G64" s="113">
        <f>SUM(G7:G49)</f>
        <v>14718903</v>
      </c>
      <c r="H64" s="111">
        <f>SUM(H7:H49)</f>
        <v>0</v>
      </c>
      <c r="I64" s="113">
        <f>SUM(I7:I49)</f>
        <v>0</v>
      </c>
      <c r="J64" s="71"/>
    </row>
    <row r="65" spans="1:10" s="67" customFormat="1" x14ac:dyDescent="0.25">
      <c r="A65" s="68"/>
      <c r="B65" s="111"/>
      <c r="C65" s="58"/>
      <c r="D65" s="113"/>
      <c r="E65" s="111"/>
      <c r="F65" s="58"/>
      <c r="G65" s="113"/>
      <c r="H65" s="111"/>
      <c r="I65" s="113"/>
      <c r="J65" s="71"/>
    </row>
    <row r="66" spans="1:10" s="67" customFormat="1" x14ac:dyDescent="0.25">
      <c r="A66" s="68"/>
      <c r="B66" s="110"/>
      <c r="C66" s="59"/>
      <c r="D66" s="113"/>
      <c r="E66" s="111"/>
      <c r="F66" s="59"/>
      <c r="G66" s="371" t="s">
        <v>12</v>
      </c>
      <c r="H66" s="371"/>
      <c r="I66" s="64"/>
      <c r="J66" s="73">
        <f>SUM(D7:D63)</f>
        <v>14718903</v>
      </c>
    </row>
    <row r="67" spans="1:10" s="67" customFormat="1" x14ac:dyDescent="0.25">
      <c r="A67" s="68"/>
      <c r="B67" s="29"/>
      <c r="C67" s="59"/>
      <c r="D67" s="64"/>
      <c r="E67" s="29"/>
      <c r="F67" s="59"/>
      <c r="G67" s="371" t="s">
        <v>13</v>
      </c>
      <c r="H67" s="371"/>
      <c r="I67" s="65"/>
      <c r="J67" s="73">
        <f>SUM(G7:G63)</f>
        <v>14718903</v>
      </c>
    </row>
    <row r="68" spans="1:10" s="67" customFormat="1" x14ac:dyDescent="0.25">
      <c r="A68" s="68"/>
      <c r="B68" s="29"/>
      <c r="C68" s="59"/>
      <c r="D68" s="64"/>
      <c r="E68" s="29"/>
      <c r="F68" s="59"/>
      <c r="G68" s="371" t="s">
        <v>14</v>
      </c>
      <c r="H68" s="371"/>
      <c r="I68" s="113"/>
      <c r="J68" s="73">
        <f>J66-J67</f>
        <v>0</v>
      </c>
    </row>
    <row r="69" spans="1:10" s="67" customFormat="1" x14ac:dyDescent="0.25">
      <c r="A69" s="68"/>
      <c r="B69" s="74"/>
      <c r="C69" s="59"/>
      <c r="D69" s="64"/>
      <c r="E69" s="29"/>
      <c r="F69" s="59"/>
      <c r="G69" s="371" t="s">
        <v>15</v>
      </c>
      <c r="H69" s="371"/>
      <c r="I69" s="65"/>
      <c r="J69" s="73">
        <f>SUM(H7:H63)</f>
        <v>0</v>
      </c>
    </row>
    <row r="70" spans="1:10" s="67" customFormat="1" x14ac:dyDescent="0.25">
      <c r="A70" s="68"/>
      <c r="B70" s="74"/>
      <c r="C70" s="59"/>
      <c r="D70" s="64"/>
      <c r="E70" s="29"/>
      <c r="F70" s="59"/>
      <c r="G70" s="371" t="s">
        <v>16</v>
      </c>
      <c r="H70" s="371"/>
      <c r="I70" s="65"/>
      <c r="J70" s="73">
        <f>J68+J69</f>
        <v>0</v>
      </c>
    </row>
    <row r="71" spans="1:10" s="67" customFormat="1" x14ac:dyDescent="0.25">
      <c r="A71" s="68"/>
      <c r="B71" s="74"/>
      <c r="C71" s="59"/>
      <c r="D71" s="64"/>
      <c r="E71" s="29"/>
      <c r="F71" s="59"/>
      <c r="G71" s="371" t="s">
        <v>5</v>
      </c>
      <c r="H71" s="371"/>
      <c r="I71" s="65"/>
      <c r="J71" s="73">
        <f>SUM(I7:I63)</f>
        <v>0</v>
      </c>
    </row>
    <row r="72" spans="1:10" s="67" customFormat="1" x14ac:dyDescent="0.25">
      <c r="A72" s="68"/>
      <c r="B72" s="74"/>
      <c r="C72" s="59"/>
      <c r="D72" s="64"/>
      <c r="E72" s="29"/>
      <c r="F72" s="59"/>
      <c r="G72" s="371" t="s">
        <v>32</v>
      </c>
      <c r="H72" s="371"/>
      <c r="I72" s="29" t="str">
        <f>IF(J72&gt;0,"SALDO",IF(J72&lt;0,"PIUTANG",IF(J72=0,"LUNAS")))</f>
        <v>LUNAS</v>
      </c>
      <c r="J72" s="73">
        <f>J71-J70</f>
        <v>0</v>
      </c>
    </row>
    <row r="73" spans="1:10" x14ac:dyDescent="0.25">
      <c r="D73" s="62"/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72:H72"/>
    <mergeCell ref="G66:H66"/>
    <mergeCell ref="G67:H67"/>
    <mergeCell ref="G68:H68"/>
    <mergeCell ref="G69:H69"/>
    <mergeCell ref="G70:H70"/>
    <mergeCell ref="G71:H71"/>
  </mergeCells>
  <pageMargins left="0.13" right="0.12" top="0.15" bottom="0.17" header="0.15" footer="0.3"/>
  <pageSetup paperSize="9" orientation="portrait" horizontalDpi="120" verticalDpi="72"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O40"/>
  <sheetViews>
    <sheetView workbookViewId="0">
      <pane ySplit="6" topLeftCell="A19" activePane="bottomLeft" state="frozen"/>
      <selection pane="bottomLeft" activeCell="A28" sqref="A28"/>
    </sheetView>
  </sheetViews>
  <sheetFormatPr defaultRowHeight="15" x14ac:dyDescent="0.25"/>
  <cols>
    <col min="1" max="1" width="8.140625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style="37" customWidth="1"/>
    <col min="9" max="9" width="15.28515625" style="37" customWidth="1"/>
    <col min="10" max="10" width="16.7109375" customWidth="1"/>
    <col min="12" max="13" width="10.5703125" bestFit="1" customWidth="1"/>
  </cols>
  <sheetData>
    <row r="1" spans="1:15" x14ac:dyDescent="0.25">
      <c r="A1" s="20" t="s">
        <v>0</v>
      </c>
      <c r="B1" s="20"/>
      <c r="C1" s="78" t="s">
        <v>41</v>
      </c>
      <c r="D1" s="20"/>
      <c r="E1" s="20"/>
      <c r="F1" s="318" t="s">
        <v>22</v>
      </c>
      <c r="G1" s="318"/>
      <c r="H1" s="318"/>
      <c r="I1" s="38" t="s">
        <v>37</v>
      </c>
      <c r="J1" s="20"/>
    </row>
    <row r="2" spans="1:15" x14ac:dyDescent="0.25">
      <c r="A2" s="20" t="s">
        <v>1</v>
      </c>
      <c r="B2" s="20"/>
      <c r="C2" s="78" t="s">
        <v>19</v>
      </c>
      <c r="D2" s="20"/>
      <c r="E2" s="20"/>
      <c r="F2" s="318" t="s">
        <v>21</v>
      </c>
      <c r="G2" s="318"/>
      <c r="H2" s="318"/>
      <c r="I2" s="38">
        <f>J40*-1</f>
        <v>0</v>
      </c>
      <c r="J2" s="20"/>
    </row>
    <row r="4" spans="1:15" ht="19.5" x14ac:dyDescent="0.25">
      <c r="A4" s="336"/>
      <c r="B4" s="336"/>
      <c r="C4" s="336"/>
      <c r="D4" s="336"/>
      <c r="E4" s="336"/>
      <c r="F4" s="336"/>
      <c r="G4" s="336"/>
      <c r="H4" s="336"/>
      <c r="I4" s="336"/>
      <c r="J4" s="337"/>
    </row>
    <row r="5" spans="1:15" x14ac:dyDescent="0.25">
      <c r="A5" s="338" t="s">
        <v>2</v>
      </c>
      <c r="B5" s="340" t="s">
        <v>3</v>
      </c>
      <c r="C5" s="341"/>
      <c r="D5" s="341"/>
      <c r="E5" s="341"/>
      <c r="F5" s="341"/>
      <c r="G5" s="342"/>
      <c r="H5" s="345" t="s">
        <v>4</v>
      </c>
      <c r="I5" s="343" t="s">
        <v>5</v>
      </c>
      <c r="J5" s="333" t="s">
        <v>6</v>
      </c>
    </row>
    <row r="6" spans="1:15" x14ac:dyDescent="0.25">
      <c r="A6" s="339"/>
      <c r="B6" s="1" t="s">
        <v>7</v>
      </c>
      <c r="C6" s="80" t="s">
        <v>8</v>
      </c>
      <c r="D6" s="2" t="s">
        <v>9</v>
      </c>
      <c r="E6" s="1" t="s">
        <v>10</v>
      </c>
      <c r="F6" s="80" t="s">
        <v>8</v>
      </c>
      <c r="G6" s="2" t="s">
        <v>9</v>
      </c>
      <c r="H6" s="346"/>
      <c r="I6" s="344"/>
      <c r="J6" s="334"/>
    </row>
    <row r="7" spans="1:15" x14ac:dyDescent="0.25">
      <c r="A7" s="43">
        <v>42490</v>
      </c>
      <c r="B7" s="46">
        <v>160081175</v>
      </c>
      <c r="C7" s="84">
        <v>16</v>
      </c>
      <c r="D7" s="50">
        <v>1760588</v>
      </c>
      <c r="E7" s="46">
        <v>160021997</v>
      </c>
      <c r="F7" s="82">
        <v>11</v>
      </c>
      <c r="G7" s="47">
        <v>1304713</v>
      </c>
      <c r="H7" s="49">
        <v>50000</v>
      </c>
      <c r="I7" s="49">
        <v>491862</v>
      </c>
      <c r="J7" s="50" t="s">
        <v>17</v>
      </c>
    </row>
    <row r="8" spans="1:15" x14ac:dyDescent="0.25">
      <c r="A8" s="43">
        <v>42496</v>
      </c>
      <c r="B8" s="46">
        <v>160081894</v>
      </c>
      <c r="C8" s="84">
        <v>9</v>
      </c>
      <c r="D8" s="50">
        <v>803250</v>
      </c>
      <c r="E8" s="46"/>
      <c r="F8" s="84"/>
      <c r="G8" s="47"/>
      <c r="H8" s="49"/>
      <c r="I8" s="49"/>
      <c r="J8" s="50"/>
    </row>
    <row r="9" spans="1:15" x14ac:dyDescent="0.25">
      <c r="A9" s="43"/>
      <c r="B9" s="46"/>
      <c r="C9" s="84"/>
      <c r="D9" s="50"/>
      <c r="E9" s="46">
        <v>160022497</v>
      </c>
      <c r="F9" s="84">
        <v>7</v>
      </c>
      <c r="G9" s="47">
        <v>772363</v>
      </c>
      <c r="H9" s="49"/>
      <c r="I9" s="49"/>
      <c r="J9" s="50"/>
    </row>
    <row r="10" spans="1:15" x14ac:dyDescent="0.25">
      <c r="A10" s="43">
        <v>42508</v>
      </c>
      <c r="B10" s="46">
        <v>160083645</v>
      </c>
      <c r="C10" s="84">
        <v>8</v>
      </c>
      <c r="D10" s="50">
        <v>813925</v>
      </c>
      <c r="E10" s="46"/>
      <c r="F10" s="82"/>
      <c r="G10" s="47"/>
      <c r="H10" s="49">
        <v>50000</v>
      </c>
      <c r="I10" s="49"/>
      <c r="J10" s="50"/>
      <c r="M10" s="18"/>
    </row>
    <row r="11" spans="1:15" x14ac:dyDescent="0.25">
      <c r="A11" s="43">
        <v>42524</v>
      </c>
      <c r="B11" s="46">
        <v>160085742</v>
      </c>
      <c r="C11" s="82">
        <v>2</v>
      </c>
      <c r="D11" s="50">
        <v>207375</v>
      </c>
      <c r="E11" s="48">
        <v>160023285</v>
      </c>
      <c r="F11" s="82">
        <v>14</v>
      </c>
      <c r="G11" s="50">
        <v>1582788</v>
      </c>
      <c r="H11" s="49"/>
      <c r="I11" s="49"/>
      <c r="J11" s="50"/>
      <c r="L11" s="18"/>
      <c r="M11" s="18"/>
    </row>
    <row r="12" spans="1:15" x14ac:dyDescent="0.25">
      <c r="A12" s="43">
        <v>42526</v>
      </c>
      <c r="B12" s="46">
        <v>160086178</v>
      </c>
      <c r="C12" s="82">
        <v>10</v>
      </c>
      <c r="D12" s="50">
        <v>947363</v>
      </c>
      <c r="E12" s="48"/>
      <c r="F12" s="82"/>
      <c r="G12" s="50"/>
      <c r="H12" s="49">
        <v>335000</v>
      </c>
      <c r="I12" s="49">
        <v>1252950</v>
      </c>
      <c r="J12" s="50" t="s">
        <v>17</v>
      </c>
      <c r="L12" s="18"/>
      <c r="M12" s="18"/>
    </row>
    <row r="13" spans="1:15" x14ac:dyDescent="0.25">
      <c r="A13" s="43">
        <v>42527</v>
      </c>
      <c r="B13" s="46">
        <v>160086346</v>
      </c>
      <c r="C13" s="82">
        <v>5</v>
      </c>
      <c r="D13" s="50">
        <v>404075</v>
      </c>
      <c r="E13" s="48"/>
      <c r="F13" s="82"/>
      <c r="G13" s="50"/>
      <c r="H13" s="49">
        <v>78000</v>
      </c>
      <c r="I13" s="49"/>
      <c r="J13" s="50"/>
      <c r="L13" s="18"/>
      <c r="M13" s="18"/>
    </row>
    <row r="14" spans="1:15" x14ac:dyDescent="0.25">
      <c r="A14" s="43">
        <v>42533</v>
      </c>
      <c r="B14" s="46">
        <v>160087212</v>
      </c>
      <c r="C14" s="82">
        <v>9</v>
      </c>
      <c r="D14" s="50">
        <v>883400</v>
      </c>
      <c r="E14" s="48"/>
      <c r="F14" s="82"/>
      <c r="G14" s="50"/>
      <c r="H14" s="49">
        <v>205000</v>
      </c>
      <c r="I14" s="49"/>
      <c r="J14" s="50"/>
      <c r="L14" s="18"/>
      <c r="M14" s="18"/>
      <c r="O14" s="18"/>
    </row>
    <row r="15" spans="1:15" x14ac:dyDescent="0.25">
      <c r="A15" s="43">
        <v>42537</v>
      </c>
      <c r="B15" s="46">
        <v>160088037</v>
      </c>
      <c r="C15" s="82">
        <v>8</v>
      </c>
      <c r="D15" s="50">
        <v>795725</v>
      </c>
      <c r="E15" s="48"/>
      <c r="F15" s="82"/>
      <c r="G15" s="50"/>
      <c r="H15" s="49">
        <v>305000</v>
      </c>
      <c r="I15" s="49">
        <v>2234125</v>
      </c>
      <c r="J15" s="50" t="s">
        <v>17</v>
      </c>
      <c r="L15" s="18"/>
      <c r="M15" s="18"/>
    </row>
    <row r="16" spans="1:15" x14ac:dyDescent="0.25">
      <c r="A16" s="43">
        <v>42539</v>
      </c>
      <c r="B16" s="46">
        <v>160088386</v>
      </c>
      <c r="C16" s="82">
        <v>7</v>
      </c>
      <c r="D16" s="50">
        <v>606900</v>
      </c>
      <c r="E16" s="48"/>
      <c r="F16" s="82"/>
      <c r="G16" s="50"/>
      <c r="H16" s="49">
        <v>210000</v>
      </c>
      <c r="I16" s="49"/>
      <c r="J16" s="50"/>
      <c r="L16" s="18"/>
      <c r="M16" s="18"/>
    </row>
    <row r="17" spans="1:13" x14ac:dyDescent="0.25">
      <c r="A17" s="43">
        <v>42541</v>
      </c>
      <c r="B17" s="46">
        <v>160088814</v>
      </c>
      <c r="C17" s="82">
        <v>4</v>
      </c>
      <c r="D17" s="50">
        <v>405738</v>
      </c>
      <c r="E17" s="48"/>
      <c r="F17" s="82"/>
      <c r="G17" s="50"/>
      <c r="H17" s="49">
        <v>82000</v>
      </c>
      <c r="I17" s="49"/>
      <c r="J17" s="50"/>
      <c r="L17" s="18"/>
      <c r="M17" s="18"/>
    </row>
    <row r="18" spans="1:13" x14ac:dyDescent="0.25">
      <c r="A18" s="43">
        <v>42543</v>
      </c>
      <c r="B18" s="46"/>
      <c r="C18" s="82"/>
      <c r="D18" s="50"/>
      <c r="E18" s="48">
        <v>160024209</v>
      </c>
      <c r="F18" s="82">
        <v>1</v>
      </c>
      <c r="G18" s="50">
        <v>95988</v>
      </c>
      <c r="H18" s="49"/>
      <c r="I18" s="49"/>
      <c r="J18" s="50"/>
      <c r="L18" s="18"/>
      <c r="M18" s="18"/>
    </row>
    <row r="19" spans="1:13" x14ac:dyDescent="0.25">
      <c r="A19" s="43">
        <v>42544</v>
      </c>
      <c r="B19" s="46">
        <v>160089267</v>
      </c>
      <c r="C19" s="82">
        <v>1</v>
      </c>
      <c r="D19" s="50">
        <v>165725</v>
      </c>
      <c r="E19" s="48"/>
      <c r="F19" s="82"/>
      <c r="G19" s="50"/>
      <c r="H19" s="49">
        <v>10000</v>
      </c>
      <c r="I19" s="49"/>
      <c r="J19" s="50"/>
      <c r="L19" s="18"/>
      <c r="M19" s="18"/>
    </row>
    <row r="20" spans="1:13" x14ac:dyDescent="0.25">
      <c r="A20" s="43">
        <v>42547</v>
      </c>
      <c r="B20" s="46">
        <v>160090000</v>
      </c>
      <c r="C20" s="82">
        <v>7</v>
      </c>
      <c r="D20" s="50">
        <v>657738</v>
      </c>
      <c r="E20" s="48"/>
      <c r="F20" s="82"/>
      <c r="G20" s="50"/>
      <c r="H20" s="49">
        <v>328000</v>
      </c>
      <c r="I20" s="49"/>
      <c r="J20" s="50"/>
      <c r="L20" s="18"/>
    </row>
    <row r="21" spans="1:13" x14ac:dyDescent="0.25">
      <c r="A21" s="43">
        <v>42548</v>
      </c>
      <c r="B21" s="46">
        <v>160090338</v>
      </c>
      <c r="C21" s="82">
        <v>3</v>
      </c>
      <c r="D21" s="50">
        <v>277988</v>
      </c>
      <c r="E21" s="48"/>
      <c r="F21" s="82"/>
      <c r="G21" s="50"/>
      <c r="H21" s="49">
        <v>82000</v>
      </c>
      <c r="I21" s="49"/>
      <c r="J21" s="50"/>
      <c r="L21" s="18"/>
      <c r="M21" s="18"/>
    </row>
    <row r="22" spans="1:13" x14ac:dyDescent="0.25">
      <c r="A22" s="43">
        <v>42550</v>
      </c>
      <c r="B22" s="46">
        <v>160090689</v>
      </c>
      <c r="C22" s="82">
        <v>2</v>
      </c>
      <c r="D22" s="50">
        <v>229250</v>
      </c>
      <c r="E22" s="48"/>
      <c r="F22" s="82"/>
      <c r="G22" s="50"/>
      <c r="H22" s="49">
        <v>52000</v>
      </c>
      <c r="I22" s="49">
        <v>3011350</v>
      </c>
      <c r="J22" s="50" t="s">
        <v>17</v>
      </c>
      <c r="L22" s="18"/>
      <c r="M22" s="18"/>
    </row>
    <row r="23" spans="1:13" x14ac:dyDescent="0.25">
      <c r="A23" s="43">
        <v>42551</v>
      </c>
      <c r="B23" s="46">
        <v>160090799</v>
      </c>
      <c r="C23" s="82">
        <v>2</v>
      </c>
      <c r="D23" s="50">
        <v>175525</v>
      </c>
      <c r="E23" s="48"/>
      <c r="F23" s="82"/>
      <c r="G23" s="50"/>
      <c r="H23" s="49">
        <v>41000</v>
      </c>
      <c r="I23" s="49"/>
      <c r="J23" s="50"/>
      <c r="L23" s="18"/>
      <c r="M23" s="18"/>
    </row>
    <row r="24" spans="1:13" x14ac:dyDescent="0.25">
      <c r="A24" s="43">
        <v>42573</v>
      </c>
      <c r="B24" s="46">
        <v>160091691</v>
      </c>
      <c r="C24" s="82">
        <v>1</v>
      </c>
      <c r="D24" s="50">
        <v>198975</v>
      </c>
      <c r="E24" s="48"/>
      <c r="F24" s="82"/>
      <c r="G24" s="50"/>
      <c r="H24" s="49">
        <v>50000</v>
      </c>
      <c r="I24" s="49"/>
      <c r="J24" s="50"/>
      <c r="L24" s="18"/>
      <c r="M24" s="18"/>
    </row>
    <row r="25" spans="1:13" x14ac:dyDescent="0.25">
      <c r="A25" s="43">
        <v>42579</v>
      </c>
      <c r="B25" s="46">
        <v>160092218</v>
      </c>
      <c r="C25" s="82">
        <v>1</v>
      </c>
      <c r="D25" s="50">
        <v>192938</v>
      </c>
      <c r="E25" s="48">
        <v>160025112</v>
      </c>
      <c r="F25" s="82">
        <v>1</v>
      </c>
      <c r="G25" s="50">
        <v>198975</v>
      </c>
      <c r="H25" s="49"/>
      <c r="I25" s="49"/>
      <c r="J25" s="50"/>
      <c r="L25" s="18"/>
      <c r="M25" s="18"/>
    </row>
    <row r="26" spans="1:13" x14ac:dyDescent="0.25">
      <c r="A26" s="43">
        <v>42581</v>
      </c>
      <c r="B26" s="46">
        <v>160092397</v>
      </c>
      <c r="C26" s="82">
        <v>1</v>
      </c>
      <c r="D26" s="50">
        <v>192938</v>
      </c>
      <c r="E26" s="48"/>
      <c r="F26" s="82"/>
      <c r="G26" s="50"/>
      <c r="H26" s="49">
        <v>11000</v>
      </c>
      <c r="I26" s="49">
        <v>663400</v>
      </c>
      <c r="J26" s="50" t="s">
        <v>17</v>
      </c>
      <c r="L26" s="18"/>
      <c r="M26" s="18"/>
    </row>
    <row r="27" spans="1:13" x14ac:dyDescent="0.25">
      <c r="A27" s="43">
        <v>42639</v>
      </c>
      <c r="B27" s="46">
        <v>160098088</v>
      </c>
      <c r="C27" s="82">
        <v>1</v>
      </c>
      <c r="D27" s="50">
        <v>80675</v>
      </c>
      <c r="E27" s="48"/>
      <c r="F27" s="82"/>
      <c r="G27" s="50"/>
      <c r="H27" s="49">
        <v>9000</v>
      </c>
      <c r="I27" s="49">
        <v>89577</v>
      </c>
      <c r="J27" s="50" t="s">
        <v>60</v>
      </c>
      <c r="L27" s="18"/>
      <c r="M27" s="18"/>
    </row>
    <row r="28" spans="1:13" x14ac:dyDescent="0.25">
      <c r="A28" s="4"/>
      <c r="B28" s="3"/>
      <c r="C28" s="40"/>
      <c r="D28" s="6"/>
      <c r="E28" s="7"/>
      <c r="F28" s="40"/>
      <c r="G28" s="6"/>
      <c r="H28" s="39"/>
      <c r="I28" s="39"/>
      <c r="J28" s="6"/>
      <c r="L28" s="18"/>
      <c r="M28" s="18"/>
    </row>
    <row r="29" spans="1:13" x14ac:dyDescent="0.25">
      <c r="A29" s="4"/>
      <c r="B29" s="3"/>
      <c r="C29" s="40"/>
      <c r="D29" s="6"/>
      <c r="E29" s="7"/>
      <c r="F29" s="40"/>
      <c r="G29" s="6"/>
      <c r="H29" s="39"/>
      <c r="I29" s="39"/>
      <c r="J29" s="6"/>
      <c r="L29" s="18"/>
      <c r="M29" s="18"/>
    </row>
    <row r="30" spans="1:13" x14ac:dyDescent="0.25">
      <c r="A30" s="4"/>
      <c r="B30" s="3"/>
      <c r="C30" s="40"/>
      <c r="D30" s="6"/>
      <c r="E30" s="7"/>
      <c r="F30" s="40"/>
      <c r="G30" s="6"/>
      <c r="H30" s="39"/>
      <c r="I30" s="39"/>
      <c r="J30" s="6"/>
      <c r="L30" s="18"/>
      <c r="M30" s="18"/>
    </row>
    <row r="31" spans="1:13" x14ac:dyDescent="0.25">
      <c r="A31" s="4"/>
      <c r="B31" s="3"/>
      <c r="C31" s="40"/>
      <c r="D31" s="6"/>
      <c r="E31" s="7"/>
      <c r="F31" s="40"/>
      <c r="G31" s="6"/>
      <c r="H31" s="39"/>
      <c r="I31" s="39"/>
      <c r="J31" s="6"/>
    </row>
    <row r="32" spans="1:13" x14ac:dyDescent="0.25">
      <c r="A32" s="4"/>
      <c r="B32" s="8" t="s">
        <v>11</v>
      </c>
      <c r="C32" s="77">
        <f>SUM(C7:C31)</f>
        <v>97</v>
      </c>
      <c r="D32" s="9"/>
      <c r="E32" s="8" t="s">
        <v>11</v>
      </c>
      <c r="F32" s="77">
        <f>SUM(F7:F31)</f>
        <v>34</v>
      </c>
      <c r="G32" s="5"/>
      <c r="H32" s="40"/>
      <c r="I32" s="40"/>
      <c r="J32" s="5"/>
    </row>
    <row r="33" spans="1:10" x14ac:dyDescent="0.25">
      <c r="A33" s="4"/>
      <c r="B33" s="8"/>
      <c r="C33" s="77"/>
      <c r="D33" s="9"/>
      <c r="E33" s="8"/>
      <c r="F33" s="77"/>
      <c r="G33" s="32"/>
      <c r="H33" s="52"/>
      <c r="I33" s="40"/>
      <c r="J33" s="5"/>
    </row>
    <row r="34" spans="1:10" x14ac:dyDescent="0.25">
      <c r="A34" s="10"/>
      <c r="B34" s="11"/>
      <c r="C34" s="40"/>
      <c r="D34" s="6"/>
      <c r="E34" s="8"/>
      <c r="F34" s="40"/>
      <c r="G34" s="324" t="s">
        <v>12</v>
      </c>
      <c r="H34" s="324"/>
      <c r="I34" s="39"/>
      <c r="J34" s="13">
        <f>SUM(D7:D31)</f>
        <v>9800091</v>
      </c>
    </row>
    <row r="35" spans="1:10" x14ac:dyDescent="0.25">
      <c r="A35" s="4"/>
      <c r="B35" s="3"/>
      <c r="C35" s="40"/>
      <c r="D35" s="6"/>
      <c r="E35" s="7"/>
      <c r="F35" s="40"/>
      <c r="G35" s="324" t="s">
        <v>13</v>
      </c>
      <c r="H35" s="324"/>
      <c r="I35" s="39"/>
      <c r="J35" s="13">
        <f>SUM(G7:G31)</f>
        <v>3954827</v>
      </c>
    </row>
    <row r="36" spans="1:10" x14ac:dyDescent="0.25">
      <c r="A36" s="14"/>
      <c r="B36" s="7"/>
      <c r="C36" s="40"/>
      <c r="D36" s="6"/>
      <c r="E36" s="7"/>
      <c r="F36" s="40"/>
      <c r="G36" s="324" t="s">
        <v>14</v>
      </c>
      <c r="H36" s="324"/>
      <c r="I36" s="41"/>
      <c r="J36" s="15">
        <f>J34-J35</f>
        <v>5845264</v>
      </c>
    </row>
    <row r="37" spans="1:10" x14ac:dyDescent="0.25">
      <c r="A37" s="4"/>
      <c r="B37" s="16"/>
      <c r="C37" s="40"/>
      <c r="D37" s="17"/>
      <c r="E37" s="7"/>
      <c r="F37" s="40"/>
      <c r="G37" s="324" t="s">
        <v>15</v>
      </c>
      <c r="H37" s="324"/>
      <c r="I37" s="39"/>
      <c r="J37" s="13">
        <f>SUM(H7:H32)</f>
        <v>1898000</v>
      </c>
    </row>
    <row r="38" spans="1:10" x14ac:dyDescent="0.25">
      <c r="A38" s="4"/>
      <c r="B38" s="16"/>
      <c r="C38" s="40"/>
      <c r="D38" s="17"/>
      <c r="E38" s="7"/>
      <c r="F38" s="40"/>
      <c r="G38" s="324" t="s">
        <v>16</v>
      </c>
      <c r="H38" s="324"/>
      <c r="I38" s="39"/>
      <c r="J38" s="13">
        <f>J36+J37</f>
        <v>7743264</v>
      </c>
    </row>
    <row r="39" spans="1:10" x14ac:dyDescent="0.25">
      <c r="A39" s="4"/>
      <c r="B39" s="16"/>
      <c r="C39" s="40"/>
      <c r="D39" s="17"/>
      <c r="E39" s="7"/>
      <c r="F39" s="40"/>
      <c r="G39" s="324" t="s">
        <v>5</v>
      </c>
      <c r="H39" s="324"/>
      <c r="I39" s="39"/>
      <c r="J39" s="13">
        <f>SUM(I7:I32)</f>
        <v>7743264</v>
      </c>
    </row>
    <row r="40" spans="1:10" x14ac:dyDescent="0.25">
      <c r="A40" s="4"/>
      <c r="B40" s="16"/>
      <c r="C40" s="40"/>
      <c r="D40" s="17"/>
      <c r="E40" s="7"/>
      <c r="F40" s="40"/>
      <c r="G40" s="324" t="s">
        <v>32</v>
      </c>
      <c r="H40" s="324"/>
      <c r="I40" s="40" t="str">
        <f>IF(J40&gt;0,"SALDO",IF(J40&lt;0,"PIUTANG",IF(J40=0,"LUNAS")))</f>
        <v>LUNAS</v>
      </c>
      <c r="J40" s="13">
        <f>J39-J38</f>
        <v>0</v>
      </c>
    </row>
  </sheetData>
  <mergeCells count="15">
    <mergeCell ref="G40:H40"/>
    <mergeCell ref="G34:H34"/>
    <mergeCell ref="G35:H35"/>
    <mergeCell ref="G36:H36"/>
    <mergeCell ref="G37:H37"/>
    <mergeCell ref="G38:H38"/>
    <mergeCell ref="G39:H39"/>
    <mergeCell ref="F1:H1"/>
    <mergeCell ref="F2:H2"/>
    <mergeCell ref="A4:J4"/>
    <mergeCell ref="A5:A6"/>
    <mergeCell ref="B5:G5"/>
    <mergeCell ref="H5:H6"/>
    <mergeCell ref="I5:I6"/>
    <mergeCell ref="J5:J6"/>
  </mergeCells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/>
  <dimension ref="A1:J72"/>
  <sheetViews>
    <sheetView workbookViewId="0">
      <pane ySplit="6" topLeftCell="A58" activePane="bottomLeft" state="frozen"/>
      <selection pane="bottomLeft" activeCell="I52" sqref="I52"/>
    </sheetView>
  </sheetViews>
  <sheetFormatPr defaultRowHeight="15" x14ac:dyDescent="0.25"/>
  <cols>
    <col min="1" max="1" width="9.85546875" bestFit="1" customWidth="1"/>
    <col min="2" max="2" width="10.28515625" style="56" customWidth="1"/>
    <col min="3" max="3" width="5.28515625" style="37" customWidth="1"/>
    <col min="4" max="4" width="11.5703125" bestFit="1" customWidth="1"/>
    <col min="5" max="5" width="10.42578125" style="56" customWidth="1"/>
    <col min="6" max="6" width="5.42578125" style="37" bestFit="1" customWidth="1"/>
    <col min="7" max="7" width="11.42578125" customWidth="1"/>
    <col min="8" max="8" width="9.28515625" customWidth="1"/>
    <col min="9" max="9" width="12" customWidth="1"/>
    <col min="10" max="10" width="14.5703125" style="70" customWidth="1"/>
  </cols>
  <sheetData>
    <row r="1" spans="1:10" x14ac:dyDescent="0.25">
      <c r="A1" s="53" t="s">
        <v>0</v>
      </c>
      <c r="B1" s="22"/>
      <c r="C1" s="78" t="s">
        <v>35</v>
      </c>
      <c r="D1" s="20"/>
      <c r="E1" s="22"/>
      <c r="F1" s="318" t="s">
        <v>22</v>
      </c>
      <c r="G1" s="318"/>
      <c r="H1" s="318"/>
      <c r="I1" s="20"/>
    </row>
    <row r="2" spans="1:10" x14ac:dyDescent="0.25">
      <c r="A2" s="53" t="s">
        <v>1</v>
      </c>
      <c r="B2" s="22"/>
      <c r="C2" s="78" t="s">
        <v>19</v>
      </c>
      <c r="D2" s="20"/>
      <c r="E2" s="22"/>
      <c r="F2" s="318" t="s">
        <v>21</v>
      </c>
      <c r="G2" s="318"/>
      <c r="H2" s="318"/>
      <c r="I2" s="21">
        <f>J71*-1</f>
        <v>12110891</v>
      </c>
    </row>
    <row r="4" spans="1:10" ht="19.5" x14ac:dyDescent="0.25">
      <c r="A4" s="319"/>
      <c r="B4" s="319"/>
      <c r="C4" s="319"/>
      <c r="D4" s="319"/>
      <c r="E4" s="319"/>
      <c r="F4" s="319"/>
      <c r="G4" s="319"/>
      <c r="H4" s="319"/>
      <c r="I4" s="319"/>
      <c r="J4" s="319"/>
    </row>
    <row r="5" spans="1:10" x14ac:dyDescent="0.25">
      <c r="A5" s="320" t="s">
        <v>2</v>
      </c>
      <c r="B5" s="321" t="s">
        <v>3</v>
      </c>
      <c r="C5" s="321"/>
      <c r="D5" s="321"/>
      <c r="E5" s="321"/>
      <c r="F5" s="321"/>
      <c r="G5" s="321"/>
      <c r="H5" s="372" t="s">
        <v>4</v>
      </c>
      <c r="I5" s="369" t="s">
        <v>5</v>
      </c>
      <c r="J5" s="370" t="s">
        <v>6</v>
      </c>
    </row>
    <row r="6" spans="1:10" x14ac:dyDescent="0.25">
      <c r="A6" s="320"/>
      <c r="B6" s="30" t="s">
        <v>7</v>
      </c>
      <c r="C6" s="79" t="s">
        <v>8</v>
      </c>
      <c r="D6" s="31" t="s">
        <v>9</v>
      </c>
      <c r="E6" s="30" t="s">
        <v>10</v>
      </c>
      <c r="F6" s="79" t="s">
        <v>8</v>
      </c>
      <c r="G6" s="31" t="s">
        <v>9</v>
      </c>
      <c r="H6" s="373"/>
      <c r="I6" s="369"/>
      <c r="J6" s="370"/>
    </row>
    <row r="7" spans="1:10" x14ac:dyDescent="0.25">
      <c r="A7" s="93">
        <v>42457</v>
      </c>
      <c r="B7" s="46">
        <v>160076805</v>
      </c>
      <c r="C7" s="84">
        <v>23</v>
      </c>
      <c r="D7" s="50">
        <v>2867813</v>
      </c>
      <c r="E7" s="46"/>
      <c r="F7" s="84"/>
      <c r="G7" s="50"/>
      <c r="H7" s="48"/>
      <c r="I7" s="50"/>
      <c r="J7" s="94"/>
    </row>
    <row r="8" spans="1:10" x14ac:dyDescent="0.25">
      <c r="A8" s="93">
        <v>42458</v>
      </c>
      <c r="B8" s="46">
        <v>160076928</v>
      </c>
      <c r="C8" s="84">
        <v>17</v>
      </c>
      <c r="D8" s="50">
        <v>2337300</v>
      </c>
      <c r="E8" s="46"/>
      <c r="F8" s="84"/>
      <c r="G8" s="50"/>
      <c r="H8" s="48"/>
      <c r="I8" s="50"/>
      <c r="J8" s="94"/>
    </row>
    <row r="9" spans="1:10" x14ac:dyDescent="0.25">
      <c r="A9" s="93">
        <v>42459</v>
      </c>
      <c r="B9" s="46">
        <v>160077039</v>
      </c>
      <c r="C9" s="84">
        <v>8</v>
      </c>
      <c r="D9" s="50">
        <v>900813</v>
      </c>
      <c r="E9" s="46"/>
      <c r="F9" s="84"/>
      <c r="G9" s="50"/>
      <c r="H9" s="48"/>
      <c r="I9" s="50"/>
      <c r="J9" s="94"/>
    </row>
    <row r="10" spans="1:10" x14ac:dyDescent="0.25">
      <c r="A10" s="93">
        <v>42460</v>
      </c>
      <c r="B10" s="46">
        <v>160077106</v>
      </c>
      <c r="C10" s="84">
        <v>12</v>
      </c>
      <c r="D10" s="50">
        <v>1496513</v>
      </c>
      <c r="E10" s="46">
        <v>160020869</v>
      </c>
      <c r="F10" s="84">
        <v>9</v>
      </c>
      <c r="G10" s="50">
        <v>944650</v>
      </c>
      <c r="H10" s="48"/>
      <c r="I10" s="50"/>
      <c r="J10" s="94"/>
    </row>
    <row r="11" spans="1:10" x14ac:dyDescent="0.25">
      <c r="A11" s="93">
        <v>42461</v>
      </c>
      <c r="B11" s="46">
        <v>160077230</v>
      </c>
      <c r="C11" s="84">
        <v>20</v>
      </c>
      <c r="D11" s="50">
        <v>2475463</v>
      </c>
      <c r="E11" s="46"/>
      <c r="F11" s="84"/>
      <c r="G11" s="50"/>
      <c r="H11" s="48"/>
      <c r="I11" s="50"/>
      <c r="J11" s="94"/>
    </row>
    <row r="12" spans="1:10" x14ac:dyDescent="0.25">
      <c r="A12" s="93">
        <v>42462</v>
      </c>
      <c r="B12" s="46">
        <v>160077357</v>
      </c>
      <c r="C12" s="84">
        <v>11</v>
      </c>
      <c r="D12" s="50">
        <v>1119300</v>
      </c>
      <c r="E12" s="46"/>
      <c r="F12" s="84"/>
      <c r="G12" s="50"/>
      <c r="H12" s="48"/>
      <c r="I12" s="50"/>
      <c r="J12" s="94"/>
    </row>
    <row r="13" spans="1:10" x14ac:dyDescent="0.25">
      <c r="A13" s="93">
        <v>42464</v>
      </c>
      <c r="B13" s="46">
        <v>160077703</v>
      </c>
      <c r="C13" s="84">
        <v>24</v>
      </c>
      <c r="D13" s="50">
        <v>2654050</v>
      </c>
      <c r="E13" s="46">
        <v>160021025</v>
      </c>
      <c r="F13" s="84">
        <v>1</v>
      </c>
      <c r="G13" s="50">
        <v>100013</v>
      </c>
      <c r="H13" s="48"/>
      <c r="I13" s="50"/>
      <c r="J13" s="94"/>
    </row>
    <row r="14" spans="1:10" x14ac:dyDescent="0.25">
      <c r="A14" s="93">
        <v>42465</v>
      </c>
      <c r="B14" s="46">
        <v>160077799</v>
      </c>
      <c r="C14" s="84">
        <v>13</v>
      </c>
      <c r="D14" s="50">
        <v>1513313</v>
      </c>
      <c r="E14" s="46"/>
      <c r="F14" s="84"/>
      <c r="G14" s="50"/>
      <c r="H14" s="48"/>
      <c r="I14" s="50"/>
      <c r="J14" s="94"/>
    </row>
    <row r="15" spans="1:10" x14ac:dyDescent="0.25">
      <c r="A15" s="93">
        <v>42466</v>
      </c>
      <c r="B15" s="46">
        <v>160077937</v>
      </c>
      <c r="C15" s="84">
        <v>12</v>
      </c>
      <c r="D15" s="50">
        <v>1332538</v>
      </c>
      <c r="E15" s="46"/>
      <c r="F15" s="84"/>
      <c r="G15" s="50"/>
      <c r="H15" s="48"/>
      <c r="I15" s="50">
        <v>9000000</v>
      </c>
      <c r="J15" s="94" t="s">
        <v>33</v>
      </c>
    </row>
    <row r="16" spans="1:10" x14ac:dyDescent="0.25">
      <c r="A16" s="93">
        <v>42467</v>
      </c>
      <c r="B16" s="46">
        <v>160078066</v>
      </c>
      <c r="C16" s="84">
        <v>16</v>
      </c>
      <c r="D16" s="50">
        <v>1715000</v>
      </c>
      <c r="E16" s="46"/>
      <c r="F16" s="84"/>
      <c r="G16" s="50"/>
      <c r="H16" s="48"/>
      <c r="I16" s="50"/>
      <c r="J16" s="94"/>
    </row>
    <row r="17" spans="1:10" x14ac:dyDescent="0.25">
      <c r="A17" s="93">
        <v>42468</v>
      </c>
      <c r="B17" s="46">
        <v>160078172</v>
      </c>
      <c r="C17" s="84">
        <v>19</v>
      </c>
      <c r="D17" s="50">
        <v>2144100</v>
      </c>
      <c r="E17" s="46"/>
      <c r="F17" s="84"/>
      <c r="G17" s="50"/>
      <c r="H17" s="48"/>
      <c r="I17" s="50"/>
      <c r="J17" s="94"/>
    </row>
    <row r="18" spans="1:10" x14ac:dyDescent="0.25">
      <c r="A18" s="93">
        <v>42469</v>
      </c>
      <c r="B18" s="46">
        <v>160078283</v>
      </c>
      <c r="C18" s="84">
        <v>15</v>
      </c>
      <c r="D18" s="50">
        <v>1941975</v>
      </c>
      <c r="E18" s="46"/>
      <c r="F18" s="84"/>
      <c r="G18" s="50"/>
      <c r="H18" s="48"/>
      <c r="I18" s="50"/>
      <c r="J18" s="94"/>
    </row>
    <row r="19" spans="1:10" x14ac:dyDescent="0.25">
      <c r="A19" s="93">
        <v>42471</v>
      </c>
      <c r="B19" s="46">
        <v>160078626</v>
      </c>
      <c r="C19" s="84">
        <v>23</v>
      </c>
      <c r="D19" s="50">
        <v>2876738</v>
      </c>
      <c r="E19" s="46"/>
      <c r="F19" s="82"/>
      <c r="G19" s="50"/>
      <c r="H19" s="48"/>
      <c r="I19" s="50"/>
      <c r="J19" s="94"/>
    </row>
    <row r="20" spans="1:10" x14ac:dyDescent="0.25">
      <c r="A20" s="93">
        <v>42471</v>
      </c>
      <c r="B20" s="46">
        <v>160078636</v>
      </c>
      <c r="C20" s="84">
        <v>2</v>
      </c>
      <c r="D20" s="50">
        <v>176750</v>
      </c>
      <c r="E20" s="46"/>
      <c r="F20" s="82"/>
      <c r="G20" s="50"/>
      <c r="H20" s="48"/>
      <c r="I20" s="50"/>
      <c r="J20" s="94"/>
    </row>
    <row r="21" spans="1:10" x14ac:dyDescent="0.25">
      <c r="A21" s="93">
        <v>42472</v>
      </c>
      <c r="B21" s="46">
        <v>160078764</v>
      </c>
      <c r="C21" s="84">
        <v>4</v>
      </c>
      <c r="D21" s="50">
        <v>452988</v>
      </c>
      <c r="E21" s="46">
        <v>160021322</v>
      </c>
      <c r="F21" s="82">
        <v>24</v>
      </c>
      <c r="G21" s="50">
        <v>1752575</v>
      </c>
      <c r="H21" s="48"/>
      <c r="I21" s="50"/>
      <c r="J21" s="94"/>
    </row>
    <row r="22" spans="1:10" x14ac:dyDescent="0.25">
      <c r="A22" s="93">
        <v>42473</v>
      </c>
      <c r="B22" s="46">
        <v>160078874</v>
      </c>
      <c r="C22" s="84">
        <v>8</v>
      </c>
      <c r="D22" s="50">
        <v>832650</v>
      </c>
      <c r="E22" s="46"/>
      <c r="F22" s="82"/>
      <c r="G22" s="50"/>
      <c r="H22" s="48"/>
      <c r="I22" s="50"/>
      <c r="J22" s="94"/>
    </row>
    <row r="23" spans="1:10" x14ac:dyDescent="0.25">
      <c r="A23" s="93">
        <v>42474</v>
      </c>
      <c r="B23" s="46">
        <v>160079015</v>
      </c>
      <c r="C23" s="84">
        <v>7</v>
      </c>
      <c r="D23" s="50">
        <v>846913</v>
      </c>
      <c r="E23" s="46"/>
      <c r="F23" s="82"/>
      <c r="G23" s="50"/>
      <c r="H23" s="48"/>
      <c r="I23" s="50"/>
      <c r="J23" s="94"/>
    </row>
    <row r="24" spans="1:10" x14ac:dyDescent="0.25">
      <c r="A24" s="93">
        <v>42475</v>
      </c>
      <c r="B24" s="46">
        <v>160079117</v>
      </c>
      <c r="C24" s="84">
        <v>8</v>
      </c>
      <c r="D24" s="50">
        <v>818125</v>
      </c>
      <c r="E24" s="46"/>
      <c r="F24" s="82"/>
      <c r="G24" s="50"/>
      <c r="H24" s="48"/>
      <c r="I24" s="50"/>
      <c r="J24" s="94"/>
    </row>
    <row r="25" spans="1:10" x14ac:dyDescent="0.25">
      <c r="A25" s="93">
        <v>42476</v>
      </c>
      <c r="B25" s="46">
        <v>160079254</v>
      </c>
      <c r="C25" s="84">
        <v>5</v>
      </c>
      <c r="D25" s="50">
        <v>483000</v>
      </c>
      <c r="E25" s="46"/>
      <c r="F25" s="82"/>
      <c r="G25" s="50"/>
      <c r="H25" s="48"/>
      <c r="I25" s="50"/>
      <c r="J25" s="94"/>
    </row>
    <row r="26" spans="1:10" x14ac:dyDescent="0.25">
      <c r="A26" s="93">
        <v>42478</v>
      </c>
      <c r="B26" s="46">
        <v>160079956</v>
      </c>
      <c r="C26" s="84">
        <v>11</v>
      </c>
      <c r="D26" s="50">
        <v>1225963</v>
      </c>
      <c r="E26" s="46"/>
      <c r="F26" s="82"/>
      <c r="G26" s="50"/>
      <c r="H26" s="48"/>
      <c r="I26" s="50"/>
      <c r="J26" s="94"/>
    </row>
    <row r="27" spans="1:10" s="67" customFormat="1" ht="33.75" x14ac:dyDescent="0.25">
      <c r="A27" s="95">
        <v>42479</v>
      </c>
      <c r="B27" s="86">
        <v>160079674</v>
      </c>
      <c r="C27" s="85">
        <v>6</v>
      </c>
      <c r="D27" s="96">
        <v>609613</v>
      </c>
      <c r="E27" s="86">
        <v>160021608</v>
      </c>
      <c r="F27" s="85">
        <v>12</v>
      </c>
      <c r="G27" s="96">
        <v>1085438</v>
      </c>
      <c r="H27" s="103"/>
      <c r="I27" s="96"/>
      <c r="J27" s="97" t="s">
        <v>57</v>
      </c>
    </row>
    <row r="28" spans="1:10" s="67" customFormat="1" x14ac:dyDescent="0.25">
      <c r="A28" s="95">
        <v>42480</v>
      </c>
      <c r="B28" s="86">
        <v>160079787</v>
      </c>
      <c r="C28" s="85">
        <v>8</v>
      </c>
      <c r="D28" s="96">
        <v>1162088</v>
      </c>
      <c r="E28" s="86">
        <v>160021638</v>
      </c>
      <c r="F28" s="85">
        <v>35</v>
      </c>
      <c r="G28" s="96">
        <v>2129250</v>
      </c>
      <c r="H28" s="103"/>
      <c r="I28" s="96">
        <v>20000000</v>
      </c>
      <c r="J28" s="97" t="s">
        <v>34</v>
      </c>
    </row>
    <row r="29" spans="1:10" s="67" customFormat="1" x14ac:dyDescent="0.25">
      <c r="A29" s="95">
        <v>42481</v>
      </c>
      <c r="B29" s="86">
        <v>160079906</v>
      </c>
      <c r="C29" s="85">
        <v>17</v>
      </c>
      <c r="D29" s="96">
        <v>1830763</v>
      </c>
      <c r="E29" s="86"/>
      <c r="F29" s="85"/>
      <c r="G29" s="96"/>
      <c r="H29" s="103"/>
      <c r="I29" s="96"/>
      <c r="J29" s="97"/>
    </row>
    <row r="30" spans="1:10" s="67" customFormat="1" ht="22.5" x14ac:dyDescent="0.25">
      <c r="A30" s="95">
        <v>42482</v>
      </c>
      <c r="B30" s="86">
        <v>160079969</v>
      </c>
      <c r="C30" s="85">
        <v>57</v>
      </c>
      <c r="D30" s="96">
        <v>5901000</v>
      </c>
      <c r="E30" s="86"/>
      <c r="F30" s="85"/>
      <c r="G30" s="96"/>
      <c r="H30" s="103"/>
      <c r="I30" s="104"/>
      <c r="J30" s="97" t="s">
        <v>56</v>
      </c>
    </row>
    <row r="31" spans="1:10" s="67" customFormat="1" x14ac:dyDescent="0.25">
      <c r="A31" s="95">
        <v>42482</v>
      </c>
      <c r="B31" s="86">
        <v>160080003</v>
      </c>
      <c r="C31" s="85">
        <v>6</v>
      </c>
      <c r="D31" s="96">
        <v>591938</v>
      </c>
      <c r="E31" s="86"/>
      <c r="F31" s="85"/>
      <c r="G31" s="96"/>
      <c r="H31" s="103"/>
      <c r="I31" s="96">
        <v>5808519</v>
      </c>
      <c r="J31" s="97" t="s">
        <v>33</v>
      </c>
    </row>
    <row r="32" spans="1:10" s="67" customFormat="1" x14ac:dyDescent="0.25">
      <c r="A32" s="95">
        <v>42483</v>
      </c>
      <c r="B32" s="86">
        <v>160080141</v>
      </c>
      <c r="C32" s="85">
        <v>4</v>
      </c>
      <c r="D32" s="96">
        <v>493413</v>
      </c>
      <c r="E32" s="86"/>
      <c r="F32" s="85"/>
      <c r="G32" s="96"/>
      <c r="H32" s="103"/>
      <c r="I32" s="96"/>
      <c r="J32" s="97"/>
    </row>
    <row r="33" spans="1:10" s="67" customFormat="1" x14ac:dyDescent="0.25">
      <c r="A33" s="95">
        <v>42485</v>
      </c>
      <c r="B33" s="86">
        <v>160080428</v>
      </c>
      <c r="C33" s="85">
        <v>24</v>
      </c>
      <c r="D33" s="96">
        <v>2215063</v>
      </c>
      <c r="E33" s="86"/>
      <c r="F33" s="85"/>
      <c r="G33" s="96"/>
      <c r="H33" s="103"/>
      <c r="I33" s="96"/>
      <c r="J33" s="97" t="s">
        <v>58</v>
      </c>
    </row>
    <row r="34" spans="1:10" s="67" customFormat="1" x14ac:dyDescent="0.25">
      <c r="A34" s="95">
        <v>42485</v>
      </c>
      <c r="B34" s="86">
        <v>160080430</v>
      </c>
      <c r="C34" s="85">
        <v>16</v>
      </c>
      <c r="D34" s="96">
        <v>1733025</v>
      </c>
      <c r="E34" s="86"/>
      <c r="F34" s="85"/>
      <c r="G34" s="96"/>
      <c r="H34" s="103"/>
      <c r="I34" s="96"/>
      <c r="J34" s="97"/>
    </row>
    <row r="35" spans="1:10" s="67" customFormat="1" x14ac:dyDescent="0.25">
      <c r="A35" s="95">
        <v>42486</v>
      </c>
      <c r="B35" s="86">
        <v>160080547</v>
      </c>
      <c r="C35" s="85">
        <v>12</v>
      </c>
      <c r="D35" s="96">
        <v>1450488</v>
      </c>
      <c r="E35" s="86">
        <v>160021849</v>
      </c>
      <c r="F35" s="85">
        <v>15</v>
      </c>
      <c r="G35" s="96">
        <v>1776338</v>
      </c>
      <c r="H35" s="103"/>
      <c r="I35" s="96"/>
      <c r="J35" s="97"/>
    </row>
    <row r="36" spans="1:10" s="67" customFormat="1" ht="33.75" x14ac:dyDescent="0.25">
      <c r="A36" s="95">
        <v>42487</v>
      </c>
      <c r="B36" s="86">
        <v>160080679</v>
      </c>
      <c r="C36" s="85">
        <v>10</v>
      </c>
      <c r="D36" s="96">
        <v>1179850</v>
      </c>
      <c r="E36" s="86">
        <v>160021888</v>
      </c>
      <c r="F36" s="85">
        <v>45</v>
      </c>
      <c r="G36" s="96">
        <v>4815563</v>
      </c>
      <c r="H36" s="103"/>
      <c r="I36" s="96"/>
      <c r="J36" s="97" t="s">
        <v>57</v>
      </c>
    </row>
    <row r="37" spans="1:10" s="67" customFormat="1" x14ac:dyDescent="0.25">
      <c r="A37" s="95">
        <v>42487</v>
      </c>
      <c r="B37" s="86">
        <v>160021884</v>
      </c>
      <c r="C37" s="85">
        <v>0</v>
      </c>
      <c r="D37" s="96">
        <v>33800</v>
      </c>
      <c r="E37" s="86"/>
      <c r="F37" s="85"/>
      <c r="G37" s="96"/>
      <c r="H37" s="103"/>
      <c r="I37" s="96"/>
      <c r="J37" s="97"/>
    </row>
    <row r="38" spans="1:10" s="67" customFormat="1" x14ac:dyDescent="0.25">
      <c r="A38" s="95">
        <v>42488</v>
      </c>
      <c r="B38" s="86">
        <v>160080801</v>
      </c>
      <c r="C38" s="85">
        <v>13</v>
      </c>
      <c r="D38" s="96">
        <v>1282225</v>
      </c>
      <c r="E38" s="86"/>
      <c r="F38" s="85"/>
      <c r="G38" s="96"/>
      <c r="H38" s="103"/>
      <c r="I38" s="96"/>
      <c r="J38" s="97"/>
    </row>
    <row r="39" spans="1:10" s="67" customFormat="1" x14ac:dyDescent="0.25">
      <c r="A39" s="95">
        <v>42489</v>
      </c>
      <c r="B39" s="86">
        <v>160080923</v>
      </c>
      <c r="C39" s="85">
        <v>15</v>
      </c>
      <c r="D39" s="96">
        <v>1469825</v>
      </c>
      <c r="E39" s="86"/>
      <c r="F39" s="85"/>
      <c r="G39" s="96"/>
      <c r="H39" s="103"/>
      <c r="I39" s="96"/>
      <c r="J39" s="97"/>
    </row>
    <row r="40" spans="1:10" s="67" customFormat="1" x14ac:dyDescent="0.25">
      <c r="A40" s="95">
        <v>42490</v>
      </c>
      <c r="B40" s="86">
        <v>160081076</v>
      </c>
      <c r="C40" s="85">
        <v>13</v>
      </c>
      <c r="D40" s="96">
        <v>1542188</v>
      </c>
      <c r="E40" s="86"/>
      <c r="F40" s="85"/>
      <c r="G40" s="96"/>
      <c r="H40" s="103"/>
      <c r="I40" s="96"/>
      <c r="J40" s="97"/>
    </row>
    <row r="41" spans="1:10" s="67" customFormat="1" x14ac:dyDescent="0.25">
      <c r="A41" s="95">
        <v>42492</v>
      </c>
      <c r="B41" s="86">
        <v>160081370</v>
      </c>
      <c r="C41" s="85">
        <v>24</v>
      </c>
      <c r="D41" s="96">
        <v>2552288</v>
      </c>
      <c r="E41" s="86"/>
      <c r="F41" s="85"/>
      <c r="G41" s="96"/>
      <c r="H41" s="103"/>
      <c r="I41" s="96"/>
      <c r="J41" s="97"/>
    </row>
    <row r="42" spans="1:10" s="67" customFormat="1" ht="38.25" customHeight="1" x14ac:dyDescent="0.25">
      <c r="A42" s="95">
        <v>42493</v>
      </c>
      <c r="B42" s="86">
        <v>160081496</v>
      </c>
      <c r="C42" s="85">
        <v>18</v>
      </c>
      <c r="D42" s="96">
        <v>1952038</v>
      </c>
      <c r="E42" s="86">
        <v>160022088</v>
      </c>
      <c r="F42" s="85">
        <v>23</v>
      </c>
      <c r="G42" s="96">
        <v>2113038</v>
      </c>
      <c r="H42" s="103"/>
      <c r="I42" s="96"/>
      <c r="J42" s="105" t="s">
        <v>59</v>
      </c>
    </row>
    <row r="43" spans="1:10" s="67" customFormat="1" x14ac:dyDescent="0.25">
      <c r="A43" s="95">
        <v>42493</v>
      </c>
      <c r="B43" s="86">
        <v>160081499</v>
      </c>
      <c r="C43" s="85">
        <v>1</v>
      </c>
      <c r="D43" s="96">
        <v>102025</v>
      </c>
      <c r="E43" s="86"/>
      <c r="F43" s="85"/>
      <c r="G43" s="96"/>
      <c r="H43" s="103"/>
      <c r="I43" s="96"/>
      <c r="J43" s="97"/>
    </row>
    <row r="44" spans="1:10" s="67" customFormat="1" x14ac:dyDescent="0.25">
      <c r="A44" s="95">
        <v>42494</v>
      </c>
      <c r="B44" s="86">
        <v>160081613</v>
      </c>
      <c r="C44" s="85">
        <v>13</v>
      </c>
      <c r="D44" s="96">
        <v>1480850</v>
      </c>
      <c r="E44" s="86">
        <v>160022110</v>
      </c>
      <c r="F44" s="85">
        <v>7</v>
      </c>
      <c r="G44" s="96">
        <v>928463</v>
      </c>
      <c r="H44" s="103"/>
      <c r="I44" s="96">
        <v>20000000</v>
      </c>
      <c r="J44" s="97" t="s">
        <v>34</v>
      </c>
    </row>
    <row r="45" spans="1:10" s="67" customFormat="1" x14ac:dyDescent="0.25">
      <c r="A45" s="95">
        <v>42497</v>
      </c>
      <c r="B45" s="86">
        <v>160082027</v>
      </c>
      <c r="C45" s="85">
        <v>48</v>
      </c>
      <c r="D45" s="96">
        <v>4885650</v>
      </c>
      <c r="E45" s="86"/>
      <c r="F45" s="85"/>
      <c r="G45" s="96"/>
      <c r="H45" s="103"/>
      <c r="I45" s="96">
        <v>10000000</v>
      </c>
      <c r="J45" s="97" t="s">
        <v>17</v>
      </c>
    </row>
    <row r="46" spans="1:10" s="67" customFormat="1" x14ac:dyDescent="0.25">
      <c r="A46" s="95">
        <v>42499</v>
      </c>
      <c r="B46" s="86">
        <v>160082327</v>
      </c>
      <c r="C46" s="85">
        <v>29</v>
      </c>
      <c r="D46" s="96">
        <v>3209150</v>
      </c>
      <c r="E46" s="86"/>
      <c r="F46" s="85"/>
      <c r="G46" s="96"/>
      <c r="H46" s="103"/>
      <c r="I46" s="96"/>
      <c r="J46" s="97"/>
    </row>
    <row r="47" spans="1:10" s="67" customFormat="1" x14ac:dyDescent="0.25">
      <c r="A47" s="95">
        <v>42500</v>
      </c>
      <c r="B47" s="86">
        <v>160082455</v>
      </c>
      <c r="C47" s="85">
        <v>23</v>
      </c>
      <c r="D47" s="96">
        <v>2350075</v>
      </c>
      <c r="E47" s="86"/>
      <c r="F47" s="85"/>
      <c r="G47" s="96"/>
      <c r="H47" s="103"/>
      <c r="I47" s="96"/>
      <c r="J47" s="97"/>
    </row>
    <row r="48" spans="1:10" s="67" customFormat="1" x14ac:dyDescent="0.25">
      <c r="A48" s="95">
        <v>42501</v>
      </c>
      <c r="B48" s="86">
        <v>160082584</v>
      </c>
      <c r="C48" s="85">
        <v>25</v>
      </c>
      <c r="D48" s="96">
        <v>2656325</v>
      </c>
      <c r="E48" s="86"/>
      <c r="F48" s="85"/>
      <c r="G48" s="96"/>
      <c r="H48" s="103"/>
      <c r="I48" s="96"/>
      <c r="J48" s="97"/>
    </row>
    <row r="49" spans="1:10" s="67" customFormat="1" x14ac:dyDescent="0.25">
      <c r="A49" s="95">
        <v>42502</v>
      </c>
      <c r="B49" s="86">
        <v>160082736</v>
      </c>
      <c r="C49" s="85">
        <v>25</v>
      </c>
      <c r="D49" s="96">
        <v>2624300</v>
      </c>
      <c r="E49" s="86"/>
      <c r="F49" s="85"/>
      <c r="G49" s="96"/>
      <c r="H49" s="103"/>
      <c r="I49" s="96"/>
      <c r="J49" s="97"/>
    </row>
    <row r="50" spans="1:10" s="67" customFormat="1" x14ac:dyDescent="0.25">
      <c r="A50" s="95">
        <v>42503</v>
      </c>
      <c r="B50" s="86">
        <v>160082857</v>
      </c>
      <c r="C50" s="85">
        <v>15</v>
      </c>
      <c r="D50" s="96">
        <v>1586550</v>
      </c>
      <c r="E50" s="86">
        <v>160022437</v>
      </c>
      <c r="F50" s="85">
        <v>12</v>
      </c>
      <c r="G50" s="96">
        <v>1360888</v>
      </c>
      <c r="H50" s="103"/>
      <c r="I50" s="96"/>
      <c r="J50" s="97"/>
    </row>
    <row r="51" spans="1:10" s="67" customFormat="1" x14ac:dyDescent="0.25">
      <c r="A51" s="95">
        <v>42504</v>
      </c>
      <c r="B51" s="86">
        <v>160082968</v>
      </c>
      <c r="C51" s="85">
        <v>15</v>
      </c>
      <c r="D51" s="96">
        <v>1456875</v>
      </c>
      <c r="E51" s="86"/>
      <c r="F51" s="85"/>
      <c r="G51" s="96"/>
      <c r="H51" s="103"/>
      <c r="I51" s="96"/>
      <c r="J51" s="97"/>
    </row>
    <row r="52" spans="1:10" s="67" customFormat="1" x14ac:dyDescent="0.25">
      <c r="A52" s="95">
        <v>42506</v>
      </c>
      <c r="B52" s="86">
        <v>160083317</v>
      </c>
      <c r="C52" s="85">
        <v>19</v>
      </c>
      <c r="D52" s="96">
        <v>1974088</v>
      </c>
      <c r="E52" s="86"/>
      <c r="F52" s="85"/>
      <c r="G52" s="96"/>
      <c r="H52" s="103"/>
      <c r="I52" s="96"/>
      <c r="J52" s="97"/>
    </row>
    <row r="53" spans="1:10" s="67" customFormat="1" x14ac:dyDescent="0.25">
      <c r="A53" s="95">
        <v>42507</v>
      </c>
      <c r="B53" s="86">
        <v>160083462</v>
      </c>
      <c r="C53" s="85">
        <v>21</v>
      </c>
      <c r="D53" s="96">
        <v>2378250</v>
      </c>
      <c r="E53" s="86"/>
      <c r="F53" s="85"/>
      <c r="G53" s="96"/>
      <c r="H53" s="103"/>
      <c r="I53" s="96"/>
      <c r="J53" s="97"/>
    </row>
    <row r="54" spans="1:10" s="67" customFormat="1" x14ac:dyDescent="0.25">
      <c r="A54" s="95">
        <v>42507</v>
      </c>
      <c r="B54" s="86">
        <v>160083478</v>
      </c>
      <c r="C54" s="85">
        <v>3</v>
      </c>
      <c r="D54" s="96">
        <v>252613</v>
      </c>
      <c r="E54" s="86"/>
      <c r="F54" s="85"/>
      <c r="G54" s="96"/>
      <c r="H54" s="103"/>
      <c r="I54" s="96"/>
      <c r="J54" s="97"/>
    </row>
    <row r="55" spans="1:10" s="67" customFormat="1" x14ac:dyDescent="0.25">
      <c r="A55" s="95">
        <v>42508</v>
      </c>
      <c r="B55" s="86">
        <v>160083583</v>
      </c>
      <c r="C55" s="85">
        <v>11</v>
      </c>
      <c r="D55" s="96">
        <v>1226050</v>
      </c>
      <c r="E55" s="86"/>
      <c r="F55" s="85"/>
      <c r="G55" s="96"/>
      <c r="H55" s="103"/>
      <c r="I55" s="96"/>
      <c r="J55" s="97"/>
    </row>
    <row r="56" spans="1:10" s="67" customFormat="1" x14ac:dyDescent="0.25">
      <c r="A56" s="95">
        <v>42509</v>
      </c>
      <c r="B56" s="86">
        <v>160083686</v>
      </c>
      <c r="C56" s="85">
        <v>13</v>
      </c>
      <c r="D56" s="96">
        <v>1250638</v>
      </c>
      <c r="E56" s="86"/>
      <c r="F56" s="85"/>
      <c r="G56" s="96"/>
      <c r="H56" s="103"/>
      <c r="I56" s="96"/>
      <c r="J56" s="97"/>
    </row>
    <row r="57" spans="1:10" s="67" customFormat="1" x14ac:dyDescent="0.25">
      <c r="A57" s="66">
        <v>42510</v>
      </c>
      <c r="B57" s="29">
        <v>160083686</v>
      </c>
      <c r="C57" s="59">
        <v>21</v>
      </c>
      <c r="D57" s="64">
        <v>2367925</v>
      </c>
      <c r="E57" s="29"/>
      <c r="F57" s="59"/>
      <c r="G57" s="64"/>
      <c r="H57" s="65"/>
      <c r="I57" s="64"/>
      <c r="J57" s="71"/>
    </row>
    <row r="58" spans="1:10" s="67" customFormat="1" x14ac:dyDescent="0.25">
      <c r="A58" s="66">
        <v>42511</v>
      </c>
      <c r="B58" s="29">
        <v>160083953</v>
      </c>
      <c r="C58" s="59">
        <v>22</v>
      </c>
      <c r="D58" s="64">
        <v>2000163</v>
      </c>
      <c r="E58" s="29"/>
      <c r="F58" s="59"/>
      <c r="G58" s="64"/>
      <c r="H58" s="65"/>
      <c r="I58" s="64"/>
      <c r="J58" s="71"/>
    </row>
    <row r="59" spans="1:10" s="67" customFormat="1" x14ac:dyDescent="0.25">
      <c r="A59" s="66">
        <v>42513</v>
      </c>
      <c r="B59" s="29">
        <v>160084202</v>
      </c>
      <c r="C59" s="59">
        <v>35</v>
      </c>
      <c r="D59" s="64">
        <v>4024413</v>
      </c>
      <c r="E59" s="29"/>
      <c r="F59" s="59"/>
      <c r="G59" s="64"/>
      <c r="H59" s="65"/>
      <c r="I59" s="64"/>
      <c r="J59" s="71"/>
    </row>
    <row r="60" spans="1:10" s="67" customFormat="1" x14ac:dyDescent="0.25">
      <c r="A60" s="66">
        <v>42513</v>
      </c>
      <c r="B60" s="29">
        <v>160084221</v>
      </c>
      <c r="C60" s="59">
        <v>1</v>
      </c>
      <c r="D60" s="64">
        <v>86013</v>
      </c>
      <c r="E60" s="29"/>
      <c r="F60" s="59"/>
      <c r="G60" s="64"/>
      <c r="H60" s="65"/>
      <c r="I60" s="64"/>
      <c r="J60" s="71"/>
    </row>
    <row r="61" spans="1:10" s="67" customFormat="1" x14ac:dyDescent="0.25">
      <c r="A61" s="66">
        <v>42514</v>
      </c>
      <c r="B61" s="29">
        <v>160084340</v>
      </c>
      <c r="C61" s="59">
        <v>19</v>
      </c>
      <c r="D61" s="64">
        <v>1802763</v>
      </c>
      <c r="E61" s="29"/>
      <c r="F61" s="59"/>
      <c r="G61" s="64"/>
      <c r="H61" s="65"/>
      <c r="I61" s="64"/>
      <c r="J61" s="71"/>
    </row>
    <row r="62" spans="1:10" s="67" customFormat="1" x14ac:dyDescent="0.25">
      <c r="A62" s="66"/>
      <c r="B62" s="29"/>
      <c r="C62" s="59"/>
      <c r="D62" s="64"/>
      <c r="E62" s="29"/>
      <c r="F62" s="59"/>
      <c r="G62" s="64"/>
      <c r="H62" s="65"/>
      <c r="I62" s="64"/>
      <c r="J62" s="71"/>
    </row>
    <row r="63" spans="1:10" s="67" customFormat="1" x14ac:dyDescent="0.25">
      <c r="A63" s="68"/>
      <c r="B63" s="54" t="s">
        <v>11</v>
      </c>
      <c r="C63" s="58">
        <f>SUM(C7:C61)</f>
        <v>860</v>
      </c>
      <c r="D63" s="69">
        <f>SUM(D7:D61)</f>
        <v>93925626</v>
      </c>
      <c r="E63" s="54" t="s">
        <v>11</v>
      </c>
      <c r="F63" s="58">
        <f>SUM(F7:F48)</f>
        <v>171</v>
      </c>
      <c r="G63" s="69">
        <f>SUM(G7:G48)</f>
        <v>15645328</v>
      </c>
      <c r="H63" s="54">
        <f>SUM(H7:H48)</f>
        <v>0</v>
      </c>
      <c r="I63" s="69">
        <f>SUM(I7:I48)</f>
        <v>64808519</v>
      </c>
      <c r="J63" s="71"/>
    </row>
    <row r="64" spans="1:10" s="67" customFormat="1" x14ac:dyDescent="0.25">
      <c r="A64" s="68"/>
      <c r="B64" s="75"/>
      <c r="C64" s="58"/>
      <c r="D64" s="76"/>
      <c r="E64" s="75"/>
      <c r="F64" s="58"/>
      <c r="G64" s="76"/>
      <c r="H64" s="75"/>
      <c r="I64" s="76"/>
      <c r="J64" s="71"/>
    </row>
    <row r="65" spans="1:10" s="67" customFormat="1" x14ac:dyDescent="0.25">
      <c r="A65" s="68"/>
      <c r="B65" s="55"/>
      <c r="C65" s="59"/>
      <c r="D65" s="69"/>
      <c r="E65" s="54"/>
      <c r="F65" s="59"/>
      <c r="G65" s="371" t="s">
        <v>12</v>
      </c>
      <c r="H65" s="371"/>
      <c r="I65" s="64"/>
      <c r="J65" s="73">
        <f>SUM(D7:D62)</f>
        <v>93925626</v>
      </c>
    </row>
    <row r="66" spans="1:10" s="67" customFormat="1" x14ac:dyDescent="0.25">
      <c r="A66" s="68"/>
      <c r="B66" s="29"/>
      <c r="C66" s="59"/>
      <c r="D66" s="64"/>
      <c r="E66" s="29"/>
      <c r="F66" s="59"/>
      <c r="G66" s="371" t="s">
        <v>13</v>
      </c>
      <c r="H66" s="371"/>
      <c r="I66" s="65"/>
      <c r="J66" s="73">
        <f>SUM(G7:G62)</f>
        <v>17006216</v>
      </c>
    </row>
    <row r="67" spans="1:10" s="67" customFormat="1" x14ac:dyDescent="0.25">
      <c r="A67" s="68"/>
      <c r="B67" s="29"/>
      <c r="C67" s="59"/>
      <c r="D67" s="64"/>
      <c r="E67" s="29"/>
      <c r="F67" s="59"/>
      <c r="G67" s="371" t="s">
        <v>14</v>
      </c>
      <c r="H67" s="371"/>
      <c r="I67" s="69"/>
      <c r="J67" s="73">
        <f>J65-J66</f>
        <v>76919410</v>
      </c>
    </row>
    <row r="68" spans="1:10" s="67" customFormat="1" x14ac:dyDescent="0.25">
      <c r="A68" s="68"/>
      <c r="B68" s="74"/>
      <c r="C68" s="59"/>
      <c r="D68" s="64"/>
      <c r="E68" s="29"/>
      <c r="F68" s="59"/>
      <c r="G68" s="371" t="s">
        <v>15</v>
      </c>
      <c r="H68" s="371"/>
      <c r="I68" s="65"/>
      <c r="J68" s="73">
        <f>SUM(H7:H62)</f>
        <v>0</v>
      </c>
    </row>
    <row r="69" spans="1:10" s="67" customFormat="1" x14ac:dyDescent="0.25">
      <c r="A69" s="68"/>
      <c r="B69" s="74"/>
      <c r="C69" s="59"/>
      <c r="D69" s="64"/>
      <c r="E69" s="29"/>
      <c r="F69" s="59"/>
      <c r="G69" s="371" t="s">
        <v>16</v>
      </c>
      <c r="H69" s="371"/>
      <c r="I69" s="65"/>
      <c r="J69" s="73">
        <f>J67+J68</f>
        <v>76919410</v>
      </c>
    </row>
    <row r="70" spans="1:10" s="67" customFormat="1" x14ac:dyDescent="0.25">
      <c r="A70" s="68"/>
      <c r="B70" s="74"/>
      <c r="C70" s="59"/>
      <c r="D70" s="64"/>
      <c r="E70" s="29"/>
      <c r="F70" s="59"/>
      <c r="G70" s="371" t="s">
        <v>5</v>
      </c>
      <c r="H70" s="371"/>
      <c r="I70" s="65"/>
      <c r="J70" s="73">
        <f>SUM(I7:I62)</f>
        <v>64808519</v>
      </c>
    </row>
    <row r="71" spans="1:10" s="67" customFormat="1" x14ac:dyDescent="0.25">
      <c r="A71" s="68"/>
      <c r="B71" s="74"/>
      <c r="C71" s="59"/>
      <c r="D71" s="64"/>
      <c r="E71" s="29"/>
      <c r="F71" s="59"/>
      <c r="G71" s="371" t="s">
        <v>32</v>
      </c>
      <c r="H71" s="371"/>
      <c r="I71" s="29" t="str">
        <f>IF(J71&gt;0,"SALDO",IF(J71&lt;0,"PIUTANG",IF(J71=0,"LUNAS")))</f>
        <v>PIUTANG</v>
      </c>
      <c r="J71" s="73">
        <f>J70-J69</f>
        <v>-12110891</v>
      </c>
    </row>
    <row r="72" spans="1:10" x14ac:dyDescent="0.25">
      <c r="D72" s="62"/>
    </row>
  </sheetData>
  <mergeCells count="15">
    <mergeCell ref="G71:H71"/>
    <mergeCell ref="F1:H1"/>
    <mergeCell ref="F2:H2"/>
    <mergeCell ref="G65:H65"/>
    <mergeCell ref="G66:H66"/>
    <mergeCell ref="G67:H67"/>
    <mergeCell ref="G68:H68"/>
    <mergeCell ref="G69:H69"/>
    <mergeCell ref="G70:H70"/>
    <mergeCell ref="A4:J4"/>
    <mergeCell ref="A5:A6"/>
    <mergeCell ref="B5:G5"/>
    <mergeCell ref="H5:H6"/>
    <mergeCell ref="I5:I6"/>
    <mergeCell ref="J5:J6"/>
  </mergeCells>
  <pageMargins left="0.13" right="0.12" top="0.15" bottom="0.17" header="0.15" footer="0.3"/>
  <pageSetup paperSize="9" orientation="portrait" horizontalDpi="120" verticalDpi="72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"/>
  <sheetViews>
    <sheetView workbookViewId="0">
      <selection sqref="A1:A1048576"/>
    </sheetView>
  </sheetViews>
  <sheetFormatPr defaultRowHeight="15" x14ac:dyDescent="0.2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P227"/>
  <sheetViews>
    <sheetView workbookViewId="0">
      <pane ySplit="6" topLeftCell="A206" activePane="bottomLeft" state="frozen"/>
      <selection pane="bottomLeft" activeCell="H213" sqref="H213"/>
    </sheetView>
  </sheetViews>
  <sheetFormatPr defaultRowHeight="15" x14ac:dyDescent="0.25"/>
  <cols>
    <col min="1" max="1" width="9.140625" style="234" customWidth="1"/>
    <col min="2" max="2" width="11.85546875" style="234" bestFit="1" customWidth="1"/>
    <col min="3" max="3" width="7.7109375" style="223" customWidth="1"/>
    <col min="4" max="4" width="14.28515625" style="234" customWidth="1"/>
    <col min="5" max="5" width="10.28515625" style="234" customWidth="1"/>
    <col min="6" max="6" width="7" style="223" bestFit="1" customWidth="1"/>
    <col min="7" max="7" width="12.85546875" style="234" customWidth="1"/>
    <col min="8" max="8" width="11.7109375" style="234" customWidth="1"/>
    <col min="9" max="9" width="15.28515625" style="219" customWidth="1"/>
    <col min="10" max="10" width="16.7109375" style="234" customWidth="1"/>
    <col min="11" max="11" width="9.140625" style="219"/>
    <col min="12" max="12" width="11.7109375" style="219" bestFit="1" customWidth="1"/>
    <col min="13" max="13" width="12.5703125" style="219" bestFit="1" customWidth="1"/>
    <col min="14" max="14" width="9.28515625" style="219" bestFit="1" customWidth="1"/>
    <col min="15" max="15" width="10.5703125" style="219" bestFit="1" customWidth="1"/>
    <col min="16" max="16" width="9.140625" style="219"/>
    <col min="17" max="16384" width="9.140625" style="234"/>
  </cols>
  <sheetData>
    <row r="1" spans="1:16" x14ac:dyDescent="0.25">
      <c r="A1" s="218" t="s">
        <v>0</v>
      </c>
      <c r="B1" s="218"/>
      <c r="C1" s="222" t="s">
        <v>64</v>
      </c>
      <c r="D1" s="218"/>
      <c r="E1" s="218"/>
      <c r="F1" s="318" t="s">
        <v>22</v>
      </c>
      <c r="G1" s="318"/>
      <c r="H1" s="318"/>
      <c r="I1" s="220" t="s">
        <v>27</v>
      </c>
      <c r="J1" s="218"/>
      <c r="L1" s="219">
        <f>SUM(D30:D35)</f>
        <v>3437088</v>
      </c>
    </row>
    <row r="2" spans="1:16" x14ac:dyDescent="0.25">
      <c r="A2" s="218" t="s">
        <v>1</v>
      </c>
      <c r="B2" s="218"/>
      <c r="C2" s="222" t="s">
        <v>19</v>
      </c>
      <c r="D2" s="218"/>
      <c r="E2" s="218"/>
      <c r="F2" s="318" t="s">
        <v>21</v>
      </c>
      <c r="G2" s="318"/>
      <c r="H2" s="318"/>
      <c r="I2" s="220">
        <f>J226*-1</f>
        <v>5542514</v>
      </c>
      <c r="J2" s="218"/>
      <c r="L2" s="219">
        <f>SUM(G30:G35)</f>
        <v>414838</v>
      </c>
    </row>
    <row r="3" spans="1:16" x14ac:dyDescent="0.25">
      <c r="L3" s="219">
        <f>L1-L2</f>
        <v>3022250</v>
      </c>
    </row>
    <row r="4" spans="1:16" ht="19.5" x14ac:dyDescent="0.25">
      <c r="A4" s="335"/>
      <c r="B4" s="336"/>
      <c r="C4" s="336"/>
      <c r="D4" s="336"/>
      <c r="E4" s="336"/>
      <c r="F4" s="336"/>
      <c r="G4" s="336"/>
      <c r="H4" s="336"/>
      <c r="I4" s="336"/>
      <c r="J4" s="337"/>
    </row>
    <row r="5" spans="1:16" x14ac:dyDescent="0.25">
      <c r="A5" s="338" t="s">
        <v>2</v>
      </c>
      <c r="B5" s="340" t="s">
        <v>3</v>
      </c>
      <c r="C5" s="341"/>
      <c r="D5" s="341"/>
      <c r="E5" s="341"/>
      <c r="F5" s="341"/>
      <c r="G5" s="342"/>
      <c r="H5" s="329" t="s">
        <v>4</v>
      </c>
      <c r="I5" s="343" t="s">
        <v>5</v>
      </c>
      <c r="J5" s="333" t="s">
        <v>6</v>
      </c>
    </row>
    <row r="6" spans="1:16" x14ac:dyDescent="0.25">
      <c r="A6" s="339"/>
      <c r="B6" s="310" t="s">
        <v>7</v>
      </c>
      <c r="C6" s="312" t="s">
        <v>8</v>
      </c>
      <c r="D6" s="311" t="s">
        <v>9</v>
      </c>
      <c r="E6" s="310" t="s">
        <v>10</v>
      </c>
      <c r="F6" s="312" t="s">
        <v>8</v>
      </c>
      <c r="G6" s="311" t="s">
        <v>9</v>
      </c>
      <c r="H6" s="330"/>
      <c r="I6" s="344"/>
      <c r="J6" s="334"/>
    </row>
    <row r="7" spans="1:16" x14ac:dyDescent="0.25">
      <c r="A7" s="242">
        <v>43126</v>
      </c>
      <c r="B7" s="243">
        <v>180152392</v>
      </c>
      <c r="C7" s="248">
        <v>4</v>
      </c>
      <c r="D7" s="247">
        <v>300650</v>
      </c>
      <c r="E7" s="245">
        <v>180040057</v>
      </c>
      <c r="F7" s="248">
        <v>3</v>
      </c>
      <c r="G7" s="247">
        <v>285950</v>
      </c>
      <c r="H7" s="245"/>
      <c r="I7" s="246"/>
      <c r="J7" s="247"/>
      <c r="K7" s="234"/>
      <c r="L7" s="234"/>
      <c r="M7" s="234"/>
      <c r="N7" s="234"/>
      <c r="O7" s="234"/>
      <c r="P7" s="234"/>
    </row>
    <row r="8" spans="1:16" x14ac:dyDescent="0.25">
      <c r="A8" s="242">
        <v>43126</v>
      </c>
      <c r="B8" s="243">
        <v>180152407</v>
      </c>
      <c r="C8" s="248">
        <v>4</v>
      </c>
      <c r="D8" s="247">
        <v>405213</v>
      </c>
      <c r="E8" s="245"/>
      <c r="F8" s="248"/>
      <c r="G8" s="247"/>
      <c r="H8" s="245"/>
      <c r="I8" s="246"/>
      <c r="J8" s="247"/>
      <c r="K8" s="234"/>
      <c r="L8" s="234"/>
      <c r="M8" s="234"/>
      <c r="N8" s="234"/>
      <c r="O8" s="234"/>
      <c r="P8" s="234"/>
    </row>
    <row r="9" spans="1:16" x14ac:dyDescent="0.25">
      <c r="A9" s="242">
        <v>43126</v>
      </c>
      <c r="B9" s="243">
        <v>180152415</v>
      </c>
      <c r="C9" s="248">
        <v>4</v>
      </c>
      <c r="D9" s="247">
        <v>286038</v>
      </c>
      <c r="E9" s="245"/>
      <c r="F9" s="248"/>
      <c r="G9" s="247"/>
      <c r="H9" s="245"/>
      <c r="I9" s="246"/>
      <c r="J9" s="247"/>
      <c r="K9" s="234"/>
      <c r="L9" s="234"/>
      <c r="M9" s="234"/>
      <c r="N9" s="234"/>
      <c r="O9" s="234"/>
      <c r="P9" s="234"/>
    </row>
    <row r="10" spans="1:16" x14ac:dyDescent="0.25">
      <c r="A10" s="242">
        <v>43126</v>
      </c>
      <c r="B10" s="243">
        <v>180152442</v>
      </c>
      <c r="C10" s="248">
        <v>1</v>
      </c>
      <c r="D10" s="247">
        <v>102900</v>
      </c>
      <c r="E10" s="245"/>
      <c r="F10" s="248"/>
      <c r="G10" s="247"/>
      <c r="H10" s="245"/>
      <c r="I10" s="246">
        <v>808851</v>
      </c>
      <c r="J10" s="247" t="s">
        <v>17</v>
      </c>
      <c r="K10" s="234"/>
      <c r="L10" s="234"/>
      <c r="M10" s="234"/>
      <c r="N10" s="234"/>
      <c r="O10" s="234"/>
      <c r="P10" s="234"/>
    </row>
    <row r="11" spans="1:16" x14ac:dyDescent="0.25">
      <c r="A11" s="242">
        <v>43127</v>
      </c>
      <c r="B11" s="243">
        <v>180152473</v>
      </c>
      <c r="C11" s="248">
        <v>2</v>
      </c>
      <c r="D11" s="247">
        <v>133700</v>
      </c>
      <c r="E11" s="245">
        <v>180040072</v>
      </c>
      <c r="F11" s="248">
        <v>4</v>
      </c>
      <c r="G11" s="247">
        <v>465325</v>
      </c>
      <c r="H11" s="245"/>
      <c r="I11" s="246"/>
      <c r="J11" s="247"/>
      <c r="K11" s="234"/>
      <c r="L11" s="234"/>
      <c r="M11" s="234"/>
      <c r="N11" s="234"/>
      <c r="O11" s="234"/>
      <c r="P11" s="234"/>
    </row>
    <row r="12" spans="1:16" x14ac:dyDescent="0.25">
      <c r="A12" s="242">
        <v>43127</v>
      </c>
      <c r="B12" s="243">
        <v>180152497</v>
      </c>
      <c r="C12" s="248">
        <v>3</v>
      </c>
      <c r="D12" s="247">
        <v>283500</v>
      </c>
      <c r="E12" s="245"/>
      <c r="F12" s="248"/>
      <c r="G12" s="247"/>
      <c r="H12" s="245"/>
      <c r="I12" s="246"/>
      <c r="J12" s="247"/>
      <c r="K12" s="234"/>
      <c r="L12" s="234"/>
      <c r="M12" s="234"/>
      <c r="N12" s="234"/>
      <c r="O12" s="234"/>
      <c r="P12" s="234"/>
    </row>
    <row r="13" spans="1:16" x14ac:dyDescent="0.25">
      <c r="A13" s="242">
        <v>43127</v>
      </c>
      <c r="B13" s="243">
        <v>180152498</v>
      </c>
      <c r="C13" s="248">
        <v>2</v>
      </c>
      <c r="D13" s="247">
        <v>88550</v>
      </c>
      <c r="E13" s="245"/>
      <c r="F13" s="248"/>
      <c r="G13" s="247"/>
      <c r="H13" s="245"/>
      <c r="I13" s="246">
        <v>40425</v>
      </c>
      <c r="J13" s="247" t="s">
        <v>17</v>
      </c>
      <c r="K13" s="234"/>
      <c r="L13" s="234"/>
      <c r="M13" s="234"/>
      <c r="N13" s="234"/>
      <c r="O13" s="234"/>
      <c r="P13" s="234"/>
    </row>
    <row r="14" spans="1:16" x14ac:dyDescent="0.25">
      <c r="A14" s="242">
        <v>43129</v>
      </c>
      <c r="B14" s="243">
        <v>180152595</v>
      </c>
      <c r="C14" s="248">
        <v>15</v>
      </c>
      <c r="D14" s="247">
        <v>953138</v>
      </c>
      <c r="E14" s="245">
        <v>180040107</v>
      </c>
      <c r="F14" s="248">
        <v>5</v>
      </c>
      <c r="G14" s="247">
        <v>537688</v>
      </c>
      <c r="H14" s="245"/>
      <c r="I14" s="246"/>
      <c r="J14" s="247"/>
      <c r="K14" s="234"/>
      <c r="L14" s="234"/>
      <c r="M14" s="234"/>
      <c r="N14" s="234"/>
      <c r="O14" s="234"/>
      <c r="P14" s="234"/>
    </row>
    <row r="15" spans="1:16" x14ac:dyDescent="0.25">
      <c r="A15" s="242">
        <v>43129</v>
      </c>
      <c r="B15" s="243">
        <v>180152607</v>
      </c>
      <c r="C15" s="248">
        <v>11</v>
      </c>
      <c r="D15" s="247">
        <v>1313375</v>
      </c>
      <c r="E15" s="245"/>
      <c r="F15" s="248"/>
      <c r="G15" s="247"/>
      <c r="H15" s="245"/>
      <c r="I15" s="246"/>
      <c r="J15" s="247"/>
      <c r="K15" s="234"/>
      <c r="L15" s="234"/>
      <c r="M15" s="234"/>
      <c r="N15" s="234"/>
      <c r="O15" s="234"/>
      <c r="P15" s="234"/>
    </row>
    <row r="16" spans="1:16" x14ac:dyDescent="0.25">
      <c r="A16" s="242">
        <v>43129</v>
      </c>
      <c r="B16" s="243">
        <v>180152616</v>
      </c>
      <c r="C16" s="248">
        <v>2</v>
      </c>
      <c r="D16" s="247">
        <v>181038</v>
      </c>
      <c r="E16" s="245"/>
      <c r="F16" s="248"/>
      <c r="G16" s="247"/>
      <c r="H16" s="245"/>
      <c r="I16" s="246"/>
      <c r="J16" s="247"/>
      <c r="K16" s="234"/>
      <c r="L16" s="234"/>
      <c r="M16" s="234"/>
      <c r="N16" s="234"/>
      <c r="O16" s="234"/>
      <c r="P16" s="234"/>
    </row>
    <row r="17" spans="1:16" x14ac:dyDescent="0.25">
      <c r="A17" s="242">
        <v>43129</v>
      </c>
      <c r="B17" s="243">
        <v>180152644</v>
      </c>
      <c r="C17" s="248">
        <v>3</v>
      </c>
      <c r="D17" s="247">
        <v>238000</v>
      </c>
      <c r="E17" s="245"/>
      <c r="F17" s="248"/>
      <c r="G17" s="247"/>
      <c r="H17" s="245"/>
      <c r="I17" s="246">
        <v>2147863</v>
      </c>
      <c r="J17" s="247" t="s">
        <v>17</v>
      </c>
      <c r="K17" s="234"/>
      <c r="L17" s="234"/>
      <c r="M17" s="234"/>
      <c r="N17" s="234"/>
      <c r="O17" s="234"/>
      <c r="P17" s="234"/>
    </row>
    <row r="18" spans="1:16" x14ac:dyDescent="0.25">
      <c r="A18" s="242">
        <v>43130</v>
      </c>
      <c r="B18" s="243">
        <v>180152667</v>
      </c>
      <c r="C18" s="248">
        <v>6</v>
      </c>
      <c r="D18" s="247">
        <v>481425</v>
      </c>
      <c r="E18" s="245">
        <v>180040116</v>
      </c>
      <c r="F18" s="248">
        <v>4</v>
      </c>
      <c r="G18" s="247">
        <v>345975</v>
      </c>
      <c r="H18" s="245"/>
      <c r="I18" s="246"/>
      <c r="J18" s="247"/>
      <c r="K18" s="234"/>
      <c r="L18" s="234"/>
      <c r="M18" s="234"/>
      <c r="N18" s="234"/>
      <c r="O18" s="234"/>
      <c r="P18" s="234"/>
    </row>
    <row r="19" spans="1:16" x14ac:dyDescent="0.25">
      <c r="A19" s="242">
        <v>43130</v>
      </c>
      <c r="B19" s="243">
        <v>180152684</v>
      </c>
      <c r="C19" s="248">
        <v>9</v>
      </c>
      <c r="D19" s="247">
        <v>835275</v>
      </c>
      <c r="E19" s="245"/>
      <c r="F19" s="248"/>
      <c r="G19" s="247"/>
      <c r="H19" s="245"/>
      <c r="I19" s="246"/>
      <c r="J19" s="247"/>
      <c r="K19" s="234"/>
      <c r="L19" s="234"/>
      <c r="M19" s="234"/>
      <c r="N19" s="234"/>
      <c r="O19" s="234"/>
      <c r="P19" s="234"/>
    </row>
    <row r="20" spans="1:16" x14ac:dyDescent="0.25">
      <c r="A20" s="242">
        <v>43130</v>
      </c>
      <c r="B20" s="243">
        <v>180152690</v>
      </c>
      <c r="C20" s="248">
        <v>4</v>
      </c>
      <c r="D20" s="247">
        <v>385175</v>
      </c>
      <c r="E20" s="245"/>
      <c r="F20" s="248"/>
      <c r="G20" s="247"/>
      <c r="H20" s="245"/>
      <c r="I20" s="246"/>
      <c r="J20" s="247"/>
      <c r="K20" s="234"/>
      <c r="L20" s="234"/>
      <c r="M20" s="234"/>
      <c r="N20" s="234"/>
      <c r="O20" s="234"/>
      <c r="P20" s="234"/>
    </row>
    <row r="21" spans="1:16" x14ac:dyDescent="0.25">
      <c r="A21" s="242">
        <v>43130</v>
      </c>
      <c r="B21" s="243">
        <v>180152723</v>
      </c>
      <c r="C21" s="248">
        <v>3</v>
      </c>
      <c r="D21" s="247">
        <v>131425</v>
      </c>
      <c r="E21" s="245"/>
      <c r="F21" s="248"/>
      <c r="G21" s="247"/>
      <c r="H21" s="245"/>
      <c r="I21" s="246"/>
      <c r="J21" s="247"/>
      <c r="K21" s="234"/>
      <c r="L21" s="234"/>
      <c r="M21" s="234"/>
      <c r="N21" s="234"/>
      <c r="O21" s="234"/>
      <c r="P21" s="234"/>
    </row>
    <row r="22" spans="1:16" x14ac:dyDescent="0.25">
      <c r="A22" s="242">
        <v>43130</v>
      </c>
      <c r="B22" s="243">
        <v>180152725</v>
      </c>
      <c r="C22" s="248">
        <v>3</v>
      </c>
      <c r="D22" s="247">
        <v>325150</v>
      </c>
      <c r="E22" s="245"/>
      <c r="F22" s="248"/>
      <c r="G22" s="247"/>
      <c r="H22" s="245"/>
      <c r="I22" s="246">
        <v>1812475</v>
      </c>
      <c r="J22" s="247" t="s">
        <v>17</v>
      </c>
      <c r="K22" s="234"/>
      <c r="L22" s="234"/>
      <c r="M22" s="234"/>
      <c r="N22" s="234"/>
      <c r="O22" s="234"/>
      <c r="P22" s="234"/>
    </row>
    <row r="23" spans="1:16" x14ac:dyDescent="0.25">
      <c r="A23" s="242">
        <v>43131</v>
      </c>
      <c r="B23" s="243">
        <v>180152741</v>
      </c>
      <c r="C23" s="248">
        <v>13</v>
      </c>
      <c r="D23" s="247">
        <v>988050</v>
      </c>
      <c r="E23" s="245">
        <v>180040129</v>
      </c>
      <c r="F23" s="248">
        <v>9</v>
      </c>
      <c r="G23" s="247">
        <v>928113</v>
      </c>
      <c r="H23" s="245"/>
      <c r="I23" s="246"/>
      <c r="J23" s="247"/>
      <c r="K23" s="234"/>
      <c r="L23" s="234"/>
      <c r="M23" s="234"/>
      <c r="N23" s="234"/>
      <c r="O23" s="234"/>
      <c r="P23" s="234"/>
    </row>
    <row r="24" spans="1:16" x14ac:dyDescent="0.25">
      <c r="A24" s="242">
        <v>43131</v>
      </c>
      <c r="B24" s="243">
        <v>180152743</v>
      </c>
      <c r="C24" s="248">
        <v>1</v>
      </c>
      <c r="D24" s="247">
        <v>91963</v>
      </c>
      <c r="E24" s="245"/>
      <c r="F24" s="248"/>
      <c r="G24" s="247"/>
      <c r="H24" s="245"/>
      <c r="I24" s="246"/>
      <c r="J24" s="247"/>
      <c r="K24" s="234"/>
      <c r="L24" s="234"/>
      <c r="M24" s="234"/>
      <c r="N24" s="234"/>
      <c r="O24" s="234"/>
      <c r="P24" s="234"/>
    </row>
    <row r="25" spans="1:16" x14ac:dyDescent="0.25">
      <c r="A25" s="242">
        <v>43131</v>
      </c>
      <c r="B25" s="243">
        <v>180152764</v>
      </c>
      <c r="C25" s="248">
        <v>5</v>
      </c>
      <c r="D25" s="247">
        <v>527713</v>
      </c>
      <c r="E25" s="245"/>
      <c r="F25" s="248"/>
      <c r="G25" s="247"/>
      <c r="H25" s="245"/>
      <c r="I25" s="246"/>
      <c r="J25" s="247"/>
      <c r="K25" s="234"/>
      <c r="L25" s="234"/>
      <c r="M25" s="234"/>
      <c r="N25" s="234"/>
      <c r="O25" s="234"/>
      <c r="P25" s="234"/>
    </row>
    <row r="26" spans="1:16" x14ac:dyDescent="0.25">
      <c r="A26" s="242">
        <v>43131</v>
      </c>
      <c r="B26" s="243">
        <v>180152770</v>
      </c>
      <c r="C26" s="248">
        <v>3</v>
      </c>
      <c r="D26" s="247">
        <v>236688</v>
      </c>
      <c r="E26" s="245"/>
      <c r="F26" s="248"/>
      <c r="G26" s="247"/>
      <c r="H26" s="245"/>
      <c r="I26" s="246"/>
      <c r="J26" s="247"/>
      <c r="K26" s="234"/>
      <c r="L26" s="234"/>
      <c r="M26" s="234"/>
      <c r="N26" s="234"/>
      <c r="O26" s="234"/>
      <c r="P26" s="234"/>
    </row>
    <row r="27" spans="1:16" x14ac:dyDescent="0.25">
      <c r="A27" s="242">
        <v>43131</v>
      </c>
      <c r="B27" s="243">
        <v>180152792</v>
      </c>
      <c r="C27" s="248">
        <v>1</v>
      </c>
      <c r="D27" s="247">
        <v>91963</v>
      </c>
      <c r="E27" s="245"/>
      <c r="F27" s="248"/>
      <c r="G27" s="247"/>
      <c r="H27" s="245"/>
      <c r="I27" s="246"/>
      <c r="J27" s="247"/>
      <c r="K27" s="234"/>
      <c r="L27" s="234"/>
      <c r="M27" s="234"/>
      <c r="N27" s="234"/>
      <c r="O27" s="234"/>
      <c r="P27" s="234"/>
    </row>
    <row r="28" spans="1:16" x14ac:dyDescent="0.25">
      <c r="A28" s="242">
        <v>43131</v>
      </c>
      <c r="B28" s="243">
        <v>180152797</v>
      </c>
      <c r="C28" s="248">
        <v>3</v>
      </c>
      <c r="D28" s="247">
        <v>466988</v>
      </c>
      <c r="E28" s="245"/>
      <c r="F28" s="248"/>
      <c r="G28" s="247"/>
      <c r="H28" s="245"/>
      <c r="I28" s="246"/>
      <c r="J28" s="247"/>
      <c r="K28" s="234"/>
      <c r="L28" s="234"/>
      <c r="M28" s="234"/>
      <c r="N28" s="234"/>
      <c r="O28" s="234"/>
      <c r="P28" s="234"/>
    </row>
    <row r="29" spans="1:16" x14ac:dyDescent="0.25">
      <c r="A29" s="242">
        <v>43131</v>
      </c>
      <c r="B29" s="243">
        <v>180152798</v>
      </c>
      <c r="C29" s="248">
        <v>2</v>
      </c>
      <c r="D29" s="247">
        <v>185675</v>
      </c>
      <c r="E29" s="245"/>
      <c r="F29" s="248"/>
      <c r="G29" s="247"/>
      <c r="H29" s="245"/>
      <c r="I29" s="246">
        <v>1660927</v>
      </c>
      <c r="J29" s="247" t="s">
        <v>17</v>
      </c>
      <c r="K29" s="234"/>
      <c r="L29" s="234"/>
      <c r="M29" s="234"/>
      <c r="N29" s="234"/>
      <c r="O29" s="234"/>
      <c r="P29" s="234"/>
    </row>
    <row r="30" spans="1:16" x14ac:dyDescent="0.25">
      <c r="A30" s="242">
        <v>43132</v>
      </c>
      <c r="B30" s="243">
        <v>180152814</v>
      </c>
      <c r="C30" s="248">
        <v>9</v>
      </c>
      <c r="D30" s="247">
        <v>868350</v>
      </c>
      <c r="E30" s="245">
        <v>180040141</v>
      </c>
      <c r="F30" s="248">
        <v>2</v>
      </c>
      <c r="G30" s="247">
        <v>195738</v>
      </c>
      <c r="H30" s="245"/>
      <c r="I30" s="246"/>
      <c r="J30" s="247"/>
      <c r="K30" s="234"/>
      <c r="L30" s="234"/>
      <c r="M30" s="234"/>
      <c r="N30" s="234"/>
      <c r="O30" s="234"/>
      <c r="P30" s="234"/>
    </row>
    <row r="31" spans="1:16" x14ac:dyDescent="0.25">
      <c r="A31" s="242">
        <v>43132</v>
      </c>
      <c r="B31" s="243">
        <v>180152817</v>
      </c>
      <c r="C31" s="248">
        <v>12</v>
      </c>
      <c r="D31" s="247">
        <v>826788</v>
      </c>
      <c r="E31" s="245"/>
      <c r="F31" s="248"/>
      <c r="G31" s="247"/>
      <c r="H31" s="245"/>
      <c r="I31" s="246"/>
      <c r="J31" s="247"/>
      <c r="K31" s="234"/>
      <c r="L31" s="234"/>
      <c r="M31" s="234"/>
      <c r="N31" s="234"/>
      <c r="O31" s="234"/>
      <c r="P31" s="234"/>
    </row>
    <row r="32" spans="1:16" x14ac:dyDescent="0.25">
      <c r="A32" s="242">
        <v>43132</v>
      </c>
      <c r="B32" s="243">
        <v>180152840</v>
      </c>
      <c r="C32" s="248">
        <v>4</v>
      </c>
      <c r="D32" s="247">
        <v>378525</v>
      </c>
      <c r="E32" s="245"/>
      <c r="F32" s="248"/>
      <c r="G32" s="247"/>
      <c r="H32" s="245"/>
      <c r="I32" s="246"/>
      <c r="J32" s="247"/>
      <c r="K32" s="234"/>
      <c r="L32" s="234"/>
      <c r="M32" s="234"/>
      <c r="N32" s="234"/>
      <c r="O32" s="234"/>
      <c r="P32" s="234"/>
    </row>
    <row r="33" spans="1:16" x14ac:dyDescent="0.25">
      <c r="A33" s="242">
        <v>43132</v>
      </c>
      <c r="B33" s="243">
        <v>180152865</v>
      </c>
      <c r="C33" s="248">
        <v>2</v>
      </c>
      <c r="D33" s="247">
        <v>134225</v>
      </c>
      <c r="E33" s="245"/>
      <c r="F33" s="248"/>
      <c r="G33" s="247"/>
      <c r="H33" s="245"/>
      <c r="I33" s="246"/>
      <c r="J33" s="247"/>
      <c r="K33" s="234"/>
      <c r="L33" s="234"/>
      <c r="M33" s="234"/>
      <c r="N33" s="234"/>
      <c r="O33" s="234"/>
      <c r="P33" s="234"/>
    </row>
    <row r="34" spans="1:16" x14ac:dyDescent="0.25">
      <c r="A34" s="242">
        <v>43132</v>
      </c>
      <c r="B34" s="243">
        <v>180152871</v>
      </c>
      <c r="C34" s="248">
        <v>3</v>
      </c>
      <c r="D34" s="247">
        <v>350175</v>
      </c>
      <c r="E34" s="245"/>
      <c r="F34" s="248"/>
      <c r="G34" s="247"/>
      <c r="H34" s="245"/>
      <c r="I34" s="246">
        <v>2362325</v>
      </c>
      <c r="J34" s="247" t="s">
        <v>17</v>
      </c>
      <c r="K34" s="234"/>
      <c r="L34" s="234"/>
      <c r="M34" s="234"/>
      <c r="N34" s="234"/>
      <c r="O34" s="234"/>
      <c r="P34" s="234"/>
    </row>
    <row r="35" spans="1:16" x14ac:dyDescent="0.25">
      <c r="A35" s="242">
        <v>43133</v>
      </c>
      <c r="B35" s="243">
        <v>180152888</v>
      </c>
      <c r="C35" s="248">
        <v>12</v>
      </c>
      <c r="D35" s="247">
        <v>879025</v>
      </c>
      <c r="E35" s="245">
        <v>180040159</v>
      </c>
      <c r="F35" s="248">
        <v>2</v>
      </c>
      <c r="G35" s="247">
        <v>219100</v>
      </c>
      <c r="H35" s="245"/>
      <c r="I35" s="246"/>
      <c r="J35" s="247"/>
      <c r="K35" s="234"/>
      <c r="L35" s="234"/>
      <c r="M35" s="234"/>
      <c r="N35" s="234"/>
      <c r="O35" s="234"/>
      <c r="P35" s="234"/>
    </row>
    <row r="36" spans="1:16" x14ac:dyDescent="0.25">
      <c r="A36" s="242">
        <v>43133</v>
      </c>
      <c r="B36" s="243">
        <v>180152914</v>
      </c>
      <c r="C36" s="248">
        <v>7</v>
      </c>
      <c r="D36" s="247">
        <v>667888</v>
      </c>
      <c r="E36" s="245"/>
      <c r="F36" s="248"/>
      <c r="G36" s="247"/>
      <c r="H36" s="245"/>
      <c r="I36" s="246"/>
      <c r="J36" s="247"/>
      <c r="K36" s="234"/>
      <c r="L36" s="234"/>
      <c r="M36" s="234"/>
      <c r="N36" s="234"/>
      <c r="O36" s="234"/>
      <c r="P36" s="234"/>
    </row>
    <row r="37" spans="1:16" x14ac:dyDescent="0.25">
      <c r="A37" s="242">
        <v>43133</v>
      </c>
      <c r="B37" s="243">
        <v>180152927</v>
      </c>
      <c r="C37" s="248">
        <v>5</v>
      </c>
      <c r="D37" s="247">
        <v>403725</v>
      </c>
      <c r="E37" s="245"/>
      <c r="F37" s="248"/>
      <c r="G37" s="247"/>
      <c r="H37" s="245"/>
      <c r="I37" s="246"/>
      <c r="J37" s="247"/>
      <c r="K37" s="234"/>
      <c r="L37" s="234"/>
      <c r="M37" s="234"/>
      <c r="N37" s="234"/>
      <c r="O37" s="234"/>
      <c r="P37" s="234"/>
    </row>
    <row r="38" spans="1:16" x14ac:dyDescent="0.25">
      <c r="A38" s="242">
        <v>43133</v>
      </c>
      <c r="B38" s="243">
        <v>180152937</v>
      </c>
      <c r="C38" s="248">
        <v>4</v>
      </c>
      <c r="D38" s="247">
        <v>343613</v>
      </c>
      <c r="E38" s="245"/>
      <c r="F38" s="248"/>
      <c r="G38" s="247"/>
      <c r="H38" s="245"/>
      <c r="I38" s="246"/>
      <c r="J38" s="247"/>
      <c r="K38" s="234"/>
      <c r="L38" s="234"/>
      <c r="M38" s="234"/>
      <c r="N38" s="234"/>
      <c r="O38" s="234"/>
      <c r="P38" s="234"/>
    </row>
    <row r="39" spans="1:16" x14ac:dyDescent="0.25">
      <c r="A39" s="242">
        <v>43133</v>
      </c>
      <c r="B39" s="243">
        <v>180152946</v>
      </c>
      <c r="C39" s="248">
        <v>1</v>
      </c>
      <c r="D39" s="247">
        <v>112000</v>
      </c>
      <c r="E39" s="245"/>
      <c r="F39" s="248"/>
      <c r="G39" s="247"/>
      <c r="H39" s="245"/>
      <c r="I39" s="246">
        <v>2187151</v>
      </c>
      <c r="J39" s="247" t="s">
        <v>17</v>
      </c>
      <c r="K39" s="234"/>
      <c r="L39" s="234"/>
      <c r="M39" s="234"/>
      <c r="N39" s="234"/>
      <c r="O39" s="234"/>
      <c r="P39" s="234"/>
    </row>
    <row r="40" spans="1:16" x14ac:dyDescent="0.25">
      <c r="A40" s="242">
        <v>43134</v>
      </c>
      <c r="B40" s="243">
        <v>180152889</v>
      </c>
      <c r="C40" s="248">
        <v>12</v>
      </c>
      <c r="D40" s="247">
        <v>676200</v>
      </c>
      <c r="E40" s="245">
        <v>180040171</v>
      </c>
      <c r="F40" s="248">
        <v>6</v>
      </c>
      <c r="G40" s="247">
        <v>788725</v>
      </c>
      <c r="H40" s="245"/>
      <c r="I40" s="246"/>
      <c r="J40" s="247"/>
      <c r="K40" s="234"/>
      <c r="L40" s="234"/>
      <c r="M40" s="234"/>
      <c r="N40" s="234"/>
      <c r="O40" s="234"/>
      <c r="P40" s="234"/>
    </row>
    <row r="41" spans="1:16" x14ac:dyDescent="0.25">
      <c r="A41" s="242">
        <v>43134</v>
      </c>
      <c r="B41" s="243">
        <v>180152998</v>
      </c>
      <c r="C41" s="248">
        <v>1</v>
      </c>
      <c r="D41" s="247">
        <v>98613</v>
      </c>
      <c r="E41" s="245"/>
      <c r="F41" s="248"/>
      <c r="G41" s="247"/>
      <c r="H41" s="245"/>
      <c r="I41" s="246"/>
      <c r="J41" s="247"/>
      <c r="K41" s="234"/>
      <c r="L41" s="234"/>
      <c r="M41" s="234"/>
      <c r="N41" s="234"/>
      <c r="O41" s="234"/>
      <c r="P41" s="234"/>
    </row>
    <row r="42" spans="1:16" x14ac:dyDescent="0.25">
      <c r="A42" s="242">
        <v>43134</v>
      </c>
      <c r="B42" s="243">
        <v>180153021</v>
      </c>
      <c r="C42" s="248">
        <v>11</v>
      </c>
      <c r="D42" s="247">
        <v>1009225</v>
      </c>
      <c r="E42" s="245"/>
      <c r="F42" s="248"/>
      <c r="G42" s="247"/>
      <c r="H42" s="245"/>
      <c r="I42" s="246"/>
      <c r="J42" s="247"/>
      <c r="K42" s="234"/>
      <c r="L42" s="234"/>
      <c r="M42" s="234"/>
      <c r="N42" s="234"/>
      <c r="O42" s="234"/>
      <c r="P42" s="234"/>
    </row>
    <row r="43" spans="1:16" x14ac:dyDescent="0.25">
      <c r="A43" s="242">
        <v>43134</v>
      </c>
      <c r="B43" s="243">
        <v>180153038</v>
      </c>
      <c r="C43" s="248">
        <v>1</v>
      </c>
      <c r="D43" s="247">
        <v>105963</v>
      </c>
      <c r="E43" s="245"/>
      <c r="F43" s="248"/>
      <c r="G43" s="247"/>
      <c r="H43" s="245"/>
      <c r="I43" s="246">
        <v>1101276</v>
      </c>
      <c r="J43" s="247" t="s">
        <v>17</v>
      </c>
      <c r="K43" s="234"/>
      <c r="L43" s="234"/>
      <c r="M43" s="234"/>
      <c r="N43" s="234"/>
      <c r="O43" s="234"/>
      <c r="P43" s="234"/>
    </row>
    <row r="44" spans="1:16" x14ac:dyDescent="0.25">
      <c r="A44" s="242">
        <v>43136</v>
      </c>
      <c r="B44" s="243">
        <v>180153129</v>
      </c>
      <c r="C44" s="248">
        <v>11</v>
      </c>
      <c r="D44" s="247">
        <v>1022613</v>
      </c>
      <c r="E44" s="245">
        <v>180040200</v>
      </c>
      <c r="F44" s="248">
        <v>4</v>
      </c>
      <c r="G44" s="247">
        <v>374150</v>
      </c>
      <c r="H44" s="245"/>
      <c r="I44" s="246"/>
      <c r="J44" s="247"/>
      <c r="K44" s="234"/>
      <c r="L44" s="234"/>
      <c r="M44" s="234"/>
      <c r="N44" s="234"/>
      <c r="O44" s="234"/>
      <c r="P44" s="234"/>
    </row>
    <row r="45" spans="1:16" x14ac:dyDescent="0.25">
      <c r="A45" s="242">
        <v>43136</v>
      </c>
      <c r="B45" s="243">
        <v>180153147</v>
      </c>
      <c r="C45" s="248">
        <v>23</v>
      </c>
      <c r="D45" s="247">
        <v>2483600</v>
      </c>
      <c r="E45" s="245"/>
      <c r="F45" s="248"/>
      <c r="G45" s="247"/>
      <c r="H45" s="245"/>
      <c r="I45" s="246"/>
      <c r="J45" s="247"/>
      <c r="K45" s="234"/>
      <c r="L45" s="234"/>
      <c r="M45" s="234"/>
      <c r="N45" s="234"/>
      <c r="O45" s="234"/>
      <c r="P45" s="234"/>
    </row>
    <row r="46" spans="1:16" x14ac:dyDescent="0.25">
      <c r="A46" s="242">
        <v>43136</v>
      </c>
      <c r="B46" s="243">
        <v>180153164</v>
      </c>
      <c r="C46" s="248">
        <v>2</v>
      </c>
      <c r="D46" s="247">
        <v>202738</v>
      </c>
      <c r="E46" s="245"/>
      <c r="F46" s="248"/>
      <c r="G46" s="247"/>
      <c r="H46" s="245"/>
      <c r="I46" s="246"/>
      <c r="J46" s="247"/>
      <c r="K46" s="234"/>
      <c r="L46" s="234"/>
      <c r="M46" s="234"/>
      <c r="N46" s="234"/>
      <c r="O46" s="234"/>
      <c r="P46" s="234"/>
    </row>
    <row r="47" spans="1:16" x14ac:dyDescent="0.25">
      <c r="A47" s="242">
        <v>43136</v>
      </c>
      <c r="B47" s="243">
        <v>180153193</v>
      </c>
      <c r="C47" s="248">
        <v>2</v>
      </c>
      <c r="D47" s="247">
        <v>194163</v>
      </c>
      <c r="E47" s="245"/>
      <c r="F47" s="248"/>
      <c r="G47" s="247"/>
      <c r="H47" s="245"/>
      <c r="I47" s="246"/>
      <c r="J47" s="247"/>
      <c r="K47" s="234"/>
      <c r="L47" s="234"/>
      <c r="M47" s="234"/>
      <c r="N47" s="234"/>
      <c r="O47" s="234"/>
      <c r="P47" s="234"/>
    </row>
    <row r="48" spans="1:16" x14ac:dyDescent="0.25">
      <c r="A48" s="242">
        <v>43136</v>
      </c>
      <c r="B48" s="243">
        <v>180153194</v>
      </c>
      <c r="C48" s="248">
        <v>2</v>
      </c>
      <c r="D48" s="247">
        <v>259963</v>
      </c>
      <c r="E48" s="245"/>
      <c r="F48" s="248"/>
      <c r="G48" s="247"/>
      <c r="H48" s="245"/>
      <c r="I48" s="246">
        <v>3788927</v>
      </c>
      <c r="J48" s="247" t="s">
        <v>17</v>
      </c>
      <c r="K48" s="234"/>
      <c r="L48" s="234"/>
      <c r="M48" s="234"/>
      <c r="N48" s="234"/>
      <c r="O48" s="234"/>
      <c r="P48" s="234"/>
    </row>
    <row r="49" spans="1:16" x14ac:dyDescent="0.25">
      <c r="A49" s="242">
        <v>43137</v>
      </c>
      <c r="B49" s="243">
        <v>180153219</v>
      </c>
      <c r="C49" s="248">
        <v>7</v>
      </c>
      <c r="D49" s="247">
        <v>407750</v>
      </c>
      <c r="E49" s="245">
        <v>180040217</v>
      </c>
      <c r="F49" s="248">
        <v>3</v>
      </c>
      <c r="G49" s="247">
        <v>406525</v>
      </c>
      <c r="H49" s="245"/>
      <c r="I49" s="246"/>
      <c r="J49" s="247"/>
      <c r="K49" s="234"/>
      <c r="L49" s="234"/>
      <c r="M49" s="234"/>
      <c r="N49" s="234"/>
      <c r="O49" s="234"/>
      <c r="P49" s="234"/>
    </row>
    <row r="50" spans="1:16" x14ac:dyDescent="0.25">
      <c r="A50" s="242">
        <v>43137</v>
      </c>
      <c r="B50" s="243">
        <v>180153246</v>
      </c>
      <c r="C50" s="248">
        <v>12</v>
      </c>
      <c r="D50" s="247">
        <v>1030838</v>
      </c>
      <c r="E50" s="245"/>
      <c r="F50" s="248"/>
      <c r="G50" s="247"/>
      <c r="H50" s="245"/>
      <c r="I50" s="246"/>
      <c r="J50" s="247"/>
      <c r="K50" s="234"/>
      <c r="L50" s="234"/>
      <c r="M50" s="234"/>
      <c r="N50" s="234"/>
      <c r="O50" s="234"/>
      <c r="P50" s="234"/>
    </row>
    <row r="51" spans="1:16" x14ac:dyDescent="0.25">
      <c r="A51" s="242">
        <v>43137</v>
      </c>
      <c r="B51" s="243">
        <v>180153253</v>
      </c>
      <c r="C51" s="248">
        <v>3</v>
      </c>
      <c r="D51" s="247">
        <v>259613</v>
      </c>
      <c r="E51" s="245"/>
      <c r="F51" s="248"/>
      <c r="G51" s="247"/>
      <c r="H51" s="245"/>
      <c r="I51" s="246"/>
      <c r="J51" s="247"/>
      <c r="K51" s="234"/>
      <c r="L51" s="234"/>
      <c r="M51" s="234"/>
      <c r="N51" s="234"/>
      <c r="O51" s="234"/>
      <c r="P51" s="234"/>
    </row>
    <row r="52" spans="1:16" x14ac:dyDescent="0.25">
      <c r="A52" s="242">
        <v>43137</v>
      </c>
      <c r="B52" s="243">
        <v>180153287</v>
      </c>
      <c r="C52" s="248">
        <v>1</v>
      </c>
      <c r="D52" s="247">
        <v>44275</v>
      </c>
      <c r="E52" s="245"/>
      <c r="F52" s="248"/>
      <c r="G52" s="247"/>
      <c r="H52" s="245"/>
      <c r="I52" s="246"/>
      <c r="J52" s="247"/>
      <c r="K52" s="234"/>
      <c r="L52" s="234"/>
      <c r="M52" s="234"/>
      <c r="N52" s="234"/>
      <c r="O52" s="234"/>
      <c r="P52" s="234"/>
    </row>
    <row r="53" spans="1:16" x14ac:dyDescent="0.25">
      <c r="A53" s="242">
        <v>43137</v>
      </c>
      <c r="B53" s="243">
        <v>180153289</v>
      </c>
      <c r="C53" s="248">
        <v>4</v>
      </c>
      <c r="D53" s="247">
        <v>262500</v>
      </c>
      <c r="E53" s="245"/>
      <c r="F53" s="248"/>
      <c r="G53" s="247"/>
      <c r="H53" s="245"/>
      <c r="I53" s="246">
        <v>1598451</v>
      </c>
      <c r="J53" s="247" t="s">
        <v>17</v>
      </c>
      <c r="K53" s="234"/>
      <c r="L53" s="234"/>
      <c r="M53" s="234"/>
      <c r="N53" s="234"/>
      <c r="O53" s="234"/>
      <c r="P53" s="234"/>
    </row>
    <row r="54" spans="1:16" x14ac:dyDescent="0.25">
      <c r="A54" s="242">
        <v>43138</v>
      </c>
      <c r="B54" s="243">
        <v>180153311</v>
      </c>
      <c r="C54" s="248">
        <v>6</v>
      </c>
      <c r="D54" s="247">
        <v>424988</v>
      </c>
      <c r="E54" s="245">
        <v>180040231</v>
      </c>
      <c r="F54" s="248">
        <v>3</v>
      </c>
      <c r="G54" s="247">
        <v>222600</v>
      </c>
      <c r="H54" s="245"/>
      <c r="I54" s="246"/>
      <c r="J54" s="247"/>
      <c r="K54" s="234"/>
      <c r="L54" s="234"/>
      <c r="M54" s="234"/>
      <c r="N54" s="234"/>
      <c r="O54" s="234"/>
      <c r="P54" s="234"/>
    </row>
    <row r="55" spans="1:16" x14ac:dyDescent="0.25">
      <c r="A55" s="242">
        <v>43138</v>
      </c>
      <c r="B55" s="243">
        <v>180153343</v>
      </c>
      <c r="C55" s="248">
        <v>8</v>
      </c>
      <c r="D55" s="247">
        <v>803775</v>
      </c>
      <c r="E55" s="245"/>
      <c r="F55" s="248"/>
      <c r="G55" s="247"/>
      <c r="H55" s="245"/>
      <c r="I55" s="246"/>
      <c r="J55" s="247"/>
      <c r="K55" s="234"/>
      <c r="L55" s="234"/>
      <c r="M55" s="234"/>
      <c r="N55" s="234"/>
      <c r="O55" s="234"/>
      <c r="P55" s="234"/>
    </row>
    <row r="56" spans="1:16" x14ac:dyDescent="0.25">
      <c r="A56" s="242">
        <v>43138</v>
      </c>
      <c r="B56" s="243">
        <v>180153372</v>
      </c>
      <c r="C56" s="248">
        <v>1</v>
      </c>
      <c r="D56" s="247">
        <v>91963</v>
      </c>
      <c r="E56" s="245"/>
      <c r="F56" s="248"/>
      <c r="G56" s="247"/>
      <c r="H56" s="245"/>
      <c r="I56" s="246">
        <v>1098126</v>
      </c>
      <c r="J56" s="247" t="s">
        <v>17</v>
      </c>
      <c r="K56" s="234"/>
      <c r="L56" s="234"/>
      <c r="M56" s="234"/>
      <c r="N56" s="234"/>
      <c r="O56" s="234"/>
      <c r="P56" s="234"/>
    </row>
    <row r="57" spans="1:16" x14ac:dyDescent="0.25">
      <c r="A57" s="242">
        <v>43139</v>
      </c>
      <c r="B57" s="243">
        <v>180153394</v>
      </c>
      <c r="C57" s="248">
        <v>6</v>
      </c>
      <c r="D57" s="247">
        <v>429888</v>
      </c>
      <c r="E57" s="245">
        <v>180040249</v>
      </c>
      <c r="F57" s="248">
        <v>3</v>
      </c>
      <c r="G57" s="247">
        <v>319375</v>
      </c>
      <c r="H57" s="245"/>
      <c r="I57" s="246"/>
      <c r="J57" s="247"/>
      <c r="K57" s="234"/>
      <c r="L57" s="234"/>
      <c r="M57" s="234"/>
      <c r="N57" s="234"/>
      <c r="O57" s="234"/>
      <c r="P57" s="234"/>
    </row>
    <row r="58" spans="1:16" x14ac:dyDescent="0.25">
      <c r="A58" s="242">
        <v>43139</v>
      </c>
      <c r="B58" s="243">
        <v>180153417</v>
      </c>
      <c r="C58" s="248">
        <v>9</v>
      </c>
      <c r="D58" s="247">
        <v>892938</v>
      </c>
      <c r="E58" s="245"/>
      <c r="F58" s="248"/>
      <c r="G58" s="247"/>
      <c r="H58" s="245"/>
      <c r="I58" s="246"/>
      <c r="J58" s="247"/>
      <c r="K58" s="234"/>
      <c r="L58" s="234"/>
      <c r="M58" s="234"/>
      <c r="N58" s="234"/>
      <c r="O58" s="234"/>
      <c r="P58" s="234"/>
    </row>
    <row r="59" spans="1:16" x14ac:dyDescent="0.25">
      <c r="A59" s="242">
        <v>43139</v>
      </c>
      <c r="B59" s="243">
        <v>180153425</v>
      </c>
      <c r="C59" s="248">
        <v>3</v>
      </c>
      <c r="D59" s="247">
        <v>220763</v>
      </c>
      <c r="E59" s="245"/>
      <c r="F59" s="248"/>
      <c r="G59" s="247"/>
      <c r="H59" s="245"/>
      <c r="I59" s="246"/>
      <c r="J59" s="247"/>
      <c r="K59" s="234"/>
      <c r="L59" s="234"/>
      <c r="M59" s="234"/>
      <c r="N59" s="234"/>
      <c r="O59" s="234"/>
      <c r="P59" s="234"/>
    </row>
    <row r="60" spans="1:16" x14ac:dyDescent="0.25">
      <c r="A60" s="242">
        <v>43139</v>
      </c>
      <c r="B60" s="243">
        <v>180153454</v>
      </c>
      <c r="C60" s="248">
        <v>3</v>
      </c>
      <c r="D60" s="247">
        <v>265738</v>
      </c>
      <c r="E60" s="245"/>
      <c r="F60" s="248"/>
      <c r="G60" s="247"/>
      <c r="H60" s="245"/>
      <c r="I60" s="246"/>
      <c r="J60" s="247"/>
      <c r="K60" s="234"/>
      <c r="L60" s="234"/>
      <c r="M60" s="234"/>
      <c r="N60" s="234"/>
      <c r="O60" s="234"/>
      <c r="P60" s="234"/>
    </row>
    <row r="61" spans="1:16" x14ac:dyDescent="0.25">
      <c r="A61" s="242">
        <v>43139</v>
      </c>
      <c r="B61" s="243">
        <v>180153459</v>
      </c>
      <c r="C61" s="248">
        <v>2</v>
      </c>
      <c r="D61" s="247">
        <v>128713</v>
      </c>
      <c r="E61" s="245"/>
      <c r="F61" s="248"/>
      <c r="G61" s="247"/>
      <c r="H61" s="245"/>
      <c r="I61" s="246">
        <v>1618665</v>
      </c>
      <c r="J61" s="247" t="s">
        <v>17</v>
      </c>
      <c r="K61" s="234"/>
      <c r="L61" s="234"/>
      <c r="M61" s="234"/>
      <c r="N61" s="234"/>
      <c r="O61" s="234"/>
      <c r="P61" s="234"/>
    </row>
    <row r="62" spans="1:16" x14ac:dyDescent="0.25">
      <c r="A62" s="242">
        <v>43140</v>
      </c>
      <c r="B62" s="243">
        <v>180153492</v>
      </c>
      <c r="C62" s="248">
        <v>8</v>
      </c>
      <c r="D62" s="247">
        <v>720913</v>
      </c>
      <c r="E62" s="245">
        <v>180040269</v>
      </c>
      <c r="F62" s="248">
        <v>3</v>
      </c>
      <c r="G62" s="247">
        <v>334513</v>
      </c>
      <c r="H62" s="245"/>
      <c r="I62" s="246"/>
      <c r="J62" s="247"/>
      <c r="K62" s="234"/>
      <c r="L62" s="234"/>
      <c r="M62" s="234"/>
      <c r="N62" s="234"/>
      <c r="O62" s="234"/>
      <c r="P62" s="234"/>
    </row>
    <row r="63" spans="1:16" x14ac:dyDescent="0.25">
      <c r="A63" s="242">
        <v>43140</v>
      </c>
      <c r="B63" s="243">
        <v>180153506</v>
      </c>
      <c r="C63" s="248">
        <v>2</v>
      </c>
      <c r="D63" s="247">
        <v>92138</v>
      </c>
      <c r="E63" s="245"/>
      <c r="F63" s="248"/>
      <c r="G63" s="247"/>
      <c r="H63" s="245"/>
      <c r="I63" s="246"/>
      <c r="J63" s="247"/>
      <c r="K63" s="234"/>
      <c r="L63" s="234"/>
      <c r="M63" s="234"/>
      <c r="N63" s="234"/>
      <c r="O63" s="234"/>
      <c r="P63" s="234"/>
    </row>
    <row r="64" spans="1:16" x14ac:dyDescent="0.25">
      <c r="A64" s="242">
        <v>43140</v>
      </c>
      <c r="B64" s="243">
        <v>180153508</v>
      </c>
      <c r="C64" s="248">
        <v>4</v>
      </c>
      <c r="D64" s="247">
        <v>364438</v>
      </c>
      <c r="E64" s="245"/>
      <c r="F64" s="248"/>
      <c r="G64" s="247"/>
      <c r="H64" s="245"/>
      <c r="I64" s="246"/>
      <c r="J64" s="247"/>
      <c r="K64" s="234"/>
      <c r="L64" s="234"/>
      <c r="M64" s="234"/>
      <c r="N64" s="234"/>
      <c r="O64" s="234"/>
      <c r="P64" s="234"/>
    </row>
    <row r="65" spans="1:16" x14ac:dyDescent="0.25">
      <c r="A65" s="242">
        <v>43140</v>
      </c>
      <c r="B65" s="243">
        <v>180153540</v>
      </c>
      <c r="C65" s="248">
        <v>1</v>
      </c>
      <c r="D65" s="247">
        <v>108063</v>
      </c>
      <c r="E65" s="245"/>
      <c r="F65" s="248"/>
      <c r="G65" s="247"/>
      <c r="H65" s="245"/>
      <c r="I65" s="246"/>
      <c r="J65" s="247"/>
      <c r="K65" s="234"/>
      <c r="L65" s="234"/>
      <c r="M65" s="234"/>
      <c r="N65" s="234"/>
      <c r="O65" s="234"/>
      <c r="P65" s="234"/>
    </row>
    <row r="66" spans="1:16" x14ac:dyDescent="0.25">
      <c r="A66" s="242">
        <v>43140</v>
      </c>
      <c r="B66" s="243">
        <v>180153545</v>
      </c>
      <c r="C66" s="248">
        <v>4</v>
      </c>
      <c r="D66" s="247">
        <v>379050</v>
      </c>
      <c r="E66" s="245"/>
      <c r="F66" s="248"/>
      <c r="G66" s="247"/>
      <c r="H66" s="245"/>
      <c r="I66" s="246">
        <v>1330089</v>
      </c>
      <c r="J66" s="247" t="s">
        <v>17</v>
      </c>
      <c r="K66" s="234"/>
      <c r="L66" s="234"/>
      <c r="M66" s="234"/>
      <c r="N66" s="234"/>
      <c r="O66" s="234"/>
      <c r="P66" s="234"/>
    </row>
    <row r="67" spans="1:16" x14ac:dyDescent="0.25">
      <c r="A67" s="242">
        <v>43141</v>
      </c>
      <c r="B67" s="243">
        <v>180153595</v>
      </c>
      <c r="C67" s="248">
        <v>7</v>
      </c>
      <c r="D67" s="247">
        <v>645050</v>
      </c>
      <c r="E67" s="245">
        <v>180040294</v>
      </c>
      <c r="F67" s="248">
        <v>3</v>
      </c>
      <c r="G67" s="247">
        <v>317800</v>
      </c>
      <c r="H67" s="245"/>
      <c r="I67" s="246"/>
      <c r="J67" s="247"/>
      <c r="K67" s="234"/>
      <c r="L67" s="234"/>
      <c r="M67" s="234"/>
      <c r="N67" s="234"/>
      <c r="O67" s="234"/>
      <c r="P67" s="234"/>
    </row>
    <row r="68" spans="1:16" x14ac:dyDescent="0.25">
      <c r="A68" s="242">
        <v>43141</v>
      </c>
      <c r="B68" s="243">
        <v>180153641</v>
      </c>
      <c r="C68" s="248">
        <v>2</v>
      </c>
      <c r="D68" s="247">
        <v>125300</v>
      </c>
      <c r="E68" s="245"/>
      <c r="F68" s="248"/>
      <c r="G68" s="247"/>
      <c r="H68" s="245"/>
      <c r="I68" s="246"/>
      <c r="J68" s="247"/>
      <c r="K68" s="234"/>
      <c r="L68" s="234"/>
      <c r="M68" s="234"/>
      <c r="N68" s="234"/>
      <c r="O68" s="234"/>
      <c r="P68" s="234"/>
    </row>
    <row r="69" spans="1:16" x14ac:dyDescent="0.25">
      <c r="A69" s="242">
        <v>43141</v>
      </c>
      <c r="B69" s="243">
        <v>180153645</v>
      </c>
      <c r="C69" s="248">
        <v>7</v>
      </c>
      <c r="D69" s="247">
        <v>836938</v>
      </c>
      <c r="E69" s="245"/>
      <c r="F69" s="248"/>
      <c r="G69" s="247"/>
      <c r="H69" s="245"/>
      <c r="I69" s="246">
        <v>1289488</v>
      </c>
      <c r="J69" s="247" t="s">
        <v>17</v>
      </c>
      <c r="K69" s="234"/>
      <c r="L69" s="234"/>
      <c r="M69" s="234"/>
      <c r="N69" s="234"/>
      <c r="O69" s="234"/>
      <c r="P69" s="234"/>
    </row>
    <row r="70" spans="1:16" x14ac:dyDescent="0.25">
      <c r="A70" s="242">
        <v>43143</v>
      </c>
      <c r="B70" s="243">
        <v>180153754</v>
      </c>
      <c r="C70" s="248">
        <v>14</v>
      </c>
      <c r="D70" s="247">
        <v>1413038</v>
      </c>
      <c r="E70" s="245">
        <v>180040336</v>
      </c>
      <c r="F70" s="248">
        <v>5</v>
      </c>
      <c r="G70" s="247">
        <v>520013</v>
      </c>
      <c r="H70" s="245"/>
      <c r="I70" s="246"/>
      <c r="J70" s="247"/>
      <c r="K70" s="234"/>
      <c r="L70" s="234"/>
      <c r="M70" s="234"/>
      <c r="N70" s="234"/>
      <c r="O70" s="234"/>
      <c r="P70" s="234"/>
    </row>
    <row r="71" spans="1:16" x14ac:dyDescent="0.25">
      <c r="A71" s="242">
        <v>43143</v>
      </c>
      <c r="B71" s="243">
        <v>180153772</v>
      </c>
      <c r="C71" s="248">
        <v>10</v>
      </c>
      <c r="D71" s="247">
        <v>993475</v>
      </c>
      <c r="E71" s="245"/>
      <c r="F71" s="248"/>
      <c r="G71" s="247"/>
      <c r="H71" s="245"/>
      <c r="I71" s="246"/>
      <c r="J71" s="247"/>
      <c r="K71" s="234"/>
      <c r="L71" s="234"/>
      <c r="M71" s="234"/>
      <c r="N71" s="234"/>
      <c r="O71" s="234"/>
      <c r="P71" s="234"/>
    </row>
    <row r="72" spans="1:16" x14ac:dyDescent="0.25">
      <c r="A72" s="242">
        <v>43143</v>
      </c>
      <c r="B72" s="243">
        <v>180153779</v>
      </c>
      <c r="C72" s="248">
        <v>9</v>
      </c>
      <c r="D72" s="247">
        <v>955588</v>
      </c>
      <c r="E72" s="245"/>
      <c r="F72" s="248"/>
      <c r="G72" s="247"/>
      <c r="H72" s="245"/>
      <c r="I72" s="246"/>
      <c r="J72" s="247"/>
      <c r="K72" s="234"/>
      <c r="L72" s="234"/>
      <c r="M72" s="234"/>
      <c r="N72" s="234"/>
      <c r="O72" s="234"/>
      <c r="P72" s="234"/>
    </row>
    <row r="73" spans="1:16" x14ac:dyDescent="0.25">
      <c r="A73" s="242">
        <v>43143</v>
      </c>
      <c r="B73" s="243">
        <v>180153805</v>
      </c>
      <c r="C73" s="248">
        <v>2</v>
      </c>
      <c r="D73" s="247">
        <v>268100</v>
      </c>
      <c r="E73" s="245"/>
      <c r="F73" s="248"/>
      <c r="G73" s="247"/>
      <c r="H73" s="245"/>
      <c r="I73" s="246"/>
      <c r="J73" s="247"/>
      <c r="K73" s="234"/>
      <c r="L73" s="234"/>
      <c r="M73" s="234"/>
      <c r="N73" s="234"/>
      <c r="O73" s="234"/>
      <c r="P73" s="234"/>
    </row>
    <row r="74" spans="1:16" x14ac:dyDescent="0.25">
      <c r="A74" s="242">
        <v>43143</v>
      </c>
      <c r="B74" s="243">
        <v>180153813</v>
      </c>
      <c r="C74" s="248">
        <v>3</v>
      </c>
      <c r="D74" s="247">
        <v>193813</v>
      </c>
      <c r="E74" s="245"/>
      <c r="F74" s="248"/>
      <c r="G74" s="247"/>
      <c r="H74" s="245"/>
      <c r="I74" s="246">
        <v>3304001</v>
      </c>
      <c r="J74" s="247" t="s">
        <v>17</v>
      </c>
      <c r="K74" s="234"/>
      <c r="L74" s="234"/>
      <c r="M74" s="234"/>
      <c r="N74" s="234"/>
      <c r="O74" s="234"/>
      <c r="P74" s="234"/>
    </row>
    <row r="75" spans="1:16" x14ac:dyDescent="0.25">
      <c r="A75" s="242">
        <v>43144</v>
      </c>
      <c r="B75" s="243">
        <v>180153846</v>
      </c>
      <c r="C75" s="248">
        <v>5</v>
      </c>
      <c r="D75" s="247">
        <v>409238</v>
      </c>
      <c r="E75" s="245">
        <v>180040360</v>
      </c>
      <c r="F75" s="248">
        <v>5</v>
      </c>
      <c r="G75" s="247">
        <v>501200</v>
      </c>
      <c r="H75" s="245"/>
      <c r="I75" s="246"/>
      <c r="J75" s="247"/>
      <c r="K75" s="234"/>
      <c r="L75" s="234"/>
      <c r="M75" s="234"/>
      <c r="N75" s="234"/>
      <c r="O75" s="234"/>
      <c r="P75" s="234"/>
    </row>
    <row r="76" spans="1:16" x14ac:dyDescent="0.25">
      <c r="A76" s="242">
        <v>43144</v>
      </c>
      <c r="B76" s="243">
        <v>180153877</v>
      </c>
      <c r="C76" s="248">
        <v>10</v>
      </c>
      <c r="D76" s="247">
        <v>791000</v>
      </c>
      <c r="E76" s="245"/>
      <c r="F76" s="248"/>
      <c r="G76" s="247"/>
      <c r="H76" s="245"/>
      <c r="I76" s="246"/>
      <c r="J76" s="247"/>
      <c r="K76" s="234"/>
      <c r="L76" s="234"/>
      <c r="M76" s="234"/>
      <c r="N76" s="234"/>
      <c r="O76" s="234"/>
      <c r="P76" s="234"/>
    </row>
    <row r="77" spans="1:16" x14ac:dyDescent="0.25">
      <c r="A77" s="242">
        <v>43144</v>
      </c>
      <c r="B77" s="243">
        <v>180153882</v>
      </c>
      <c r="C77" s="248">
        <v>4</v>
      </c>
      <c r="D77" s="247">
        <v>394188</v>
      </c>
      <c r="E77" s="245"/>
      <c r="F77" s="248"/>
      <c r="G77" s="247"/>
      <c r="H77" s="245"/>
      <c r="I77" s="246"/>
      <c r="J77" s="247"/>
      <c r="K77" s="234"/>
      <c r="L77" s="234"/>
      <c r="M77" s="234"/>
      <c r="N77" s="234"/>
      <c r="O77" s="234"/>
      <c r="P77" s="234"/>
    </row>
    <row r="78" spans="1:16" x14ac:dyDescent="0.25">
      <c r="A78" s="242">
        <v>43144</v>
      </c>
      <c r="B78" s="243">
        <v>180153918</v>
      </c>
      <c r="C78" s="248">
        <v>3</v>
      </c>
      <c r="D78" s="247">
        <v>368900</v>
      </c>
      <c r="E78" s="245"/>
      <c r="F78" s="248"/>
      <c r="G78" s="247"/>
      <c r="H78" s="245"/>
      <c r="I78" s="246"/>
      <c r="J78" s="247"/>
      <c r="K78" s="234"/>
      <c r="L78" s="234"/>
      <c r="M78" s="234"/>
      <c r="N78" s="234"/>
      <c r="O78" s="234"/>
      <c r="P78" s="234"/>
    </row>
    <row r="79" spans="1:16" x14ac:dyDescent="0.25">
      <c r="A79" s="242">
        <v>43144</v>
      </c>
      <c r="B79" s="243">
        <v>180153923</v>
      </c>
      <c r="C79" s="248">
        <v>6</v>
      </c>
      <c r="D79" s="247">
        <v>577588</v>
      </c>
      <c r="E79" s="245"/>
      <c r="F79" s="248"/>
      <c r="G79" s="247"/>
      <c r="H79" s="245"/>
      <c r="I79" s="246">
        <v>2039714</v>
      </c>
      <c r="J79" s="247" t="s">
        <v>17</v>
      </c>
      <c r="K79" s="234"/>
      <c r="L79" s="234"/>
      <c r="M79" s="234"/>
      <c r="N79" s="234"/>
      <c r="O79" s="234"/>
      <c r="P79" s="234"/>
    </row>
    <row r="80" spans="1:16" x14ac:dyDescent="0.25">
      <c r="A80" s="242">
        <v>43145</v>
      </c>
      <c r="B80" s="243">
        <v>180153949</v>
      </c>
      <c r="C80" s="248">
        <v>3</v>
      </c>
      <c r="D80" s="247">
        <v>313950</v>
      </c>
      <c r="E80" s="245">
        <v>180040390</v>
      </c>
      <c r="F80" s="248">
        <v>4</v>
      </c>
      <c r="G80" s="247">
        <v>358488</v>
      </c>
      <c r="H80" s="245"/>
      <c r="I80" s="246"/>
      <c r="J80" s="247"/>
      <c r="K80" s="234"/>
      <c r="L80" s="234"/>
      <c r="M80" s="234"/>
      <c r="N80" s="234"/>
      <c r="O80" s="234"/>
      <c r="P80" s="234"/>
    </row>
    <row r="81" spans="1:16" x14ac:dyDescent="0.25">
      <c r="A81" s="242">
        <v>43145</v>
      </c>
      <c r="B81" s="243">
        <v>180153966</v>
      </c>
      <c r="C81" s="248">
        <v>9</v>
      </c>
      <c r="D81" s="247">
        <v>893200</v>
      </c>
      <c r="E81" s="245"/>
      <c r="F81" s="248"/>
      <c r="G81" s="247"/>
      <c r="H81" s="245"/>
      <c r="I81" s="246"/>
      <c r="J81" s="247"/>
      <c r="K81" s="234"/>
      <c r="L81" s="234"/>
      <c r="M81" s="234"/>
      <c r="N81" s="234"/>
      <c r="O81" s="234"/>
      <c r="P81" s="234"/>
    </row>
    <row r="82" spans="1:16" x14ac:dyDescent="0.25">
      <c r="A82" s="242">
        <v>43145</v>
      </c>
      <c r="B82" s="243">
        <v>180153984</v>
      </c>
      <c r="C82" s="248">
        <v>3</v>
      </c>
      <c r="D82" s="247">
        <v>289625</v>
      </c>
      <c r="E82" s="245"/>
      <c r="F82" s="248"/>
      <c r="G82" s="247"/>
      <c r="H82" s="245"/>
      <c r="I82" s="246"/>
      <c r="J82" s="247"/>
      <c r="K82" s="234"/>
      <c r="L82" s="234"/>
      <c r="M82" s="234"/>
      <c r="N82" s="234"/>
      <c r="O82" s="234"/>
      <c r="P82" s="234"/>
    </row>
    <row r="83" spans="1:16" x14ac:dyDescent="0.25">
      <c r="A83" s="242">
        <v>43145</v>
      </c>
      <c r="B83" s="243">
        <v>180154020</v>
      </c>
      <c r="C83" s="248">
        <v>1</v>
      </c>
      <c r="D83" s="247">
        <v>83563</v>
      </c>
      <c r="E83" s="245"/>
      <c r="F83" s="248"/>
      <c r="G83" s="247"/>
      <c r="H83" s="245"/>
      <c r="I83" s="246"/>
      <c r="J83" s="247"/>
      <c r="K83" s="234"/>
      <c r="L83" s="234"/>
      <c r="M83" s="234"/>
      <c r="N83" s="234"/>
      <c r="O83" s="234"/>
      <c r="P83" s="234"/>
    </row>
    <row r="84" spans="1:16" x14ac:dyDescent="0.25">
      <c r="A84" s="242">
        <v>43145</v>
      </c>
      <c r="B84" s="243">
        <v>180154024</v>
      </c>
      <c r="C84" s="248">
        <v>12</v>
      </c>
      <c r="D84" s="247">
        <v>1288438</v>
      </c>
      <c r="E84" s="245"/>
      <c r="F84" s="248"/>
      <c r="G84" s="247"/>
      <c r="H84" s="245"/>
      <c r="I84" s="246"/>
      <c r="J84" s="247"/>
      <c r="K84" s="234"/>
      <c r="L84" s="234"/>
      <c r="M84" s="234"/>
      <c r="N84" s="234"/>
      <c r="O84" s="234"/>
      <c r="P84" s="234"/>
    </row>
    <row r="85" spans="1:16" x14ac:dyDescent="0.25">
      <c r="A85" s="242">
        <v>43145</v>
      </c>
      <c r="B85" s="243">
        <v>180154034</v>
      </c>
      <c r="C85" s="248">
        <v>1</v>
      </c>
      <c r="D85" s="247">
        <v>90563</v>
      </c>
      <c r="E85" s="245"/>
      <c r="F85" s="248"/>
      <c r="G85" s="247"/>
      <c r="H85" s="245"/>
      <c r="I85" s="246">
        <v>2600851</v>
      </c>
      <c r="J85" s="247" t="s">
        <v>17</v>
      </c>
      <c r="K85" s="234"/>
      <c r="L85" s="234"/>
      <c r="M85" s="234"/>
      <c r="N85" s="234"/>
      <c r="O85" s="234"/>
      <c r="P85" s="234"/>
    </row>
    <row r="86" spans="1:16" x14ac:dyDescent="0.25">
      <c r="A86" s="242">
        <v>43146</v>
      </c>
      <c r="B86" s="243">
        <v>180154054</v>
      </c>
      <c r="C86" s="248">
        <v>6</v>
      </c>
      <c r="D86" s="247">
        <v>626063</v>
      </c>
      <c r="E86" s="245">
        <v>180040410</v>
      </c>
      <c r="F86" s="248">
        <v>3</v>
      </c>
      <c r="G86" s="247">
        <v>420088</v>
      </c>
      <c r="H86" s="245"/>
      <c r="I86" s="246"/>
      <c r="J86" s="247"/>
      <c r="K86" s="234"/>
      <c r="L86" s="234"/>
      <c r="M86" s="234"/>
      <c r="N86" s="234"/>
      <c r="O86" s="234"/>
      <c r="P86" s="234"/>
    </row>
    <row r="87" spans="1:16" x14ac:dyDescent="0.25">
      <c r="A87" s="242">
        <v>43146</v>
      </c>
      <c r="B87" s="243">
        <v>180154069</v>
      </c>
      <c r="C87" s="248">
        <v>5</v>
      </c>
      <c r="D87" s="247">
        <v>485800</v>
      </c>
      <c r="E87" s="245"/>
      <c r="F87" s="248"/>
      <c r="G87" s="247"/>
      <c r="H87" s="245"/>
      <c r="I87" s="246"/>
      <c r="J87" s="247"/>
      <c r="K87" s="234"/>
      <c r="L87" s="234"/>
      <c r="M87" s="234"/>
      <c r="N87" s="234"/>
      <c r="O87" s="234"/>
      <c r="P87" s="234"/>
    </row>
    <row r="88" spans="1:16" x14ac:dyDescent="0.25">
      <c r="A88" s="242">
        <v>43146</v>
      </c>
      <c r="B88" s="243">
        <v>180154073</v>
      </c>
      <c r="C88" s="248">
        <v>7</v>
      </c>
      <c r="D88" s="247">
        <v>681100</v>
      </c>
      <c r="E88" s="245"/>
      <c r="F88" s="248"/>
      <c r="G88" s="247"/>
      <c r="H88" s="245"/>
      <c r="I88" s="246"/>
      <c r="J88" s="247"/>
      <c r="K88" s="234"/>
      <c r="L88" s="234"/>
      <c r="M88" s="234"/>
      <c r="N88" s="234"/>
      <c r="O88" s="234"/>
      <c r="P88" s="234"/>
    </row>
    <row r="89" spans="1:16" x14ac:dyDescent="0.25">
      <c r="A89" s="242">
        <v>43146</v>
      </c>
      <c r="B89" s="243">
        <v>180154097</v>
      </c>
      <c r="C89" s="248">
        <v>5</v>
      </c>
      <c r="D89" s="247">
        <v>651350</v>
      </c>
      <c r="E89" s="245"/>
      <c r="F89" s="248"/>
      <c r="G89" s="247"/>
      <c r="H89" s="245"/>
      <c r="I89" s="246"/>
      <c r="J89" s="247"/>
      <c r="K89" s="234"/>
      <c r="L89" s="234"/>
      <c r="M89" s="234"/>
      <c r="N89" s="234"/>
      <c r="O89" s="234"/>
      <c r="P89" s="234"/>
    </row>
    <row r="90" spans="1:16" x14ac:dyDescent="0.25">
      <c r="A90" s="242">
        <v>43146</v>
      </c>
      <c r="B90" s="243">
        <v>180154110</v>
      </c>
      <c r="C90" s="248">
        <v>1</v>
      </c>
      <c r="D90" s="247">
        <v>145775</v>
      </c>
      <c r="E90" s="245"/>
      <c r="F90" s="248"/>
      <c r="G90" s="247"/>
      <c r="H90" s="245"/>
      <c r="I90" s="246">
        <v>2170000</v>
      </c>
      <c r="J90" s="247" t="s">
        <v>17</v>
      </c>
      <c r="K90" s="234"/>
      <c r="L90" s="234"/>
      <c r="M90" s="234"/>
      <c r="N90" s="234"/>
      <c r="O90" s="234"/>
      <c r="P90" s="234"/>
    </row>
    <row r="91" spans="1:16" x14ac:dyDescent="0.25">
      <c r="A91" s="242">
        <v>43147</v>
      </c>
      <c r="B91" s="243">
        <v>180154140</v>
      </c>
      <c r="C91" s="248">
        <v>3</v>
      </c>
      <c r="D91" s="247">
        <v>203088</v>
      </c>
      <c r="E91" s="245">
        <v>180040423</v>
      </c>
      <c r="F91" s="248">
        <v>5</v>
      </c>
      <c r="G91" s="247">
        <v>622650</v>
      </c>
      <c r="H91" s="245"/>
      <c r="I91" s="246"/>
      <c r="J91" s="247"/>
      <c r="K91" s="234"/>
      <c r="L91" s="234"/>
      <c r="M91" s="234"/>
      <c r="N91" s="234"/>
      <c r="O91" s="234"/>
      <c r="P91" s="234"/>
    </row>
    <row r="92" spans="1:16" x14ac:dyDescent="0.25">
      <c r="A92" s="242">
        <v>43147</v>
      </c>
      <c r="B92" s="243">
        <v>180154164</v>
      </c>
      <c r="C92" s="248">
        <v>13</v>
      </c>
      <c r="D92" s="247">
        <v>1284238</v>
      </c>
      <c r="E92" s="245"/>
      <c r="F92" s="248"/>
      <c r="G92" s="247"/>
      <c r="H92" s="245"/>
      <c r="I92" s="246"/>
      <c r="J92" s="247"/>
      <c r="K92" s="234"/>
      <c r="L92" s="234"/>
      <c r="M92" s="234"/>
      <c r="N92" s="234"/>
      <c r="O92" s="234"/>
      <c r="P92" s="234"/>
    </row>
    <row r="93" spans="1:16" x14ac:dyDescent="0.25">
      <c r="A93" s="242">
        <v>43147</v>
      </c>
      <c r="B93" s="243">
        <v>180154172</v>
      </c>
      <c r="C93" s="248">
        <v>2</v>
      </c>
      <c r="D93" s="247">
        <v>141225</v>
      </c>
      <c r="E93" s="245"/>
      <c r="F93" s="248"/>
      <c r="G93" s="247"/>
      <c r="H93" s="245"/>
      <c r="I93" s="246">
        <v>1005901</v>
      </c>
      <c r="J93" s="247" t="s">
        <v>17</v>
      </c>
      <c r="K93" s="234"/>
      <c r="L93" s="234"/>
      <c r="M93" s="234"/>
      <c r="N93" s="234"/>
      <c r="O93" s="234"/>
      <c r="P93" s="234"/>
    </row>
    <row r="94" spans="1:16" x14ac:dyDescent="0.25">
      <c r="A94" s="242">
        <v>43148</v>
      </c>
      <c r="B94" s="243">
        <v>180154237</v>
      </c>
      <c r="C94" s="248">
        <v>3</v>
      </c>
      <c r="D94" s="247">
        <v>264775</v>
      </c>
      <c r="E94" s="245">
        <v>180040445</v>
      </c>
      <c r="F94" s="248">
        <v>11</v>
      </c>
      <c r="G94" s="247">
        <v>1131025</v>
      </c>
      <c r="H94" s="245"/>
      <c r="I94" s="246"/>
      <c r="J94" s="247"/>
      <c r="K94" s="234"/>
      <c r="L94" s="234"/>
      <c r="M94" s="234"/>
      <c r="N94" s="234"/>
      <c r="O94" s="234"/>
      <c r="P94" s="234"/>
    </row>
    <row r="95" spans="1:16" x14ac:dyDescent="0.25">
      <c r="A95" s="242">
        <v>43148</v>
      </c>
      <c r="B95" s="243">
        <v>180154256</v>
      </c>
      <c r="C95" s="248">
        <v>14</v>
      </c>
      <c r="D95" s="247">
        <v>1366225</v>
      </c>
      <c r="E95" s="245"/>
      <c r="F95" s="248"/>
      <c r="G95" s="247"/>
      <c r="H95" s="245"/>
      <c r="I95" s="246"/>
      <c r="J95" s="247"/>
      <c r="K95" s="234"/>
      <c r="L95" s="234"/>
      <c r="M95" s="234"/>
      <c r="N95" s="234"/>
      <c r="O95" s="234"/>
      <c r="P95" s="234"/>
    </row>
    <row r="96" spans="1:16" x14ac:dyDescent="0.25">
      <c r="A96" s="242">
        <v>43148</v>
      </c>
      <c r="B96" s="243">
        <v>180154274</v>
      </c>
      <c r="C96" s="248">
        <v>6</v>
      </c>
      <c r="D96" s="247">
        <v>586338</v>
      </c>
      <c r="E96" s="245"/>
      <c r="F96" s="248"/>
      <c r="G96" s="247"/>
      <c r="H96" s="245"/>
      <c r="I96" s="246"/>
      <c r="J96" s="247"/>
      <c r="K96" s="234"/>
      <c r="L96" s="234"/>
      <c r="M96" s="234"/>
      <c r="N96" s="234"/>
      <c r="O96" s="234"/>
      <c r="P96" s="234"/>
    </row>
    <row r="97" spans="1:16" x14ac:dyDescent="0.25">
      <c r="A97" s="242">
        <v>43148</v>
      </c>
      <c r="B97" s="243">
        <v>180154285</v>
      </c>
      <c r="C97" s="248">
        <v>2</v>
      </c>
      <c r="D97" s="247">
        <v>190663</v>
      </c>
      <c r="E97" s="245"/>
      <c r="F97" s="248"/>
      <c r="G97" s="247"/>
      <c r="H97" s="245"/>
      <c r="I97" s="246">
        <v>1276976</v>
      </c>
      <c r="J97" s="247" t="s">
        <v>17</v>
      </c>
      <c r="K97" s="234"/>
      <c r="L97" s="234"/>
      <c r="M97" s="234"/>
      <c r="N97" s="234"/>
      <c r="O97" s="234"/>
      <c r="P97" s="234"/>
    </row>
    <row r="98" spans="1:16" x14ac:dyDescent="0.25">
      <c r="A98" s="242">
        <v>43150</v>
      </c>
      <c r="B98" s="243">
        <v>180154372</v>
      </c>
      <c r="C98" s="248">
        <v>7</v>
      </c>
      <c r="D98" s="247">
        <v>499800</v>
      </c>
      <c r="E98" s="245">
        <v>180040480</v>
      </c>
      <c r="F98" s="248">
        <v>5</v>
      </c>
      <c r="G98" s="247">
        <v>483088</v>
      </c>
      <c r="H98" s="245"/>
      <c r="I98" s="246"/>
      <c r="J98" s="247"/>
      <c r="K98" s="234"/>
      <c r="L98" s="234"/>
      <c r="M98" s="234"/>
      <c r="N98" s="234"/>
      <c r="O98" s="234"/>
      <c r="P98" s="234"/>
    </row>
    <row r="99" spans="1:16" x14ac:dyDescent="0.25">
      <c r="A99" s="242">
        <v>43150</v>
      </c>
      <c r="B99" s="243">
        <v>180154402</v>
      </c>
      <c r="C99" s="248">
        <v>12</v>
      </c>
      <c r="D99" s="247">
        <v>1216688</v>
      </c>
      <c r="E99" s="245"/>
      <c r="F99" s="248"/>
      <c r="G99" s="247"/>
      <c r="H99" s="245"/>
      <c r="I99" s="246"/>
      <c r="J99" s="247"/>
      <c r="K99" s="234"/>
      <c r="L99" s="234"/>
      <c r="M99" s="234"/>
      <c r="N99" s="234"/>
      <c r="O99" s="234"/>
      <c r="P99" s="234"/>
    </row>
    <row r="100" spans="1:16" x14ac:dyDescent="0.25">
      <c r="A100" s="242">
        <v>43150</v>
      </c>
      <c r="B100" s="243">
        <v>180154405</v>
      </c>
      <c r="C100" s="248">
        <v>2</v>
      </c>
      <c r="D100" s="247">
        <v>170450</v>
      </c>
      <c r="E100" s="245"/>
      <c r="F100" s="248"/>
      <c r="G100" s="247"/>
      <c r="H100" s="245"/>
      <c r="I100" s="246"/>
      <c r="J100" s="247"/>
      <c r="K100" s="234"/>
      <c r="L100" s="234"/>
      <c r="M100" s="234"/>
      <c r="N100" s="234"/>
      <c r="O100" s="234"/>
      <c r="P100" s="234"/>
    </row>
    <row r="101" spans="1:16" x14ac:dyDescent="0.25">
      <c r="A101" s="242">
        <v>43150</v>
      </c>
      <c r="B101" s="243">
        <v>180154449</v>
      </c>
      <c r="C101" s="248">
        <v>4</v>
      </c>
      <c r="D101" s="247">
        <v>381238</v>
      </c>
      <c r="E101" s="245"/>
      <c r="F101" s="248"/>
      <c r="G101" s="247"/>
      <c r="H101" s="245"/>
      <c r="I101" s="246"/>
      <c r="J101" s="247"/>
      <c r="K101" s="234"/>
      <c r="L101" s="234"/>
      <c r="M101" s="234"/>
      <c r="N101" s="234"/>
      <c r="O101" s="234"/>
      <c r="P101" s="234"/>
    </row>
    <row r="102" spans="1:16" x14ac:dyDescent="0.25">
      <c r="A102" s="242">
        <v>43150</v>
      </c>
      <c r="B102" s="243">
        <v>180154451</v>
      </c>
      <c r="C102" s="248">
        <v>4</v>
      </c>
      <c r="D102" s="247">
        <v>307388</v>
      </c>
      <c r="E102" s="245"/>
      <c r="F102" s="248"/>
      <c r="G102" s="247"/>
      <c r="H102" s="245"/>
      <c r="I102" s="246">
        <v>2092476</v>
      </c>
      <c r="J102" s="247" t="s">
        <v>17</v>
      </c>
      <c r="K102" s="234"/>
      <c r="L102" s="234"/>
      <c r="M102" s="234"/>
      <c r="N102" s="234"/>
      <c r="O102" s="234"/>
      <c r="P102" s="234"/>
    </row>
    <row r="103" spans="1:16" x14ac:dyDescent="0.25">
      <c r="A103" s="242">
        <v>43151</v>
      </c>
      <c r="B103" s="243">
        <v>180154479</v>
      </c>
      <c r="C103" s="248">
        <v>2</v>
      </c>
      <c r="D103" s="247">
        <v>190575</v>
      </c>
      <c r="E103" s="245">
        <v>180040505</v>
      </c>
      <c r="F103" s="248">
        <v>14</v>
      </c>
      <c r="G103" s="247">
        <v>1458625</v>
      </c>
      <c r="H103" s="245"/>
      <c r="I103" s="246"/>
      <c r="J103" s="247"/>
      <c r="K103" s="234"/>
      <c r="L103" s="234"/>
      <c r="M103" s="234"/>
      <c r="N103" s="234"/>
      <c r="O103" s="234"/>
      <c r="P103" s="234"/>
    </row>
    <row r="104" spans="1:16" x14ac:dyDescent="0.25">
      <c r="A104" s="242">
        <v>43151</v>
      </c>
      <c r="B104" s="243">
        <v>180154501</v>
      </c>
      <c r="C104" s="248">
        <v>28</v>
      </c>
      <c r="D104" s="247">
        <v>2775413</v>
      </c>
      <c r="E104" s="245"/>
      <c r="F104" s="248"/>
      <c r="G104" s="247"/>
      <c r="H104" s="245"/>
      <c r="I104" s="246"/>
      <c r="J104" s="247"/>
      <c r="K104" s="234"/>
      <c r="L104" s="234"/>
      <c r="M104" s="234"/>
      <c r="N104" s="234"/>
      <c r="O104" s="234"/>
      <c r="P104" s="234"/>
    </row>
    <row r="105" spans="1:16" x14ac:dyDescent="0.25">
      <c r="A105" s="242">
        <v>43151</v>
      </c>
      <c r="B105" s="243">
        <v>180154528</v>
      </c>
      <c r="C105" s="248">
        <v>1</v>
      </c>
      <c r="D105" s="247">
        <v>144288</v>
      </c>
      <c r="E105" s="245"/>
      <c r="F105" s="248"/>
      <c r="G105" s="247"/>
      <c r="H105" s="245"/>
      <c r="I105" s="246">
        <v>1651651</v>
      </c>
      <c r="J105" s="247" t="s">
        <v>17</v>
      </c>
      <c r="K105" s="234"/>
      <c r="L105" s="234"/>
      <c r="M105" s="234"/>
      <c r="N105" s="234"/>
      <c r="O105" s="234"/>
      <c r="P105" s="234"/>
    </row>
    <row r="106" spans="1:16" x14ac:dyDescent="0.25">
      <c r="A106" s="242">
        <v>43152</v>
      </c>
      <c r="B106" s="243">
        <v>180154566</v>
      </c>
      <c r="C106" s="248">
        <v>3</v>
      </c>
      <c r="D106" s="247">
        <v>242113</v>
      </c>
      <c r="E106" s="245">
        <v>180040527</v>
      </c>
      <c r="F106" s="248">
        <v>9</v>
      </c>
      <c r="G106" s="247">
        <v>834313</v>
      </c>
      <c r="H106" s="245"/>
      <c r="I106" s="246"/>
      <c r="J106" s="247"/>
      <c r="K106" s="234"/>
      <c r="L106" s="234"/>
      <c r="M106" s="234"/>
      <c r="N106" s="234"/>
      <c r="O106" s="234"/>
      <c r="P106" s="234"/>
    </row>
    <row r="107" spans="1:16" x14ac:dyDescent="0.25">
      <c r="A107" s="242">
        <v>43152</v>
      </c>
      <c r="B107" s="243">
        <v>180154582</v>
      </c>
      <c r="C107" s="248">
        <v>16</v>
      </c>
      <c r="D107" s="247">
        <v>1707125</v>
      </c>
      <c r="E107" s="245"/>
      <c r="F107" s="248"/>
      <c r="G107" s="247"/>
      <c r="H107" s="245"/>
      <c r="I107" s="246"/>
      <c r="J107" s="247"/>
      <c r="K107" s="234"/>
      <c r="L107" s="234"/>
      <c r="M107" s="234"/>
      <c r="N107" s="234"/>
      <c r="O107" s="234"/>
      <c r="P107" s="234"/>
    </row>
    <row r="108" spans="1:16" x14ac:dyDescent="0.25">
      <c r="A108" s="242">
        <v>43152</v>
      </c>
      <c r="B108" s="243">
        <v>180154599</v>
      </c>
      <c r="C108" s="248">
        <v>5</v>
      </c>
      <c r="D108" s="247">
        <v>526225</v>
      </c>
      <c r="E108" s="245"/>
      <c r="F108" s="248"/>
      <c r="G108" s="247"/>
      <c r="H108" s="245"/>
      <c r="I108" s="246"/>
      <c r="J108" s="247"/>
      <c r="K108" s="234"/>
      <c r="L108" s="234"/>
      <c r="M108" s="234"/>
      <c r="N108" s="234"/>
      <c r="O108" s="234"/>
      <c r="P108" s="234"/>
    </row>
    <row r="109" spans="1:16" x14ac:dyDescent="0.25">
      <c r="A109" s="242">
        <v>43152</v>
      </c>
      <c r="B109" s="243">
        <v>180154627</v>
      </c>
      <c r="C109" s="248">
        <v>2</v>
      </c>
      <c r="D109" s="247">
        <v>205713</v>
      </c>
      <c r="E109" s="245"/>
      <c r="F109" s="248"/>
      <c r="G109" s="247"/>
      <c r="H109" s="245"/>
      <c r="I109" s="246"/>
      <c r="J109" s="247"/>
      <c r="K109" s="234"/>
      <c r="L109" s="234"/>
      <c r="M109" s="234"/>
      <c r="N109" s="234"/>
      <c r="O109" s="234"/>
      <c r="P109" s="234"/>
    </row>
    <row r="110" spans="1:16" x14ac:dyDescent="0.25">
      <c r="A110" s="242">
        <v>43152</v>
      </c>
      <c r="B110" s="243">
        <v>180154628</v>
      </c>
      <c r="C110" s="248">
        <v>6</v>
      </c>
      <c r="D110" s="247">
        <v>650300</v>
      </c>
      <c r="E110" s="245"/>
      <c r="F110" s="248"/>
      <c r="G110" s="247"/>
      <c r="H110" s="245"/>
      <c r="I110" s="246">
        <v>2497163</v>
      </c>
      <c r="J110" s="247" t="s">
        <v>17</v>
      </c>
      <c r="K110" s="234"/>
      <c r="L110" s="234"/>
      <c r="M110" s="234"/>
      <c r="N110" s="234"/>
      <c r="O110" s="234"/>
      <c r="P110" s="234"/>
    </row>
    <row r="111" spans="1:16" x14ac:dyDescent="0.25">
      <c r="A111" s="242">
        <v>43153</v>
      </c>
      <c r="B111" s="243">
        <v>180154664</v>
      </c>
      <c r="C111" s="248">
        <v>3</v>
      </c>
      <c r="D111" s="247">
        <v>320425</v>
      </c>
      <c r="E111" s="245">
        <v>180040564</v>
      </c>
      <c r="F111" s="248">
        <v>3</v>
      </c>
      <c r="G111" s="247">
        <v>273700</v>
      </c>
      <c r="H111" s="245"/>
      <c r="I111" s="246"/>
      <c r="J111" s="247"/>
      <c r="K111" s="234"/>
      <c r="L111" s="234"/>
      <c r="M111" s="234"/>
      <c r="N111" s="234"/>
      <c r="O111" s="234"/>
      <c r="P111" s="234"/>
    </row>
    <row r="112" spans="1:16" x14ac:dyDescent="0.25">
      <c r="A112" s="242">
        <v>43153</v>
      </c>
      <c r="B112" s="243">
        <v>180154691</v>
      </c>
      <c r="C112" s="248">
        <v>21</v>
      </c>
      <c r="D112" s="247">
        <v>2227575</v>
      </c>
      <c r="E112" s="245"/>
      <c r="F112" s="248"/>
      <c r="G112" s="247"/>
      <c r="H112" s="245"/>
      <c r="I112" s="246"/>
      <c r="J112" s="247"/>
      <c r="K112" s="234"/>
      <c r="L112" s="234"/>
      <c r="M112" s="234"/>
      <c r="N112" s="234"/>
      <c r="O112" s="234"/>
      <c r="P112" s="234"/>
    </row>
    <row r="113" spans="1:16" x14ac:dyDescent="0.25">
      <c r="A113" s="242">
        <v>43153</v>
      </c>
      <c r="B113" s="243">
        <v>180154722</v>
      </c>
      <c r="C113" s="248">
        <v>3</v>
      </c>
      <c r="D113" s="247">
        <v>335738</v>
      </c>
      <c r="E113" s="245"/>
      <c r="F113" s="248"/>
      <c r="G113" s="247"/>
      <c r="H113" s="245"/>
      <c r="I113" s="246"/>
      <c r="J113" s="247"/>
      <c r="K113" s="234"/>
      <c r="L113" s="234"/>
      <c r="M113" s="234"/>
      <c r="N113" s="234"/>
      <c r="O113" s="234"/>
      <c r="P113" s="234"/>
    </row>
    <row r="114" spans="1:16" x14ac:dyDescent="0.25">
      <c r="A114" s="242">
        <v>43153</v>
      </c>
      <c r="B114" s="243">
        <v>180154733</v>
      </c>
      <c r="C114" s="248">
        <v>3</v>
      </c>
      <c r="D114" s="247">
        <v>251475</v>
      </c>
      <c r="E114" s="245"/>
      <c r="F114" s="248"/>
      <c r="G114" s="247"/>
      <c r="H114" s="245"/>
      <c r="I114" s="246">
        <v>2861513</v>
      </c>
      <c r="J114" s="247" t="s">
        <v>17</v>
      </c>
      <c r="K114" s="234"/>
      <c r="L114" s="234"/>
      <c r="M114" s="234"/>
      <c r="N114" s="234"/>
      <c r="O114" s="234"/>
      <c r="P114" s="234"/>
    </row>
    <row r="115" spans="1:16" x14ac:dyDescent="0.25">
      <c r="A115" s="242">
        <v>43154</v>
      </c>
      <c r="B115" s="243">
        <v>180154758</v>
      </c>
      <c r="C115" s="248">
        <v>9</v>
      </c>
      <c r="D115" s="247">
        <v>711463</v>
      </c>
      <c r="E115" s="245">
        <v>180040590</v>
      </c>
      <c r="F115" s="248">
        <v>5</v>
      </c>
      <c r="G115" s="247">
        <v>433213</v>
      </c>
      <c r="H115" s="245"/>
      <c r="I115" s="246"/>
      <c r="J115" s="247"/>
      <c r="K115" s="234"/>
      <c r="L115" s="234"/>
      <c r="M115" s="234"/>
      <c r="N115" s="234"/>
      <c r="O115" s="234"/>
      <c r="P115" s="234"/>
    </row>
    <row r="116" spans="1:16" x14ac:dyDescent="0.25">
      <c r="A116" s="242">
        <v>43154</v>
      </c>
      <c r="B116" s="243">
        <v>180154784</v>
      </c>
      <c r="C116" s="248">
        <v>14</v>
      </c>
      <c r="D116" s="247">
        <v>1383900</v>
      </c>
      <c r="E116" s="245"/>
      <c r="F116" s="248"/>
      <c r="G116" s="247"/>
      <c r="H116" s="245"/>
      <c r="I116" s="246"/>
      <c r="J116" s="247"/>
      <c r="K116" s="234"/>
      <c r="L116" s="234"/>
      <c r="M116" s="234"/>
      <c r="N116" s="234"/>
      <c r="O116" s="234"/>
      <c r="P116" s="234"/>
    </row>
    <row r="117" spans="1:16" x14ac:dyDescent="0.25">
      <c r="A117" s="242">
        <v>43154</v>
      </c>
      <c r="B117" s="243">
        <v>180154790</v>
      </c>
      <c r="C117" s="248">
        <v>2</v>
      </c>
      <c r="D117" s="247">
        <v>199150</v>
      </c>
      <c r="E117" s="245"/>
      <c r="F117" s="248"/>
      <c r="G117" s="247"/>
      <c r="H117" s="245"/>
      <c r="I117" s="246"/>
      <c r="J117" s="247"/>
      <c r="K117" s="234"/>
      <c r="L117" s="234"/>
      <c r="M117" s="234"/>
      <c r="N117" s="234"/>
      <c r="O117" s="234"/>
      <c r="P117" s="234"/>
    </row>
    <row r="118" spans="1:16" x14ac:dyDescent="0.25">
      <c r="A118" s="242">
        <v>43154</v>
      </c>
      <c r="B118" s="243">
        <v>180154818</v>
      </c>
      <c r="C118" s="248">
        <v>4</v>
      </c>
      <c r="D118" s="247">
        <v>254450</v>
      </c>
      <c r="E118" s="245"/>
      <c r="F118" s="248"/>
      <c r="G118" s="247"/>
      <c r="H118" s="245"/>
      <c r="I118" s="246"/>
      <c r="J118" s="247"/>
      <c r="K118" s="234"/>
      <c r="L118" s="234"/>
      <c r="M118" s="234"/>
      <c r="N118" s="234"/>
      <c r="O118" s="234"/>
      <c r="P118" s="234"/>
    </row>
    <row r="119" spans="1:16" x14ac:dyDescent="0.25">
      <c r="A119" s="242">
        <v>43154</v>
      </c>
      <c r="B119" s="243">
        <v>180154822</v>
      </c>
      <c r="C119" s="248">
        <v>8</v>
      </c>
      <c r="D119" s="247">
        <v>811125</v>
      </c>
      <c r="E119" s="245"/>
      <c r="F119" s="248"/>
      <c r="G119" s="247"/>
      <c r="H119" s="245"/>
      <c r="I119" s="246">
        <v>2926875</v>
      </c>
      <c r="J119" s="247" t="s">
        <v>17</v>
      </c>
      <c r="K119" s="234"/>
      <c r="L119" s="234"/>
      <c r="M119" s="234"/>
      <c r="N119" s="234"/>
      <c r="O119" s="234"/>
      <c r="P119" s="234"/>
    </row>
    <row r="120" spans="1:16" x14ac:dyDescent="0.25">
      <c r="A120" s="242">
        <v>43155</v>
      </c>
      <c r="B120" s="243">
        <v>180154863</v>
      </c>
      <c r="C120" s="248">
        <v>5</v>
      </c>
      <c r="D120" s="247">
        <v>444675</v>
      </c>
      <c r="E120" s="245">
        <v>180040612</v>
      </c>
      <c r="F120" s="248">
        <v>3</v>
      </c>
      <c r="G120" s="247">
        <v>275275</v>
      </c>
      <c r="H120" s="245"/>
      <c r="I120" s="246"/>
      <c r="J120" s="247"/>
      <c r="K120" s="234"/>
      <c r="L120" s="234"/>
      <c r="M120" s="234"/>
      <c r="N120" s="234"/>
      <c r="O120" s="234"/>
      <c r="P120" s="234"/>
    </row>
    <row r="121" spans="1:16" x14ac:dyDescent="0.25">
      <c r="A121" s="242">
        <v>43155</v>
      </c>
      <c r="B121" s="243">
        <v>180154886</v>
      </c>
      <c r="C121" s="248">
        <v>23</v>
      </c>
      <c r="D121" s="247">
        <v>2606713</v>
      </c>
      <c r="E121" s="245"/>
      <c r="F121" s="248"/>
      <c r="G121" s="247"/>
      <c r="H121" s="245"/>
      <c r="I121" s="246"/>
      <c r="J121" s="247"/>
      <c r="K121" s="234"/>
      <c r="L121" s="234"/>
      <c r="M121" s="234"/>
      <c r="N121" s="234"/>
      <c r="O121" s="234"/>
      <c r="P121" s="234"/>
    </row>
    <row r="122" spans="1:16" x14ac:dyDescent="0.25">
      <c r="A122" s="242">
        <v>43155</v>
      </c>
      <c r="B122" s="243">
        <v>180154923</v>
      </c>
      <c r="C122" s="248">
        <v>2</v>
      </c>
      <c r="D122" s="247">
        <v>246838</v>
      </c>
      <c r="E122" s="245"/>
      <c r="F122" s="248"/>
      <c r="G122" s="247"/>
      <c r="H122" s="245"/>
      <c r="I122" s="246"/>
      <c r="J122" s="247"/>
      <c r="K122" s="234"/>
      <c r="L122" s="234"/>
      <c r="M122" s="234"/>
      <c r="N122" s="234"/>
      <c r="O122" s="234"/>
      <c r="P122" s="234"/>
    </row>
    <row r="123" spans="1:16" x14ac:dyDescent="0.25">
      <c r="A123" s="242">
        <v>43155</v>
      </c>
      <c r="B123" s="243">
        <v>180154925</v>
      </c>
      <c r="C123" s="248">
        <v>8</v>
      </c>
      <c r="D123" s="247">
        <v>898888</v>
      </c>
      <c r="E123" s="245"/>
      <c r="F123" s="248"/>
      <c r="G123" s="247"/>
      <c r="H123" s="245"/>
      <c r="I123" s="246">
        <v>3921839</v>
      </c>
      <c r="J123" s="247" t="s">
        <v>17</v>
      </c>
      <c r="K123" s="234"/>
      <c r="L123" s="234"/>
      <c r="M123" s="234"/>
      <c r="N123" s="234"/>
      <c r="O123" s="234"/>
      <c r="P123" s="234"/>
    </row>
    <row r="124" spans="1:16" x14ac:dyDescent="0.25">
      <c r="A124" s="242">
        <v>43157</v>
      </c>
      <c r="B124" s="243">
        <v>180155036</v>
      </c>
      <c r="C124" s="248">
        <v>10</v>
      </c>
      <c r="D124" s="247">
        <v>783825</v>
      </c>
      <c r="E124" s="245">
        <v>180040646</v>
      </c>
      <c r="F124" s="248">
        <v>12</v>
      </c>
      <c r="G124" s="247">
        <v>1223950</v>
      </c>
      <c r="H124" s="245"/>
      <c r="I124" s="246"/>
      <c r="J124" s="247"/>
      <c r="K124" s="234"/>
      <c r="L124" s="234"/>
      <c r="M124" s="234"/>
      <c r="N124" s="234"/>
      <c r="O124" s="234"/>
      <c r="P124" s="234"/>
    </row>
    <row r="125" spans="1:16" x14ac:dyDescent="0.25">
      <c r="A125" s="242">
        <v>43157</v>
      </c>
      <c r="B125" s="243">
        <v>180155068</v>
      </c>
      <c r="C125" s="248">
        <v>32</v>
      </c>
      <c r="D125" s="247">
        <v>3462550</v>
      </c>
      <c r="E125" s="245"/>
      <c r="F125" s="248"/>
      <c r="G125" s="247"/>
      <c r="H125" s="245"/>
      <c r="I125" s="246"/>
      <c r="J125" s="247"/>
      <c r="K125" s="234"/>
      <c r="L125" s="234"/>
      <c r="M125" s="234"/>
      <c r="N125" s="234"/>
      <c r="O125" s="234"/>
      <c r="P125" s="234"/>
    </row>
    <row r="126" spans="1:16" x14ac:dyDescent="0.25">
      <c r="A126" s="242">
        <v>43157</v>
      </c>
      <c r="B126" s="243">
        <v>180155098</v>
      </c>
      <c r="C126" s="248">
        <v>5</v>
      </c>
      <c r="D126" s="247">
        <v>525175</v>
      </c>
      <c r="E126" s="245"/>
      <c r="F126" s="248"/>
      <c r="G126" s="247"/>
      <c r="H126" s="245"/>
      <c r="I126" s="246"/>
      <c r="J126" s="247"/>
      <c r="K126" s="234"/>
      <c r="L126" s="234"/>
      <c r="M126" s="234"/>
      <c r="N126" s="234"/>
      <c r="O126" s="234"/>
      <c r="P126" s="234"/>
    </row>
    <row r="127" spans="1:16" x14ac:dyDescent="0.25">
      <c r="A127" s="242">
        <v>43157</v>
      </c>
      <c r="B127" s="243">
        <v>180155121</v>
      </c>
      <c r="C127" s="248">
        <v>11</v>
      </c>
      <c r="D127" s="247">
        <v>1167950</v>
      </c>
      <c r="E127" s="245"/>
      <c r="F127" s="248"/>
      <c r="G127" s="247"/>
      <c r="H127" s="245"/>
      <c r="I127" s="246"/>
      <c r="J127" s="247"/>
      <c r="K127" s="234"/>
      <c r="L127" s="234"/>
      <c r="M127" s="234"/>
      <c r="N127" s="234"/>
      <c r="O127" s="234"/>
      <c r="P127" s="234"/>
    </row>
    <row r="128" spans="1:16" x14ac:dyDescent="0.25">
      <c r="A128" s="242">
        <v>43157</v>
      </c>
      <c r="B128" s="243">
        <v>180155127</v>
      </c>
      <c r="C128" s="248">
        <v>6</v>
      </c>
      <c r="D128" s="247">
        <v>640850</v>
      </c>
      <c r="E128" s="245"/>
      <c r="F128" s="248"/>
      <c r="G128" s="247"/>
      <c r="H128" s="245"/>
      <c r="I128" s="246">
        <v>5356400</v>
      </c>
      <c r="J128" s="247" t="s">
        <v>17</v>
      </c>
      <c r="K128" s="234"/>
      <c r="L128" s="234"/>
      <c r="M128" s="234"/>
      <c r="N128" s="234"/>
      <c r="O128" s="234"/>
      <c r="P128" s="234"/>
    </row>
    <row r="129" spans="1:16" x14ac:dyDescent="0.25">
      <c r="A129" s="242">
        <v>43158</v>
      </c>
      <c r="B129" s="243">
        <v>180155162</v>
      </c>
      <c r="C129" s="248">
        <v>6</v>
      </c>
      <c r="D129" s="247">
        <v>493063</v>
      </c>
      <c r="E129" s="245">
        <v>180040637</v>
      </c>
      <c r="F129" s="248">
        <v>10</v>
      </c>
      <c r="G129" s="247">
        <v>1099438</v>
      </c>
      <c r="H129" s="245"/>
      <c r="I129" s="246"/>
      <c r="J129" s="247"/>
      <c r="K129" s="234"/>
      <c r="L129" s="234"/>
      <c r="M129" s="234"/>
      <c r="N129" s="234"/>
      <c r="O129" s="234"/>
      <c r="P129" s="234"/>
    </row>
    <row r="130" spans="1:16" x14ac:dyDescent="0.25">
      <c r="A130" s="242">
        <v>43158</v>
      </c>
      <c r="B130" s="243">
        <v>180155192</v>
      </c>
      <c r="C130" s="248">
        <v>2</v>
      </c>
      <c r="D130" s="247">
        <v>170100</v>
      </c>
      <c r="E130" s="245"/>
      <c r="F130" s="248"/>
      <c r="G130" s="247"/>
      <c r="H130" s="245"/>
      <c r="I130" s="246"/>
      <c r="J130" s="247"/>
      <c r="K130" s="234"/>
      <c r="L130" s="234"/>
      <c r="M130" s="234"/>
      <c r="N130" s="234"/>
      <c r="O130" s="234"/>
      <c r="P130" s="234"/>
    </row>
    <row r="131" spans="1:16" x14ac:dyDescent="0.25">
      <c r="A131" s="242">
        <v>43158</v>
      </c>
      <c r="B131" s="243">
        <v>180155194</v>
      </c>
      <c r="C131" s="248">
        <v>18</v>
      </c>
      <c r="D131" s="247">
        <v>1786225</v>
      </c>
      <c r="E131" s="245"/>
      <c r="F131" s="248"/>
      <c r="G131" s="247"/>
      <c r="H131" s="245"/>
      <c r="I131" s="246"/>
      <c r="J131" s="247"/>
      <c r="K131" s="234"/>
      <c r="L131" s="234"/>
      <c r="M131" s="234"/>
      <c r="N131" s="234"/>
      <c r="O131" s="234"/>
      <c r="P131" s="234"/>
    </row>
    <row r="132" spans="1:16" x14ac:dyDescent="0.25">
      <c r="A132" s="242">
        <v>43158</v>
      </c>
      <c r="B132" s="243">
        <v>180155224</v>
      </c>
      <c r="C132" s="248">
        <v>3</v>
      </c>
      <c r="D132" s="247">
        <v>290150</v>
      </c>
      <c r="E132" s="245"/>
      <c r="F132" s="248"/>
      <c r="G132" s="247"/>
      <c r="H132" s="245"/>
      <c r="I132" s="246"/>
      <c r="J132" s="247"/>
      <c r="K132" s="234"/>
      <c r="L132" s="234"/>
      <c r="M132" s="234"/>
      <c r="N132" s="234"/>
      <c r="O132" s="234"/>
      <c r="P132" s="234"/>
    </row>
    <row r="133" spans="1:16" x14ac:dyDescent="0.25">
      <c r="A133" s="242">
        <v>43158</v>
      </c>
      <c r="B133" s="243">
        <v>180155230</v>
      </c>
      <c r="C133" s="248">
        <v>4</v>
      </c>
      <c r="D133" s="247">
        <v>437850</v>
      </c>
      <c r="E133" s="245"/>
      <c r="F133" s="248"/>
      <c r="G133" s="247"/>
      <c r="H133" s="245"/>
      <c r="I133" s="246">
        <v>2077950</v>
      </c>
      <c r="J133" s="247" t="s">
        <v>17</v>
      </c>
      <c r="K133" s="234"/>
      <c r="L133" s="234"/>
      <c r="M133" s="234"/>
      <c r="N133" s="234"/>
      <c r="O133" s="234"/>
      <c r="P133" s="234"/>
    </row>
    <row r="134" spans="1:16" x14ac:dyDescent="0.25">
      <c r="A134" s="242">
        <v>43159</v>
      </c>
      <c r="B134" s="243">
        <v>180155259</v>
      </c>
      <c r="C134" s="248">
        <v>7</v>
      </c>
      <c r="D134" s="247">
        <v>486238</v>
      </c>
      <c r="E134" s="245">
        <v>180040702</v>
      </c>
      <c r="F134" s="248">
        <v>10</v>
      </c>
      <c r="G134" s="247">
        <v>914375</v>
      </c>
      <c r="H134" s="245"/>
      <c r="I134" s="246"/>
      <c r="J134" s="247"/>
      <c r="K134" s="234"/>
      <c r="L134" s="234"/>
      <c r="M134" s="234"/>
      <c r="N134" s="234"/>
      <c r="O134" s="234"/>
      <c r="P134" s="234"/>
    </row>
    <row r="135" spans="1:16" x14ac:dyDescent="0.25">
      <c r="A135" s="242">
        <v>43159</v>
      </c>
      <c r="B135" s="243">
        <v>180155277</v>
      </c>
      <c r="C135" s="248">
        <v>20</v>
      </c>
      <c r="D135" s="247">
        <v>1796200</v>
      </c>
      <c r="E135" s="245"/>
      <c r="F135" s="248"/>
      <c r="G135" s="247"/>
      <c r="H135" s="245"/>
      <c r="I135" s="246"/>
      <c r="J135" s="247"/>
      <c r="K135" s="234"/>
      <c r="L135" s="234"/>
      <c r="M135" s="234"/>
      <c r="N135" s="234"/>
      <c r="O135" s="234"/>
      <c r="P135" s="234"/>
    </row>
    <row r="136" spans="1:16" x14ac:dyDescent="0.25">
      <c r="A136" s="242">
        <v>43159</v>
      </c>
      <c r="B136" s="243">
        <v>180155284</v>
      </c>
      <c r="C136" s="248">
        <v>1</v>
      </c>
      <c r="D136" s="247">
        <v>75513</v>
      </c>
      <c r="E136" s="245"/>
      <c r="F136" s="248"/>
      <c r="G136" s="247"/>
      <c r="H136" s="245"/>
      <c r="I136" s="246"/>
      <c r="J136" s="247"/>
      <c r="K136" s="234"/>
      <c r="L136" s="234"/>
      <c r="M136" s="234"/>
      <c r="N136" s="234"/>
      <c r="O136" s="234"/>
      <c r="P136" s="234"/>
    </row>
    <row r="137" spans="1:16" x14ac:dyDescent="0.25">
      <c r="A137" s="242">
        <v>43159</v>
      </c>
      <c r="B137" s="243">
        <v>180155337</v>
      </c>
      <c r="C137" s="248">
        <v>12</v>
      </c>
      <c r="D137" s="247">
        <v>1389325</v>
      </c>
      <c r="E137" s="245"/>
      <c r="F137" s="248"/>
      <c r="G137" s="247"/>
      <c r="H137" s="245"/>
      <c r="I137" s="246"/>
      <c r="J137" s="247"/>
      <c r="K137" s="234"/>
      <c r="L137" s="234"/>
      <c r="M137" s="234"/>
      <c r="N137" s="234"/>
      <c r="O137" s="234"/>
      <c r="P137" s="234"/>
    </row>
    <row r="138" spans="1:16" x14ac:dyDescent="0.25">
      <c r="A138" s="242">
        <v>43159</v>
      </c>
      <c r="B138" s="243">
        <v>180155343</v>
      </c>
      <c r="C138" s="248">
        <v>3</v>
      </c>
      <c r="D138" s="247">
        <v>243600</v>
      </c>
      <c r="E138" s="245"/>
      <c r="F138" s="248"/>
      <c r="G138" s="247"/>
      <c r="H138" s="245"/>
      <c r="I138" s="246"/>
      <c r="J138" s="247"/>
      <c r="K138" s="234"/>
      <c r="L138" s="234"/>
      <c r="M138" s="234"/>
      <c r="N138" s="234"/>
      <c r="O138" s="234"/>
      <c r="P138" s="234"/>
    </row>
    <row r="139" spans="1:16" x14ac:dyDescent="0.25">
      <c r="A139" s="242">
        <v>43159</v>
      </c>
      <c r="B139" s="243">
        <v>180155356</v>
      </c>
      <c r="C139" s="248">
        <v>2</v>
      </c>
      <c r="D139" s="247">
        <v>189175</v>
      </c>
      <c r="E139" s="245"/>
      <c r="F139" s="248"/>
      <c r="G139" s="247"/>
      <c r="H139" s="245"/>
      <c r="I139" s="246">
        <v>3265676</v>
      </c>
      <c r="J139" s="247" t="s">
        <v>17</v>
      </c>
      <c r="K139" s="234"/>
      <c r="L139" s="234"/>
      <c r="M139" s="234"/>
      <c r="N139" s="234"/>
      <c r="O139" s="234"/>
      <c r="P139" s="234"/>
    </row>
    <row r="140" spans="1:16" x14ac:dyDescent="0.25">
      <c r="A140" s="242">
        <v>43160</v>
      </c>
      <c r="B140" s="243">
        <v>180155385</v>
      </c>
      <c r="C140" s="248">
        <v>4</v>
      </c>
      <c r="D140" s="247">
        <v>370475</v>
      </c>
      <c r="E140" s="245">
        <v>180040715</v>
      </c>
      <c r="F140" s="248">
        <v>8</v>
      </c>
      <c r="G140" s="247">
        <v>735000</v>
      </c>
      <c r="H140" s="245"/>
      <c r="I140" s="246"/>
      <c r="J140" s="247"/>
      <c r="K140" s="234"/>
      <c r="L140" s="234"/>
      <c r="M140" s="234"/>
      <c r="N140" s="234"/>
      <c r="O140" s="234"/>
      <c r="P140" s="234"/>
    </row>
    <row r="141" spans="1:16" x14ac:dyDescent="0.25">
      <c r="A141" s="242">
        <v>43160</v>
      </c>
      <c r="B141" s="243">
        <v>180155410</v>
      </c>
      <c r="C141" s="248">
        <v>18</v>
      </c>
      <c r="D141" s="247">
        <v>1811950</v>
      </c>
      <c r="E141" s="245"/>
      <c r="F141" s="248"/>
      <c r="G141" s="247"/>
      <c r="H141" s="245"/>
      <c r="I141" s="246"/>
      <c r="J141" s="247"/>
      <c r="K141" s="234"/>
      <c r="L141" s="234"/>
      <c r="M141" s="234"/>
      <c r="N141" s="234"/>
      <c r="O141" s="234"/>
      <c r="P141" s="234"/>
    </row>
    <row r="142" spans="1:16" x14ac:dyDescent="0.25">
      <c r="A142" s="242">
        <v>43160</v>
      </c>
      <c r="B142" s="243">
        <v>180155457</v>
      </c>
      <c r="C142" s="248">
        <v>9</v>
      </c>
      <c r="D142" s="247">
        <v>792575</v>
      </c>
      <c r="E142" s="245"/>
      <c r="F142" s="248"/>
      <c r="G142" s="247"/>
      <c r="H142" s="245"/>
      <c r="I142" s="246"/>
      <c r="J142" s="247"/>
      <c r="K142" s="234"/>
      <c r="L142" s="234"/>
      <c r="M142" s="234"/>
      <c r="N142" s="234"/>
      <c r="O142" s="234"/>
      <c r="P142" s="234"/>
    </row>
    <row r="143" spans="1:16" x14ac:dyDescent="0.25">
      <c r="A143" s="242">
        <v>43160</v>
      </c>
      <c r="B143" s="243">
        <v>180155474</v>
      </c>
      <c r="C143" s="248">
        <v>4</v>
      </c>
      <c r="D143" s="247">
        <v>440038</v>
      </c>
      <c r="E143" s="245"/>
      <c r="F143" s="248"/>
      <c r="G143" s="247"/>
      <c r="H143" s="245"/>
      <c r="I143" s="246">
        <v>2680038</v>
      </c>
      <c r="J143" s="247" t="s">
        <v>17</v>
      </c>
      <c r="K143" s="234"/>
      <c r="L143" s="234"/>
      <c r="M143" s="234"/>
      <c r="N143" s="234"/>
      <c r="O143" s="234"/>
      <c r="P143" s="234"/>
    </row>
    <row r="144" spans="1:16" x14ac:dyDescent="0.25">
      <c r="A144" s="242">
        <v>43161</v>
      </c>
      <c r="B144" s="243">
        <v>180155500</v>
      </c>
      <c r="C144" s="248">
        <v>8</v>
      </c>
      <c r="D144" s="247">
        <v>491488</v>
      </c>
      <c r="E144" s="245">
        <v>180040747</v>
      </c>
      <c r="F144" s="248">
        <v>14</v>
      </c>
      <c r="G144" s="247">
        <v>1501938</v>
      </c>
      <c r="H144" s="245"/>
      <c r="I144" s="246"/>
      <c r="J144" s="247"/>
      <c r="K144" s="234"/>
      <c r="L144" s="234"/>
      <c r="M144" s="234"/>
      <c r="N144" s="234"/>
      <c r="O144" s="234"/>
      <c r="P144" s="234"/>
    </row>
    <row r="145" spans="1:16" x14ac:dyDescent="0.25">
      <c r="A145" s="242">
        <v>43161</v>
      </c>
      <c r="B145" s="243">
        <v>180155521</v>
      </c>
      <c r="C145" s="248">
        <v>14</v>
      </c>
      <c r="D145" s="247">
        <v>1317925</v>
      </c>
      <c r="E145" s="245"/>
      <c r="F145" s="248"/>
      <c r="G145" s="247"/>
      <c r="H145" s="245"/>
      <c r="I145" s="246"/>
      <c r="J145" s="247"/>
      <c r="K145" s="234"/>
      <c r="L145" s="234"/>
      <c r="M145" s="234"/>
      <c r="N145" s="234"/>
      <c r="O145" s="234"/>
      <c r="P145" s="234"/>
    </row>
    <row r="146" spans="1:16" x14ac:dyDescent="0.25">
      <c r="A146" s="242">
        <v>43161</v>
      </c>
      <c r="B146" s="243">
        <v>180155527</v>
      </c>
      <c r="C146" s="248">
        <v>1</v>
      </c>
      <c r="D146" s="247">
        <v>125738</v>
      </c>
      <c r="E146" s="245"/>
      <c r="F146" s="248"/>
      <c r="G146" s="247"/>
      <c r="H146" s="245"/>
      <c r="I146" s="246"/>
      <c r="J146" s="247"/>
      <c r="K146" s="234"/>
      <c r="L146" s="234"/>
      <c r="M146" s="234"/>
      <c r="N146" s="234"/>
      <c r="O146" s="234"/>
      <c r="P146" s="234"/>
    </row>
    <row r="147" spans="1:16" x14ac:dyDescent="0.25">
      <c r="A147" s="242">
        <v>43161</v>
      </c>
      <c r="B147" s="243">
        <v>180155551</v>
      </c>
      <c r="C147" s="248">
        <v>5</v>
      </c>
      <c r="D147" s="247">
        <v>506100</v>
      </c>
      <c r="E147" s="245"/>
      <c r="F147" s="248"/>
      <c r="G147" s="247"/>
      <c r="H147" s="245"/>
      <c r="I147" s="246">
        <v>939313</v>
      </c>
      <c r="J147" s="247" t="s">
        <v>17</v>
      </c>
      <c r="K147" s="234"/>
      <c r="L147" s="234"/>
      <c r="M147" s="234"/>
      <c r="N147" s="234"/>
      <c r="O147" s="234"/>
      <c r="P147" s="234"/>
    </row>
    <row r="148" spans="1:16" x14ac:dyDescent="0.25">
      <c r="A148" s="242">
        <v>43162</v>
      </c>
      <c r="B148" s="243">
        <v>180155627</v>
      </c>
      <c r="C148" s="248">
        <v>6</v>
      </c>
      <c r="D148" s="247">
        <v>342388</v>
      </c>
      <c r="E148" s="245">
        <v>180040780</v>
      </c>
      <c r="F148" s="248">
        <v>14</v>
      </c>
      <c r="G148" s="247">
        <v>1625225</v>
      </c>
      <c r="H148" s="245"/>
      <c r="I148" s="246"/>
      <c r="J148" s="247"/>
      <c r="K148" s="234"/>
      <c r="L148" s="234"/>
      <c r="M148" s="234"/>
      <c r="N148" s="234"/>
      <c r="O148" s="234"/>
      <c r="P148" s="234"/>
    </row>
    <row r="149" spans="1:16" x14ac:dyDescent="0.25">
      <c r="A149" s="242">
        <v>43162</v>
      </c>
      <c r="B149" s="243">
        <v>180155652</v>
      </c>
      <c r="C149" s="248">
        <v>11</v>
      </c>
      <c r="D149" s="247">
        <v>1432900</v>
      </c>
      <c r="E149" s="245"/>
      <c r="F149" s="248"/>
      <c r="G149" s="247"/>
      <c r="H149" s="245"/>
      <c r="I149" s="246"/>
      <c r="J149" s="247"/>
      <c r="K149" s="234"/>
      <c r="L149" s="234"/>
      <c r="M149" s="234"/>
      <c r="N149" s="234"/>
      <c r="O149" s="234"/>
      <c r="P149" s="234"/>
    </row>
    <row r="150" spans="1:16" x14ac:dyDescent="0.25">
      <c r="A150" s="242">
        <v>43162</v>
      </c>
      <c r="B150" s="243">
        <v>180155670</v>
      </c>
      <c r="C150" s="248">
        <v>4</v>
      </c>
      <c r="D150" s="247">
        <v>476963</v>
      </c>
      <c r="E150" s="245"/>
      <c r="F150" s="248"/>
      <c r="G150" s="247"/>
      <c r="H150" s="245"/>
      <c r="I150" s="246"/>
      <c r="J150" s="247"/>
      <c r="K150" s="234"/>
      <c r="L150" s="234"/>
      <c r="M150" s="234"/>
      <c r="N150" s="234"/>
      <c r="O150" s="234"/>
      <c r="P150" s="234"/>
    </row>
    <row r="151" spans="1:16" x14ac:dyDescent="0.25">
      <c r="A151" s="242">
        <v>43162</v>
      </c>
      <c r="B151" s="243">
        <v>180155677</v>
      </c>
      <c r="C151" s="248">
        <v>4</v>
      </c>
      <c r="D151" s="247">
        <v>459025</v>
      </c>
      <c r="E151" s="245"/>
      <c r="F151" s="248"/>
      <c r="G151" s="247"/>
      <c r="H151" s="245"/>
      <c r="I151" s="246"/>
      <c r="J151" s="247"/>
      <c r="K151" s="234"/>
      <c r="L151" s="234"/>
      <c r="M151" s="234"/>
      <c r="N151" s="234"/>
      <c r="O151" s="234"/>
      <c r="P151" s="234"/>
    </row>
    <row r="152" spans="1:16" x14ac:dyDescent="0.25">
      <c r="A152" s="242">
        <v>43162</v>
      </c>
      <c r="B152" s="243">
        <v>180155679</v>
      </c>
      <c r="C152" s="248">
        <v>1</v>
      </c>
      <c r="D152" s="247">
        <v>92575</v>
      </c>
      <c r="E152" s="245"/>
      <c r="F152" s="248"/>
      <c r="G152" s="247"/>
      <c r="H152" s="245"/>
      <c r="I152" s="246">
        <v>1178626</v>
      </c>
      <c r="J152" s="247" t="s">
        <v>17</v>
      </c>
      <c r="K152" s="234"/>
      <c r="L152" s="234"/>
      <c r="M152" s="234"/>
      <c r="N152" s="234"/>
      <c r="O152" s="234"/>
      <c r="P152" s="234"/>
    </row>
    <row r="153" spans="1:16" x14ac:dyDescent="0.25">
      <c r="A153" s="242">
        <v>43164</v>
      </c>
      <c r="B153" s="243">
        <v>180155811</v>
      </c>
      <c r="C153" s="248">
        <v>8</v>
      </c>
      <c r="D153" s="247">
        <v>714525</v>
      </c>
      <c r="E153" s="245">
        <v>180040823</v>
      </c>
      <c r="F153" s="248">
        <v>10</v>
      </c>
      <c r="G153" s="247">
        <v>936250</v>
      </c>
      <c r="H153" s="245"/>
      <c r="I153" s="246"/>
      <c r="J153" s="247"/>
      <c r="K153" s="234"/>
      <c r="L153" s="234"/>
      <c r="M153" s="234"/>
      <c r="N153" s="234"/>
      <c r="O153" s="234"/>
      <c r="P153" s="234"/>
    </row>
    <row r="154" spans="1:16" x14ac:dyDescent="0.25">
      <c r="A154" s="242">
        <v>43164</v>
      </c>
      <c r="B154" s="243">
        <v>180155839</v>
      </c>
      <c r="C154" s="248">
        <v>29</v>
      </c>
      <c r="D154" s="247">
        <v>2853813</v>
      </c>
      <c r="E154" s="245"/>
      <c r="F154" s="248"/>
      <c r="G154" s="247"/>
      <c r="H154" s="245"/>
      <c r="I154" s="246"/>
      <c r="J154" s="247"/>
      <c r="K154" s="234"/>
      <c r="L154" s="234"/>
      <c r="M154" s="234"/>
      <c r="N154" s="234"/>
      <c r="O154" s="234"/>
      <c r="P154" s="234"/>
    </row>
    <row r="155" spans="1:16" x14ac:dyDescent="0.25">
      <c r="A155" s="242">
        <v>43164</v>
      </c>
      <c r="B155" s="243">
        <v>180155849</v>
      </c>
      <c r="C155" s="248">
        <v>5</v>
      </c>
      <c r="D155" s="247">
        <v>543200</v>
      </c>
      <c r="E155" s="245"/>
      <c r="F155" s="248"/>
      <c r="G155" s="247"/>
      <c r="H155" s="245"/>
      <c r="I155" s="246"/>
      <c r="J155" s="247"/>
      <c r="K155" s="234"/>
      <c r="L155" s="234"/>
      <c r="M155" s="234"/>
      <c r="N155" s="234"/>
      <c r="O155" s="234"/>
      <c r="P155" s="234"/>
    </row>
    <row r="156" spans="1:16" x14ac:dyDescent="0.25">
      <c r="A156" s="242">
        <v>43164</v>
      </c>
      <c r="B156" s="243">
        <v>180155875</v>
      </c>
      <c r="C156" s="248">
        <v>8</v>
      </c>
      <c r="D156" s="247">
        <v>909738</v>
      </c>
      <c r="E156" s="245"/>
      <c r="F156" s="248"/>
      <c r="G156" s="247"/>
      <c r="H156" s="245"/>
      <c r="I156" s="246"/>
      <c r="J156" s="247"/>
      <c r="K156" s="234"/>
      <c r="L156" s="234"/>
      <c r="M156" s="234"/>
      <c r="N156" s="234"/>
      <c r="O156" s="234"/>
      <c r="P156" s="234"/>
    </row>
    <row r="157" spans="1:16" x14ac:dyDescent="0.25">
      <c r="A157" s="242">
        <v>43164</v>
      </c>
      <c r="B157" s="243">
        <v>180155879</v>
      </c>
      <c r="C157" s="248">
        <v>1</v>
      </c>
      <c r="D157" s="247">
        <v>92575</v>
      </c>
      <c r="E157" s="245"/>
      <c r="F157" s="248"/>
      <c r="G157" s="247"/>
      <c r="H157" s="245"/>
      <c r="I157" s="246">
        <v>4177601</v>
      </c>
      <c r="J157" s="247" t="s">
        <v>17</v>
      </c>
      <c r="K157" s="234"/>
      <c r="L157" s="234"/>
      <c r="M157" s="234"/>
      <c r="N157" s="234"/>
      <c r="O157" s="234"/>
      <c r="P157" s="234"/>
    </row>
    <row r="158" spans="1:16" x14ac:dyDescent="0.25">
      <c r="A158" s="242">
        <v>43165</v>
      </c>
      <c r="B158" s="243">
        <v>180155903</v>
      </c>
      <c r="C158" s="248">
        <v>7</v>
      </c>
      <c r="D158" s="247">
        <v>325238</v>
      </c>
      <c r="E158" s="245">
        <v>180040852</v>
      </c>
      <c r="F158" s="248">
        <v>10</v>
      </c>
      <c r="G158" s="247">
        <v>973263</v>
      </c>
      <c r="H158" s="245"/>
      <c r="I158" s="246"/>
      <c r="J158" s="247"/>
      <c r="K158" s="234"/>
      <c r="L158" s="234"/>
      <c r="M158" s="234"/>
      <c r="N158" s="234"/>
      <c r="O158" s="234"/>
      <c r="P158" s="234"/>
    </row>
    <row r="159" spans="1:16" x14ac:dyDescent="0.25">
      <c r="A159" s="242">
        <v>43165</v>
      </c>
      <c r="B159" s="243">
        <v>180155923</v>
      </c>
      <c r="C159" s="248">
        <v>16</v>
      </c>
      <c r="D159" s="247">
        <v>1532038</v>
      </c>
      <c r="E159" s="245"/>
      <c r="F159" s="248"/>
      <c r="G159" s="247"/>
      <c r="H159" s="245"/>
      <c r="I159" s="246"/>
      <c r="J159" s="247"/>
      <c r="K159" s="234"/>
      <c r="L159" s="234"/>
      <c r="M159" s="234"/>
      <c r="N159" s="234"/>
      <c r="O159" s="234"/>
      <c r="P159" s="234"/>
    </row>
    <row r="160" spans="1:16" x14ac:dyDescent="0.25">
      <c r="A160" s="242">
        <v>43165</v>
      </c>
      <c r="B160" s="243">
        <v>180155941</v>
      </c>
      <c r="C160" s="248">
        <v>2</v>
      </c>
      <c r="D160" s="247">
        <v>188300</v>
      </c>
      <c r="E160" s="245"/>
      <c r="F160" s="248"/>
      <c r="G160" s="247"/>
      <c r="H160" s="245"/>
      <c r="I160" s="246"/>
      <c r="J160" s="247"/>
      <c r="K160" s="234"/>
      <c r="L160" s="234"/>
      <c r="M160" s="234"/>
      <c r="N160" s="234"/>
      <c r="O160" s="234"/>
      <c r="P160" s="234"/>
    </row>
    <row r="161" spans="1:16" x14ac:dyDescent="0.25">
      <c r="A161" s="242">
        <v>43165</v>
      </c>
      <c r="B161" s="243">
        <v>180155979</v>
      </c>
      <c r="C161" s="248">
        <v>3</v>
      </c>
      <c r="D161" s="247">
        <v>230213</v>
      </c>
      <c r="E161" s="245"/>
      <c r="F161" s="248"/>
      <c r="G161" s="247"/>
      <c r="H161" s="245"/>
      <c r="I161" s="246"/>
      <c r="J161" s="247"/>
      <c r="K161" s="234"/>
      <c r="L161" s="234"/>
      <c r="M161" s="234"/>
      <c r="N161" s="234"/>
      <c r="O161" s="234"/>
      <c r="P161" s="234"/>
    </row>
    <row r="162" spans="1:16" x14ac:dyDescent="0.25">
      <c r="A162" s="242">
        <v>43165</v>
      </c>
      <c r="B162" s="243">
        <v>180155989</v>
      </c>
      <c r="C162" s="248">
        <v>12</v>
      </c>
      <c r="D162" s="247">
        <v>1007213</v>
      </c>
      <c r="E162" s="245"/>
      <c r="F162" s="248"/>
      <c r="G162" s="247"/>
      <c r="H162" s="245"/>
      <c r="I162" s="246">
        <v>2309739</v>
      </c>
      <c r="J162" s="247" t="s">
        <v>17</v>
      </c>
      <c r="K162" s="234"/>
      <c r="L162" s="234"/>
      <c r="M162" s="234"/>
      <c r="N162" s="234"/>
      <c r="O162" s="234"/>
      <c r="P162" s="234"/>
    </row>
    <row r="163" spans="1:16" x14ac:dyDescent="0.25">
      <c r="A163" s="242">
        <v>43166</v>
      </c>
      <c r="B163" s="243">
        <v>180156032</v>
      </c>
      <c r="C163" s="248">
        <v>6</v>
      </c>
      <c r="D163" s="247">
        <v>527975</v>
      </c>
      <c r="E163" s="245">
        <v>180040889</v>
      </c>
      <c r="F163" s="248">
        <v>7</v>
      </c>
      <c r="G163" s="247">
        <v>720825</v>
      </c>
      <c r="H163" s="245"/>
      <c r="I163" s="246"/>
      <c r="J163" s="247"/>
      <c r="K163" s="234"/>
      <c r="L163" s="234"/>
      <c r="M163" s="234"/>
      <c r="N163" s="234"/>
      <c r="O163" s="234"/>
      <c r="P163" s="234"/>
    </row>
    <row r="164" spans="1:16" x14ac:dyDescent="0.25">
      <c r="A164" s="242">
        <v>43166</v>
      </c>
      <c r="B164" s="243">
        <v>180156060</v>
      </c>
      <c r="C164" s="248">
        <v>23</v>
      </c>
      <c r="D164" s="247">
        <v>2344913</v>
      </c>
      <c r="E164" s="245"/>
      <c r="F164" s="248"/>
      <c r="G164" s="247"/>
      <c r="H164" s="245"/>
      <c r="I164" s="246"/>
      <c r="J164" s="247"/>
      <c r="K164" s="234"/>
      <c r="L164" s="234"/>
      <c r="M164" s="234"/>
      <c r="N164" s="234"/>
      <c r="O164" s="234"/>
      <c r="P164" s="234"/>
    </row>
    <row r="165" spans="1:16" x14ac:dyDescent="0.25">
      <c r="A165" s="242">
        <v>43166</v>
      </c>
      <c r="B165" s="243">
        <v>180156064</v>
      </c>
      <c r="C165" s="248">
        <v>3</v>
      </c>
      <c r="D165" s="247">
        <v>307913</v>
      </c>
      <c r="E165" s="245"/>
      <c r="F165" s="248"/>
      <c r="G165" s="247"/>
      <c r="H165" s="245"/>
      <c r="I165" s="246"/>
      <c r="J165" s="247"/>
      <c r="K165" s="234"/>
      <c r="L165" s="234"/>
      <c r="M165" s="234"/>
      <c r="N165" s="234"/>
      <c r="O165" s="234"/>
      <c r="P165" s="234"/>
    </row>
    <row r="166" spans="1:16" x14ac:dyDescent="0.25">
      <c r="A166" s="242">
        <v>43166</v>
      </c>
      <c r="B166" s="243">
        <v>180156091</v>
      </c>
      <c r="C166" s="248">
        <v>4</v>
      </c>
      <c r="D166" s="247">
        <v>361638</v>
      </c>
      <c r="E166" s="245"/>
      <c r="F166" s="248"/>
      <c r="G166" s="247"/>
      <c r="H166" s="245"/>
      <c r="I166" s="246"/>
      <c r="J166" s="247"/>
      <c r="K166" s="234"/>
      <c r="L166" s="234"/>
      <c r="M166" s="234"/>
      <c r="N166" s="234"/>
      <c r="O166" s="234"/>
      <c r="P166" s="234"/>
    </row>
    <row r="167" spans="1:16" x14ac:dyDescent="0.25">
      <c r="A167" s="242">
        <v>43166</v>
      </c>
      <c r="B167" s="243">
        <v>180156092</v>
      </c>
      <c r="C167" s="248">
        <v>5</v>
      </c>
      <c r="D167" s="247">
        <v>462963</v>
      </c>
      <c r="E167" s="245"/>
      <c r="F167" s="248"/>
      <c r="G167" s="247"/>
      <c r="H167" s="245"/>
      <c r="I167" s="246">
        <v>3284577</v>
      </c>
      <c r="J167" s="247" t="s">
        <v>17</v>
      </c>
      <c r="K167" s="234"/>
      <c r="L167" s="234"/>
      <c r="M167" s="234"/>
      <c r="N167" s="234"/>
      <c r="O167" s="234"/>
      <c r="P167" s="234"/>
    </row>
    <row r="168" spans="1:16" x14ac:dyDescent="0.25">
      <c r="A168" s="242">
        <v>43167</v>
      </c>
      <c r="B168" s="243">
        <v>180156118</v>
      </c>
      <c r="C168" s="248">
        <v>6</v>
      </c>
      <c r="D168" s="247">
        <v>668500</v>
      </c>
      <c r="E168" s="245">
        <v>180040912</v>
      </c>
      <c r="F168" s="248">
        <v>4</v>
      </c>
      <c r="G168" s="247">
        <v>407838</v>
      </c>
      <c r="H168" s="245"/>
      <c r="I168" s="246"/>
      <c r="J168" s="247"/>
      <c r="K168" s="234"/>
      <c r="L168" s="234"/>
      <c r="M168" s="234"/>
      <c r="N168" s="234"/>
      <c r="O168" s="234"/>
      <c r="P168" s="234"/>
    </row>
    <row r="169" spans="1:16" x14ac:dyDescent="0.25">
      <c r="A169" s="242">
        <v>43167</v>
      </c>
      <c r="B169" s="243">
        <v>180156156</v>
      </c>
      <c r="C169" s="248">
        <v>2</v>
      </c>
      <c r="D169" s="247">
        <v>161788</v>
      </c>
      <c r="E169" s="245"/>
      <c r="F169" s="248"/>
      <c r="G169" s="247"/>
      <c r="H169" s="245"/>
      <c r="I169" s="246"/>
      <c r="J169" s="247"/>
      <c r="K169" s="234"/>
      <c r="L169" s="234"/>
      <c r="M169" s="234"/>
      <c r="N169" s="234"/>
      <c r="O169" s="234"/>
      <c r="P169" s="234"/>
    </row>
    <row r="170" spans="1:16" x14ac:dyDescent="0.25">
      <c r="A170" s="242">
        <v>43167</v>
      </c>
      <c r="B170" s="243">
        <v>180156157</v>
      </c>
      <c r="C170" s="248">
        <v>12</v>
      </c>
      <c r="D170" s="247">
        <v>1296488</v>
      </c>
      <c r="E170" s="245"/>
      <c r="F170" s="248"/>
      <c r="G170" s="247"/>
      <c r="H170" s="245"/>
      <c r="I170" s="246"/>
      <c r="J170" s="247"/>
      <c r="K170" s="234"/>
      <c r="L170" s="234"/>
      <c r="M170" s="234"/>
      <c r="N170" s="234"/>
      <c r="O170" s="234"/>
      <c r="P170" s="234"/>
    </row>
    <row r="171" spans="1:16" x14ac:dyDescent="0.25">
      <c r="A171" s="242">
        <v>43167</v>
      </c>
      <c r="B171" s="243">
        <v>180156212</v>
      </c>
      <c r="C171" s="248">
        <v>3</v>
      </c>
      <c r="D171" s="247">
        <v>310100</v>
      </c>
      <c r="E171" s="245"/>
      <c r="F171" s="248"/>
      <c r="G171" s="247"/>
      <c r="H171" s="245"/>
      <c r="I171" s="246">
        <v>2029038</v>
      </c>
      <c r="J171" s="247" t="s">
        <v>17</v>
      </c>
      <c r="K171" s="234"/>
      <c r="L171" s="234"/>
      <c r="M171" s="234"/>
      <c r="N171" s="234"/>
      <c r="O171" s="234"/>
      <c r="P171" s="234"/>
    </row>
    <row r="172" spans="1:16" x14ac:dyDescent="0.25">
      <c r="A172" s="242">
        <v>43168</v>
      </c>
      <c r="B172" s="243">
        <v>180156238</v>
      </c>
      <c r="C172" s="248">
        <v>8</v>
      </c>
      <c r="D172" s="247">
        <v>560000</v>
      </c>
      <c r="E172" s="245">
        <v>180040933</v>
      </c>
      <c r="F172" s="248">
        <v>1</v>
      </c>
      <c r="G172" s="247">
        <v>92575</v>
      </c>
      <c r="H172" s="245"/>
      <c r="I172" s="246"/>
      <c r="J172" s="247"/>
      <c r="K172" s="234"/>
      <c r="L172" s="234"/>
      <c r="M172" s="234"/>
      <c r="N172" s="234"/>
      <c r="O172" s="234"/>
      <c r="P172" s="234"/>
    </row>
    <row r="173" spans="1:16" x14ac:dyDescent="0.25">
      <c r="A173" s="242">
        <v>43168</v>
      </c>
      <c r="B173" s="243">
        <v>180156259</v>
      </c>
      <c r="C173" s="248">
        <v>3</v>
      </c>
      <c r="D173" s="247">
        <v>137288</v>
      </c>
      <c r="E173" s="245"/>
      <c r="F173" s="248"/>
      <c r="G173" s="247"/>
      <c r="H173" s="245"/>
      <c r="I173" s="246"/>
      <c r="J173" s="247"/>
      <c r="K173" s="234"/>
      <c r="L173" s="234"/>
      <c r="M173" s="234"/>
      <c r="N173" s="234"/>
      <c r="O173" s="234"/>
      <c r="P173" s="234"/>
    </row>
    <row r="174" spans="1:16" x14ac:dyDescent="0.25">
      <c r="A174" s="242">
        <v>43168</v>
      </c>
      <c r="B174" s="243">
        <v>180156274</v>
      </c>
      <c r="C174" s="248">
        <v>18</v>
      </c>
      <c r="D174" s="247">
        <v>1929900</v>
      </c>
      <c r="E174" s="245"/>
      <c r="F174" s="248"/>
      <c r="G174" s="247"/>
      <c r="H174" s="245"/>
      <c r="I174" s="246"/>
      <c r="J174" s="247"/>
      <c r="K174" s="234"/>
      <c r="L174" s="234"/>
      <c r="M174" s="234"/>
      <c r="N174" s="234"/>
      <c r="O174" s="234"/>
      <c r="P174" s="234"/>
    </row>
    <row r="175" spans="1:16" x14ac:dyDescent="0.25">
      <c r="A175" s="242">
        <v>43168</v>
      </c>
      <c r="B175" s="243">
        <v>180156284</v>
      </c>
      <c r="C175" s="248">
        <v>4</v>
      </c>
      <c r="D175" s="247">
        <v>326113</v>
      </c>
      <c r="E175" s="245"/>
      <c r="F175" s="248"/>
      <c r="G175" s="247"/>
      <c r="H175" s="245"/>
      <c r="I175" s="246"/>
      <c r="J175" s="247"/>
      <c r="K175" s="234"/>
      <c r="L175" s="234"/>
      <c r="M175" s="234"/>
      <c r="N175" s="234"/>
      <c r="O175" s="234"/>
      <c r="P175" s="234"/>
    </row>
    <row r="176" spans="1:16" x14ac:dyDescent="0.25">
      <c r="A176" s="242">
        <v>43168</v>
      </c>
      <c r="B176" s="243">
        <v>180156320</v>
      </c>
      <c r="C176" s="248">
        <v>4</v>
      </c>
      <c r="D176" s="247">
        <v>305113</v>
      </c>
      <c r="E176" s="245"/>
      <c r="F176" s="248"/>
      <c r="G176" s="247"/>
      <c r="H176" s="245"/>
      <c r="I176" s="246"/>
      <c r="J176" s="247"/>
      <c r="K176" s="234"/>
      <c r="L176" s="234"/>
      <c r="M176" s="234"/>
      <c r="N176" s="234"/>
      <c r="O176" s="234"/>
      <c r="P176" s="234"/>
    </row>
    <row r="177" spans="1:16" x14ac:dyDescent="0.25">
      <c r="A177" s="242">
        <v>43168</v>
      </c>
      <c r="B177" s="243">
        <v>180156324</v>
      </c>
      <c r="C177" s="248">
        <v>21</v>
      </c>
      <c r="D177" s="247">
        <v>2064825</v>
      </c>
      <c r="E177" s="245"/>
      <c r="F177" s="248"/>
      <c r="G177" s="247"/>
      <c r="H177" s="245"/>
      <c r="I177" s="246">
        <v>5230664</v>
      </c>
      <c r="J177" s="247" t="s">
        <v>17</v>
      </c>
      <c r="K177" s="234"/>
      <c r="L177" s="234"/>
      <c r="M177" s="234"/>
      <c r="N177" s="234"/>
      <c r="O177" s="234"/>
      <c r="P177" s="234"/>
    </row>
    <row r="178" spans="1:16" x14ac:dyDescent="0.25">
      <c r="A178" s="242">
        <v>43169</v>
      </c>
      <c r="B178" s="243">
        <v>180156370</v>
      </c>
      <c r="C178" s="248">
        <v>8</v>
      </c>
      <c r="D178" s="247">
        <v>583363</v>
      </c>
      <c r="E178" s="245">
        <v>180040964</v>
      </c>
      <c r="F178" s="248">
        <v>7</v>
      </c>
      <c r="G178" s="247">
        <v>831688</v>
      </c>
      <c r="H178" s="245"/>
      <c r="I178" s="246"/>
      <c r="J178" s="247"/>
      <c r="K178" s="234"/>
      <c r="L178" s="234"/>
      <c r="M178" s="234"/>
      <c r="N178" s="234"/>
      <c r="O178" s="234"/>
      <c r="P178" s="234"/>
    </row>
    <row r="179" spans="1:16" x14ac:dyDescent="0.25">
      <c r="A179" s="242">
        <v>43169</v>
      </c>
      <c r="B179" s="243">
        <v>180156383</v>
      </c>
      <c r="C179" s="248">
        <v>27</v>
      </c>
      <c r="D179" s="247">
        <v>2836663</v>
      </c>
      <c r="E179" s="245"/>
      <c r="F179" s="248"/>
      <c r="G179" s="247"/>
      <c r="H179" s="245"/>
      <c r="I179" s="246"/>
      <c r="J179" s="247"/>
      <c r="K179" s="234"/>
      <c r="L179" s="234"/>
      <c r="M179" s="234"/>
      <c r="N179" s="234"/>
      <c r="O179" s="234"/>
      <c r="P179" s="234"/>
    </row>
    <row r="180" spans="1:16" x14ac:dyDescent="0.25">
      <c r="A180" s="242">
        <v>43169</v>
      </c>
      <c r="B180" s="243">
        <v>180156416</v>
      </c>
      <c r="C180" s="248">
        <v>2</v>
      </c>
      <c r="D180" s="247">
        <v>203263</v>
      </c>
      <c r="E180" s="245"/>
      <c r="F180" s="248"/>
      <c r="G180" s="247"/>
      <c r="H180" s="245"/>
      <c r="I180" s="246"/>
      <c r="J180" s="247"/>
      <c r="K180" s="234"/>
      <c r="L180" s="234"/>
      <c r="M180" s="234"/>
      <c r="N180" s="234"/>
      <c r="O180" s="234"/>
      <c r="P180" s="234"/>
    </row>
    <row r="181" spans="1:16" x14ac:dyDescent="0.25">
      <c r="A181" s="242">
        <v>43169</v>
      </c>
      <c r="B181" s="243">
        <v>180156426</v>
      </c>
      <c r="C181" s="248">
        <v>1</v>
      </c>
      <c r="D181" s="247">
        <v>100013</v>
      </c>
      <c r="E181" s="245"/>
      <c r="F181" s="248"/>
      <c r="G181" s="247"/>
      <c r="H181" s="245"/>
      <c r="I181" s="246">
        <v>2891614</v>
      </c>
      <c r="J181" s="247" t="s">
        <v>17</v>
      </c>
      <c r="K181" s="234"/>
      <c r="L181" s="234"/>
      <c r="M181" s="234"/>
      <c r="N181" s="234"/>
      <c r="O181" s="234"/>
      <c r="P181" s="234"/>
    </row>
    <row r="182" spans="1:16" x14ac:dyDescent="0.25">
      <c r="A182" s="242">
        <v>43171</v>
      </c>
      <c r="B182" s="243">
        <v>180156572</v>
      </c>
      <c r="C182" s="248">
        <v>12</v>
      </c>
      <c r="D182" s="247">
        <v>1021125</v>
      </c>
      <c r="E182" s="245">
        <v>180041011</v>
      </c>
      <c r="F182" s="248">
        <v>8</v>
      </c>
      <c r="G182" s="247">
        <v>831863</v>
      </c>
      <c r="H182" s="245"/>
      <c r="I182" s="246"/>
      <c r="J182" s="247"/>
      <c r="K182" s="234"/>
      <c r="L182" s="234"/>
      <c r="M182" s="234"/>
      <c r="N182" s="234"/>
      <c r="O182" s="234"/>
      <c r="P182" s="234"/>
    </row>
    <row r="183" spans="1:16" x14ac:dyDescent="0.25">
      <c r="A183" s="242">
        <v>43171</v>
      </c>
      <c r="B183" s="243">
        <v>180156599</v>
      </c>
      <c r="C183" s="248">
        <v>23</v>
      </c>
      <c r="D183" s="247">
        <v>2658425</v>
      </c>
      <c r="E183" s="245">
        <v>180041039</v>
      </c>
      <c r="F183" s="248">
        <v>1</v>
      </c>
      <c r="G183" s="247">
        <v>250075</v>
      </c>
      <c r="H183" s="245"/>
      <c r="I183" s="246"/>
      <c r="J183" s="247"/>
      <c r="K183" s="234"/>
      <c r="L183" s="234"/>
      <c r="M183" s="234"/>
      <c r="N183" s="234"/>
      <c r="O183" s="234"/>
      <c r="P183" s="234"/>
    </row>
    <row r="184" spans="1:16" x14ac:dyDescent="0.25">
      <c r="A184" s="242">
        <v>43171</v>
      </c>
      <c r="B184" s="243">
        <v>180156604</v>
      </c>
      <c r="C184" s="248">
        <v>1</v>
      </c>
      <c r="D184" s="247">
        <v>56000</v>
      </c>
      <c r="E184" s="245"/>
      <c r="F184" s="248"/>
      <c r="G184" s="247"/>
      <c r="H184" s="245"/>
      <c r="I184" s="246"/>
      <c r="J184" s="247"/>
      <c r="K184" s="234"/>
      <c r="L184" s="234"/>
      <c r="M184" s="234"/>
      <c r="N184" s="234"/>
      <c r="O184" s="234"/>
      <c r="P184" s="234"/>
    </row>
    <row r="185" spans="1:16" x14ac:dyDescent="0.25">
      <c r="A185" s="242">
        <v>43171</v>
      </c>
      <c r="B185" s="243">
        <v>180156649</v>
      </c>
      <c r="C185" s="248">
        <v>12</v>
      </c>
      <c r="D185" s="247">
        <v>1430013</v>
      </c>
      <c r="E185" s="245"/>
      <c r="F185" s="248"/>
      <c r="G185" s="247"/>
      <c r="H185" s="245"/>
      <c r="I185" s="246"/>
      <c r="J185" s="247"/>
      <c r="K185" s="234"/>
      <c r="L185" s="234"/>
      <c r="M185" s="234"/>
      <c r="N185" s="234"/>
      <c r="O185" s="234"/>
      <c r="P185" s="234"/>
    </row>
    <row r="186" spans="1:16" x14ac:dyDescent="0.25">
      <c r="A186" s="242">
        <v>43171</v>
      </c>
      <c r="B186" s="243">
        <v>180156652</v>
      </c>
      <c r="C186" s="248">
        <v>1</v>
      </c>
      <c r="D186" s="247">
        <v>93013</v>
      </c>
      <c r="E186" s="245"/>
      <c r="F186" s="248"/>
      <c r="G186" s="247"/>
      <c r="H186" s="245"/>
      <c r="I186" s="246">
        <v>4426713</v>
      </c>
      <c r="J186" s="247" t="s">
        <v>17</v>
      </c>
      <c r="K186" s="234"/>
      <c r="L186" s="234"/>
      <c r="M186" s="234"/>
      <c r="N186" s="234"/>
      <c r="O186" s="234"/>
      <c r="P186" s="234"/>
    </row>
    <row r="187" spans="1:16" x14ac:dyDescent="0.25">
      <c r="A187" s="242">
        <v>43172</v>
      </c>
      <c r="B187" s="243">
        <v>180156680</v>
      </c>
      <c r="C187" s="248">
        <v>9</v>
      </c>
      <c r="D187" s="247">
        <v>685213</v>
      </c>
      <c r="E187" s="245">
        <v>180041040</v>
      </c>
      <c r="F187" s="248">
        <v>5</v>
      </c>
      <c r="G187" s="247">
        <v>615038</v>
      </c>
      <c r="H187" s="245"/>
      <c r="I187" s="246"/>
      <c r="J187" s="247"/>
      <c r="K187" s="234"/>
      <c r="L187" s="234"/>
      <c r="M187" s="234"/>
      <c r="N187" s="234"/>
      <c r="O187" s="234"/>
      <c r="P187" s="234"/>
    </row>
    <row r="188" spans="1:16" x14ac:dyDescent="0.25">
      <c r="A188" s="242">
        <v>43172</v>
      </c>
      <c r="B188" s="243">
        <v>180156715</v>
      </c>
      <c r="C188" s="248">
        <v>23</v>
      </c>
      <c r="D188" s="247">
        <v>2551325</v>
      </c>
      <c r="E188" s="245"/>
      <c r="F188" s="248"/>
      <c r="G188" s="247"/>
      <c r="H188" s="245"/>
      <c r="I188" s="246"/>
      <c r="J188" s="247"/>
      <c r="K188" s="234"/>
      <c r="L188" s="234"/>
      <c r="M188" s="234"/>
      <c r="N188" s="234"/>
      <c r="O188" s="234"/>
      <c r="P188" s="234"/>
    </row>
    <row r="189" spans="1:16" x14ac:dyDescent="0.25">
      <c r="A189" s="242">
        <v>43172</v>
      </c>
      <c r="B189" s="243">
        <v>180156721</v>
      </c>
      <c r="C189" s="248">
        <v>1</v>
      </c>
      <c r="D189" s="247">
        <v>80500</v>
      </c>
      <c r="E189" s="245"/>
      <c r="F189" s="248"/>
      <c r="G189" s="247"/>
      <c r="H189" s="245"/>
      <c r="I189" s="246"/>
      <c r="J189" s="247"/>
      <c r="K189" s="234"/>
      <c r="L189" s="234"/>
      <c r="M189" s="234"/>
      <c r="N189" s="234"/>
      <c r="O189" s="234"/>
      <c r="P189" s="234"/>
    </row>
    <row r="190" spans="1:16" x14ac:dyDescent="0.25">
      <c r="A190" s="242">
        <v>43172</v>
      </c>
      <c r="B190" s="243">
        <v>180156749</v>
      </c>
      <c r="C190" s="248">
        <v>6</v>
      </c>
      <c r="D190" s="247">
        <v>510213</v>
      </c>
      <c r="E190" s="245"/>
      <c r="F190" s="248"/>
      <c r="G190" s="247"/>
      <c r="H190" s="245"/>
      <c r="I190" s="246"/>
      <c r="J190" s="247"/>
      <c r="K190" s="234"/>
      <c r="L190" s="234"/>
      <c r="M190" s="234"/>
      <c r="N190" s="234"/>
      <c r="O190" s="234"/>
      <c r="P190" s="234"/>
    </row>
    <row r="191" spans="1:16" x14ac:dyDescent="0.25">
      <c r="A191" s="242">
        <v>43172</v>
      </c>
      <c r="B191" s="243">
        <v>180156752</v>
      </c>
      <c r="C191" s="248">
        <v>8</v>
      </c>
      <c r="D191" s="247">
        <v>902213</v>
      </c>
      <c r="E191" s="245"/>
      <c r="F191" s="248"/>
      <c r="G191" s="247"/>
      <c r="H191" s="245"/>
      <c r="I191" s="246">
        <v>3864351</v>
      </c>
      <c r="J191" s="247" t="s">
        <v>17</v>
      </c>
      <c r="K191" s="234"/>
      <c r="L191" s="234"/>
      <c r="M191" s="234"/>
      <c r="N191" s="234"/>
      <c r="O191" s="234"/>
      <c r="P191" s="234"/>
    </row>
    <row r="192" spans="1:16" x14ac:dyDescent="0.25">
      <c r="A192" s="242">
        <v>43173</v>
      </c>
      <c r="B192" s="243">
        <v>180156786</v>
      </c>
      <c r="C192" s="248">
        <v>12</v>
      </c>
      <c r="D192" s="247">
        <v>1014300</v>
      </c>
      <c r="E192" s="245">
        <v>180041065</v>
      </c>
      <c r="F192" s="248">
        <v>5</v>
      </c>
      <c r="G192" s="247">
        <v>553788</v>
      </c>
      <c r="H192" s="245"/>
      <c r="I192" s="246"/>
      <c r="J192" s="247"/>
      <c r="K192" s="234"/>
      <c r="L192" s="234"/>
      <c r="M192" s="234"/>
      <c r="N192" s="234"/>
      <c r="O192" s="234"/>
      <c r="P192" s="234"/>
    </row>
    <row r="193" spans="1:16" x14ac:dyDescent="0.25">
      <c r="A193" s="242">
        <v>43173</v>
      </c>
      <c r="B193" s="243">
        <v>180156813</v>
      </c>
      <c r="C193" s="248">
        <v>16</v>
      </c>
      <c r="D193" s="247">
        <v>1646138</v>
      </c>
      <c r="E193" s="245"/>
      <c r="F193" s="248"/>
      <c r="G193" s="247"/>
      <c r="H193" s="245"/>
      <c r="I193" s="246"/>
      <c r="J193" s="247"/>
      <c r="K193" s="234"/>
      <c r="L193" s="234"/>
      <c r="M193" s="234"/>
      <c r="N193" s="234"/>
      <c r="O193" s="234"/>
      <c r="P193" s="234"/>
    </row>
    <row r="194" spans="1:16" x14ac:dyDescent="0.25">
      <c r="A194" s="242">
        <v>43173</v>
      </c>
      <c r="B194" s="243">
        <v>180156820</v>
      </c>
      <c r="C194" s="248">
        <v>3</v>
      </c>
      <c r="D194" s="247">
        <v>373013</v>
      </c>
      <c r="E194" s="245"/>
      <c r="F194" s="248"/>
      <c r="G194" s="247"/>
      <c r="H194" s="245"/>
      <c r="I194" s="246"/>
      <c r="J194" s="247"/>
      <c r="K194" s="234"/>
      <c r="L194" s="234"/>
      <c r="M194" s="234"/>
      <c r="N194" s="234"/>
      <c r="O194" s="234"/>
      <c r="P194" s="234"/>
    </row>
    <row r="195" spans="1:16" x14ac:dyDescent="0.25">
      <c r="A195" s="242">
        <v>43173</v>
      </c>
      <c r="B195" s="243">
        <v>180156868</v>
      </c>
      <c r="C195" s="248">
        <v>1</v>
      </c>
      <c r="D195" s="247">
        <v>67900</v>
      </c>
      <c r="E195" s="245"/>
      <c r="F195" s="248"/>
      <c r="G195" s="247"/>
      <c r="H195" s="245"/>
      <c r="I195" s="246"/>
      <c r="J195" s="247"/>
      <c r="K195" s="234"/>
      <c r="L195" s="234"/>
      <c r="M195" s="234"/>
      <c r="N195" s="234"/>
      <c r="O195" s="234"/>
      <c r="P195" s="234"/>
    </row>
    <row r="196" spans="1:16" x14ac:dyDescent="0.25">
      <c r="A196" s="242">
        <v>43173</v>
      </c>
      <c r="B196" s="243">
        <v>180156870</v>
      </c>
      <c r="C196" s="248">
        <v>14</v>
      </c>
      <c r="D196" s="247">
        <v>1747638</v>
      </c>
      <c r="E196" s="245"/>
      <c r="F196" s="248"/>
      <c r="G196" s="247"/>
      <c r="H196" s="245"/>
      <c r="I196" s="246">
        <v>4295201</v>
      </c>
      <c r="J196" s="247" t="s">
        <v>17</v>
      </c>
      <c r="K196" s="234"/>
      <c r="L196" s="234"/>
      <c r="M196" s="234"/>
      <c r="N196" s="234"/>
      <c r="O196" s="234"/>
      <c r="P196" s="234"/>
    </row>
    <row r="197" spans="1:16" x14ac:dyDescent="0.25">
      <c r="A197" s="242">
        <v>43174</v>
      </c>
      <c r="B197" s="243">
        <v>180156914</v>
      </c>
      <c r="C197" s="248">
        <v>9</v>
      </c>
      <c r="D197" s="247">
        <v>708488</v>
      </c>
      <c r="E197" s="245">
        <v>180041089</v>
      </c>
      <c r="F197" s="248">
        <v>8</v>
      </c>
      <c r="G197" s="247">
        <v>883138</v>
      </c>
      <c r="H197" s="245"/>
      <c r="I197" s="246"/>
      <c r="J197" s="247"/>
      <c r="K197" s="234"/>
      <c r="L197" s="234"/>
      <c r="M197" s="234"/>
      <c r="N197" s="234"/>
      <c r="O197" s="234"/>
      <c r="P197" s="234"/>
    </row>
    <row r="198" spans="1:16" x14ac:dyDescent="0.25">
      <c r="A198" s="242">
        <v>43174</v>
      </c>
      <c r="B198" s="243">
        <v>180156938</v>
      </c>
      <c r="C198" s="248">
        <v>16</v>
      </c>
      <c r="D198" s="247">
        <v>1445850</v>
      </c>
      <c r="E198" s="245"/>
      <c r="F198" s="248"/>
      <c r="G198" s="247"/>
      <c r="H198" s="245"/>
      <c r="I198" s="246"/>
      <c r="J198" s="247"/>
      <c r="K198" s="234"/>
      <c r="L198" s="234"/>
      <c r="M198" s="234"/>
      <c r="N198" s="234"/>
      <c r="O198" s="234"/>
      <c r="P198" s="234"/>
    </row>
    <row r="199" spans="1:16" x14ac:dyDescent="0.25">
      <c r="A199" s="242">
        <v>43174</v>
      </c>
      <c r="B199" s="243">
        <v>180156986</v>
      </c>
      <c r="C199" s="248">
        <v>7</v>
      </c>
      <c r="D199" s="247">
        <v>718375</v>
      </c>
      <c r="E199" s="245"/>
      <c r="F199" s="248"/>
      <c r="G199" s="247"/>
      <c r="H199" s="245"/>
      <c r="I199" s="246"/>
      <c r="J199" s="247"/>
      <c r="K199" s="234"/>
      <c r="L199" s="234"/>
      <c r="M199" s="234"/>
      <c r="N199" s="234"/>
      <c r="O199" s="234"/>
      <c r="P199" s="234"/>
    </row>
    <row r="200" spans="1:16" x14ac:dyDescent="0.25">
      <c r="A200" s="242">
        <v>43174</v>
      </c>
      <c r="B200" s="243">
        <v>180156703</v>
      </c>
      <c r="C200" s="248">
        <v>3</v>
      </c>
      <c r="D200" s="247">
        <v>198625</v>
      </c>
      <c r="E200" s="245"/>
      <c r="F200" s="248"/>
      <c r="G200" s="247"/>
      <c r="H200" s="245"/>
      <c r="I200" s="246"/>
      <c r="J200" s="247"/>
      <c r="K200" s="234"/>
      <c r="L200" s="234"/>
      <c r="M200" s="234"/>
      <c r="N200" s="234"/>
      <c r="O200" s="234"/>
      <c r="P200" s="234"/>
    </row>
    <row r="201" spans="1:16" x14ac:dyDescent="0.25">
      <c r="A201" s="242">
        <v>43174</v>
      </c>
      <c r="B201" s="243">
        <v>180157004</v>
      </c>
      <c r="C201" s="248">
        <v>1</v>
      </c>
      <c r="D201" s="247">
        <v>47163</v>
      </c>
      <c r="E201" s="245"/>
      <c r="F201" s="248"/>
      <c r="G201" s="247"/>
      <c r="H201" s="245"/>
      <c r="I201" s="246"/>
      <c r="J201" s="247"/>
      <c r="K201" s="234"/>
      <c r="L201" s="234"/>
      <c r="M201" s="234"/>
      <c r="N201" s="234"/>
      <c r="O201" s="234"/>
      <c r="P201" s="234"/>
    </row>
    <row r="202" spans="1:16" x14ac:dyDescent="0.25">
      <c r="A202" s="242">
        <v>43174</v>
      </c>
      <c r="B202" s="243">
        <v>180157016</v>
      </c>
      <c r="C202" s="248">
        <v>1</v>
      </c>
      <c r="D202" s="247">
        <v>97125</v>
      </c>
      <c r="E202" s="245"/>
      <c r="F202" s="248"/>
      <c r="G202" s="247"/>
      <c r="H202" s="245"/>
      <c r="I202" s="246">
        <v>2332488</v>
      </c>
      <c r="J202" s="247" t="s">
        <v>17</v>
      </c>
      <c r="K202" s="234"/>
      <c r="L202" s="234"/>
      <c r="M202" s="234"/>
      <c r="N202" s="234"/>
      <c r="O202" s="234"/>
      <c r="P202" s="234"/>
    </row>
    <row r="203" spans="1:16" x14ac:dyDescent="0.25">
      <c r="A203" s="242">
        <v>43175</v>
      </c>
      <c r="B203" s="243">
        <v>180157037</v>
      </c>
      <c r="C203" s="248">
        <v>1</v>
      </c>
      <c r="D203" s="247">
        <v>72975</v>
      </c>
      <c r="E203" s="245">
        <v>180041127</v>
      </c>
      <c r="F203" s="248">
        <v>4</v>
      </c>
      <c r="G203" s="247">
        <v>359888</v>
      </c>
      <c r="H203" s="245"/>
      <c r="I203" s="246"/>
      <c r="J203" s="247"/>
      <c r="K203" s="234"/>
      <c r="L203" s="234"/>
      <c r="M203" s="234"/>
      <c r="N203" s="234"/>
      <c r="O203" s="234"/>
      <c r="P203" s="234"/>
    </row>
    <row r="204" spans="1:16" x14ac:dyDescent="0.25">
      <c r="A204" s="242">
        <v>43175</v>
      </c>
      <c r="B204" s="243">
        <v>180157073</v>
      </c>
      <c r="C204" s="248">
        <v>7</v>
      </c>
      <c r="D204" s="247">
        <v>700963</v>
      </c>
      <c r="E204" s="245"/>
      <c r="F204" s="248"/>
      <c r="G204" s="247"/>
      <c r="H204" s="245"/>
      <c r="I204" s="246"/>
      <c r="J204" s="247"/>
      <c r="K204" s="234"/>
      <c r="L204" s="234"/>
      <c r="M204" s="234"/>
      <c r="N204" s="234"/>
      <c r="O204" s="234"/>
      <c r="P204" s="234"/>
    </row>
    <row r="205" spans="1:16" x14ac:dyDescent="0.25">
      <c r="A205" s="242">
        <v>43175</v>
      </c>
      <c r="B205" s="243">
        <v>180157087</v>
      </c>
      <c r="C205" s="248">
        <v>4</v>
      </c>
      <c r="D205" s="247">
        <v>496038</v>
      </c>
      <c r="E205" s="245"/>
      <c r="F205" s="248"/>
      <c r="G205" s="247"/>
      <c r="H205" s="245"/>
      <c r="I205" s="246"/>
      <c r="J205" s="247"/>
      <c r="K205" s="234"/>
      <c r="L205" s="234"/>
      <c r="M205" s="234"/>
      <c r="N205" s="234"/>
      <c r="O205" s="234"/>
      <c r="P205" s="234"/>
    </row>
    <row r="206" spans="1:16" x14ac:dyDescent="0.25">
      <c r="A206" s="242">
        <v>43175</v>
      </c>
      <c r="B206" s="243">
        <v>180157112</v>
      </c>
      <c r="C206" s="248">
        <v>5</v>
      </c>
      <c r="D206" s="247">
        <v>379138</v>
      </c>
      <c r="E206" s="245"/>
      <c r="F206" s="248"/>
      <c r="G206" s="247"/>
      <c r="H206" s="245"/>
      <c r="I206" s="246">
        <v>1289226</v>
      </c>
      <c r="J206" s="247" t="s">
        <v>17</v>
      </c>
      <c r="K206" s="234"/>
      <c r="L206" s="234"/>
      <c r="M206" s="234"/>
      <c r="N206" s="234"/>
      <c r="O206" s="234"/>
      <c r="P206" s="234"/>
    </row>
    <row r="207" spans="1:16" x14ac:dyDescent="0.25">
      <c r="A207" s="242">
        <v>43176</v>
      </c>
      <c r="B207" s="243">
        <v>180157159</v>
      </c>
      <c r="C207" s="248">
        <v>4</v>
      </c>
      <c r="D207" s="247">
        <v>373888</v>
      </c>
      <c r="E207" s="245">
        <v>180041161</v>
      </c>
      <c r="F207" s="248">
        <v>6</v>
      </c>
      <c r="G207" s="247">
        <v>688450</v>
      </c>
      <c r="H207" s="245"/>
      <c r="I207" s="246"/>
      <c r="J207" s="247"/>
      <c r="K207" s="234"/>
      <c r="L207" s="234"/>
      <c r="M207" s="234"/>
      <c r="N207" s="234"/>
      <c r="O207" s="234"/>
      <c r="P207" s="234"/>
    </row>
    <row r="208" spans="1:16" x14ac:dyDescent="0.25">
      <c r="A208" s="242">
        <v>43176</v>
      </c>
      <c r="B208" s="243">
        <v>180157209</v>
      </c>
      <c r="C208" s="248">
        <v>18</v>
      </c>
      <c r="D208" s="247">
        <v>1788850</v>
      </c>
      <c r="E208" s="245"/>
      <c r="F208" s="248"/>
      <c r="G208" s="247"/>
      <c r="H208" s="245"/>
      <c r="I208" s="246"/>
      <c r="J208" s="247"/>
      <c r="K208" s="234"/>
      <c r="L208" s="234"/>
      <c r="M208" s="234"/>
      <c r="N208" s="234"/>
      <c r="O208" s="234"/>
      <c r="P208" s="234"/>
    </row>
    <row r="209" spans="1:16" x14ac:dyDescent="0.25">
      <c r="A209" s="242">
        <v>43176</v>
      </c>
      <c r="B209" s="243">
        <v>180157215</v>
      </c>
      <c r="C209" s="248">
        <v>2</v>
      </c>
      <c r="D209" s="247">
        <v>231875</v>
      </c>
      <c r="E209" s="245"/>
      <c r="F209" s="248"/>
      <c r="G209" s="247"/>
      <c r="H209" s="245"/>
      <c r="I209" s="246">
        <v>1706163</v>
      </c>
      <c r="J209" s="247" t="s">
        <v>17</v>
      </c>
      <c r="K209" s="234"/>
      <c r="L209" s="234"/>
      <c r="M209" s="234"/>
      <c r="N209" s="234"/>
      <c r="O209" s="234"/>
      <c r="P209" s="234"/>
    </row>
    <row r="210" spans="1:16" x14ac:dyDescent="0.25">
      <c r="A210" s="236">
        <v>43178</v>
      </c>
      <c r="B210" s="235">
        <v>180157379</v>
      </c>
      <c r="C210" s="241">
        <v>16</v>
      </c>
      <c r="D210" s="34">
        <v>1090863</v>
      </c>
      <c r="E210" s="238">
        <v>180041217</v>
      </c>
      <c r="F210" s="241">
        <v>3</v>
      </c>
      <c r="G210" s="237">
        <v>307213</v>
      </c>
      <c r="H210" s="238"/>
      <c r="I210" s="240"/>
      <c r="J210" s="237"/>
      <c r="K210" s="234"/>
      <c r="L210" s="234"/>
      <c r="M210" s="234"/>
      <c r="N210" s="234"/>
      <c r="O210" s="234"/>
      <c r="P210" s="234"/>
    </row>
    <row r="211" spans="1:16" x14ac:dyDescent="0.25">
      <c r="A211" s="236">
        <v>43178</v>
      </c>
      <c r="B211" s="235">
        <v>180157407</v>
      </c>
      <c r="C211" s="241">
        <v>25</v>
      </c>
      <c r="D211" s="34">
        <v>2681263</v>
      </c>
      <c r="E211" s="238"/>
      <c r="F211" s="241"/>
      <c r="G211" s="237"/>
      <c r="H211" s="238"/>
      <c r="I211" s="240"/>
      <c r="J211" s="237"/>
      <c r="K211" s="234"/>
      <c r="L211" s="234"/>
      <c r="M211" s="234"/>
      <c r="N211" s="234"/>
      <c r="O211" s="234"/>
      <c r="P211" s="234"/>
    </row>
    <row r="212" spans="1:16" x14ac:dyDescent="0.25">
      <c r="A212" s="236">
        <v>43178</v>
      </c>
      <c r="B212" s="235">
        <v>180157413</v>
      </c>
      <c r="C212" s="241">
        <v>4</v>
      </c>
      <c r="D212" s="34">
        <v>410113</v>
      </c>
      <c r="E212" s="238"/>
      <c r="F212" s="241"/>
      <c r="G212" s="237"/>
      <c r="H212" s="238"/>
      <c r="I212" s="240"/>
      <c r="J212" s="237"/>
      <c r="K212" s="234"/>
      <c r="L212" s="234"/>
      <c r="M212" s="234"/>
      <c r="N212" s="234"/>
      <c r="O212" s="234"/>
      <c r="P212" s="234"/>
    </row>
    <row r="213" spans="1:16" x14ac:dyDescent="0.25">
      <c r="A213" s="236">
        <v>43178</v>
      </c>
      <c r="B213" s="235">
        <v>180157459</v>
      </c>
      <c r="C213" s="241">
        <v>14</v>
      </c>
      <c r="D213" s="34">
        <v>1495375</v>
      </c>
      <c r="E213" s="238"/>
      <c r="F213" s="241"/>
      <c r="G213" s="237"/>
      <c r="H213" s="238"/>
      <c r="I213" s="240"/>
      <c r="J213" s="237"/>
      <c r="K213" s="234"/>
      <c r="L213" s="234"/>
      <c r="M213" s="234"/>
      <c r="N213" s="234"/>
      <c r="O213" s="234"/>
      <c r="P213" s="234"/>
    </row>
    <row r="214" spans="1:16" x14ac:dyDescent="0.25">
      <c r="A214" s="236">
        <v>43178</v>
      </c>
      <c r="B214" s="235">
        <v>180157462</v>
      </c>
      <c r="C214" s="241">
        <v>2</v>
      </c>
      <c r="D214" s="34">
        <v>172113</v>
      </c>
      <c r="E214" s="238"/>
      <c r="F214" s="241"/>
      <c r="G214" s="237"/>
      <c r="H214" s="238"/>
      <c r="I214" s="240"/>
      <c r="J214" s="237"/>
      <c r="K214" s="234"/>
      <c r="L214" s="234"/>
      <c r="M214" s="234"/>
      <c r="N214" s="234"/>
      <c r="O214" s="234"/>
      <c r="P214" s="234"/>
    </row>
    <row r="215" spans="1:16" x14ac:dyDescent="0.25">
      <c r="A215" s="236"/>
      <c r="B215" s="235"/>
      <c r="C215" s="241"/>
      <c r="D215" s="34"/>
      <c r="E215" s="238"/>
      <c r="F215" s="241"/>
      <c r="G215" s="237"/>
      <c r="H215" s="238"/>
      <c r="I215" s="240"/>
      <c r="J215" s="237"/>
      <c r="K215" s="234"/>
      <c r="L215" s="234"/>
      <c r="M215" s="234"/>
      <c r="N215" s="234"/>
      <c r="O215" s="234"/>
      <c r="P215" s="234"/>
    </row>
    <row r="216" spans="1:16" x14ac:dyDescent="0.25">
      <c r="A216" s="236"/>
      <c r="B216" s="235"/>
      <c r="C216" s="241"/>
      <c r="D216" s="34"/>
      <c r="E216" s="238"/>
      <c r="F216" s="241"/>
      <c r="G216" s="237"/>
      <c r="H216" s="238"/>
      <c r="I216" s="240"/>
      <c r="J216" s="237"/>
      <c r="K216" s="234"/>
      <c r="L216" s="234"/>
      <c r="M216" s="234"/>
      <c r="N216" s="234"/>
      <c r="O216" s="234"/>
      <c r="P216" s="234"/>
    </row>
    <row r="217" spans="1:16" x14ac:dyDescent="0.25">
      <c r="A217" s="236"/>
      <c r="B217" s="235"/>
      <c r="C217" s="241"/>
      <c r="D217" s="34"/>
      <c r="E217" s="238"/>
      <c r="F217" s="241"/>
      <c r="G217" s="237"/>
      <c r="H217" s="238"/>
      <c r="I217" s="240"/>
      <c r="J217" s="237"/>
      <c r="K217" s="234"/>
      <c r="L217" s="234"/>
      <c r="M217" s="234"/>
      <c r="N217" s="234"/>
      <c r="O217" s="234"/>
      <c r="P217" s="234"/>
    </row>
    <row r="218" spans="1:16" x14ac:dyDescent="0.25">
      <c r="A218" s="236"/>
      <c r="B218" s="224" t="s">
        <v>11</v>
      </c>
      <c r="C218" s="233">
        <f>SUM(C7:C217)</f>
        <v>1450</v>
      </c>
      <c r="D218" s="225">
        <f>SUM(D7:D217)</f>
        <v>138676964</v>
      </c>
      <c r="E218" s="224" t="s">
        <v>11</v>
      </c>
      <c r="F218" s="233">
        <f>SUM(F7:F217)</f>
        <v>273</v>
      </c>
      <c r="G218" s="225">
        <f>SUM(G7:G217)</f>
        <v>28605073</v>
      </c>
      <c r="H218" s="225">
        <f>SUM(H7:H217)</f>
        <v>0</v>
      </c>
      <c r="I218" s="233">
        <f>SUM(I7:I217)</f>
        <v>104529377</v>
      </c>
      <c r="J218" s="5"/>
      <c r="K218" s="234"/>
      <c r="L218" s="234"/>
      <c r="M218" s="234"/>
      <c r="N218" s="234"/>
      <c r="O218" s="234"/>
      <c r="P218" s="234"/>
    </row>
    <row r="219" spans="1:16" x14ac:dyDescent="0.25">
      <c r="A219" s="236"/>
      <c r="B219" s="224"/>
      <c r="C219" s="233"/>
      <c r="D219" s="225"/>
      <c r="E219" s="224"/>
      <c r="F219" s="233"/>
      <c r="G219" s="5"/>
      <c r="H219" s="235"/>
      <c r="I219" s="241"/>
      <c r="J219" s="5"/>
      <c r="K219" s="234"/>
      <c r="L219" s="234"/>
      <c r="M219" s="234"/>
      <c r="N219" s="234"/>
      <c r="O219" s="234"/>
      <c r="P219" s="234"/>
    </row>
    <row r="220" spans="1:16" x14ac:dyDescent="0.25">
      <c r="A220" s="236"/>
      <c r="B220" s="227"/>
      <c r="C220" s="241"/>
      <c r="D220" s="237"/>
      <c r="E220" s="224"/>
      <c r="F220" s="241"/>
      <c r="G220" s="324" t="s">
        <v>12</v>
      </c>
      <c r="H220" s="324"/>
      <c r="I220" s="240"/>
      <c r="J220" s="228">
        <f>SUM(D7:D217)</f>
        <v>138676964</v>
      </c>
      <c r="K220" s="234"/>
      <c r="L220" s="234"/>
      <c r="M220" s="234"/>
      <c r="N220" s="234"/>
      <c r="O220" s="234"/>
      <c r="P220" s="234"/>
    </row>
    <row r="221" spans="1:16" x14ac:dyDescent="0.25">
      <c r="A221" s="226"/>
      <c r="B221" s="235"/>
      <c r="C221" s="241"/>
      <c r="D221" s="237"/>
      <c r="E221" s="238"/>
      <c r="F221" s="241"/>
      <c r="G221" s="324" t="s">
        <v>13</v>
      </c>
      <c r="H221" s="324"/>
      <c r="I221" s="240"/>
      <c r="J221" s="228">
        <f>SUM(G7:G217)</f>
        <v>28605073</v>
      </c>
      <c r="K221" s="234"/>
      <c r="L221" s="234"/>
      <c r="M221" s="234"/>
      <c r="N221" s="234"/>
      <c r="O221" s="234"/>
      <c r="P221" s="234"/>
    </row>
    <row r="222" spans="1:16" x14ac:dyDescent="0.25">
      <c r="A222" s="236"/>
      <c r="B222" s="238"/>
      <c r="C222" s="241"/>
      <c r="D222" s="237"/>
      <c r="E222" s="238"/>
      <c r="F222" s="241"/>
      <c r="G222" s="324" t="s">
        <v>14</v>
      </c>
      <c r="H222" s="324"/>
      <c r="I222" s="41"/>
      <c r="J222" s="230">
        <f>J220-J221</f>
        <v>110071891</v>
      </c>
      <c r="K222" s="234"/>
      <c r="L222" s="234"/>
      <c r="M222" s="234"/>
      <c r="N222" s="234"/>
      <c r="O222" s="234"/>
      <c r="P222" s="234"/>
    </row>
    <row r="223" spans="1:16" x14ac:dyDescent="0.25">
      <c r="A223" s="229"/>
      <c r="B223" s="231"/>
      <c r="C223" s="241"/>
      <c r="D223" s="232"/>
      <c r="E223" s="238"/>
      <c r="F223" s="241"/>
      <c r="G223" s="324" t="s">
        <v>15</v>
      </c>
      <c r="H223" s="324"/>
      <c r="I223" s="240"/>
      <c r="J223" s="228">
        <f>SUM(H7:H217)</f>
        <v>0</v>
      </c>
      <c r="K223" s="234"/>
      <c r="L223" s="234"/>
      <c r="M223" s="234"/>
      <c r="N223" s="234"/>
      <c r="O223" s="234"/>
      <c r="P223" s="234"/>
    </row>
    <row r="224" spans="1:16" x14ac:dyDescent="0.25">
      <c r="A224" s="236"/>
      <c r="B224" s="231"/>
      <c r="C224" s="241"/>
      <c r="D224" s="232"/>
      <c r="E224" s="238"/>
      <c r="F224" s="241"/>
      <c r="G224" s="324" t="s">
        <v>16</v>
      </c>
      <c r="H224" s="324"/>
      <c r="I224" s="240"/>
      <c r="J224" s="228">
        <f>J222+J223</f>
        <v>110071891</v>
      </c>
      <c r="K224" s="234"/>
      <c r="L224" s="234"/>
      <c r="M224" s="234"/>
      <c r="N224" s="234"/>
      <c r="O224" s="234"/>
      <c r="P224" s="234"/>
    </row>
    <row r="225" spans="1:16" x14ac:dyDescent="0.25">
      <c r="A225" s="236"/>
      <c r="B225" s="231"/>
      <c r="C225" s="241"/>
      <c r="D225" s="232"/>
      <c r="E225" s="238"/>
      <c r="F225" s="241"/>
      <c r="G225" s="324" t="s">
        <v>5</v>
      </c>
      <c r="H225" s="324"/>
      <c r="I225" s="240"/>
      <c r="J225" s="228">
        <f>SUM(I7:I217)</f>
        <v>104529377</v>
      </c>
      <c r="K225" s="234"/>
      <c r="L225" s="234"/>
      <c r="M225" s="234"/>
      <c r="N225" s="234"/>
      <c r="O225" s="234"/>
      <c r="P225" s="234"/>
    </row>
    <row r="226" spans="1:16" x14ac:dyDescent="0.25">
      <c r="A226" s="236"/>
      <c r="B226" s="231"/>
      <c r="C226" s="241"/>
      <c r="D226" s="232"/>
      <c r="E226" s="238"/>
      <c r="F226" s="241"/>
      <c r="G226" s="324" t="s">
        <v>32</v>
      </c>
      <c r="H226" s="324"/>
      <c r="I226" s="241" t="str">
        <f>IF(J226&gt;0,"SALDO",IF(J226&lt;0,"PIUTANG",IF(J226=0,"LUNAS")))</f>
        <v>PIUTANG</v>
      </c>
      <c r="J226" s="228">
        <f>J225-J224</f>
        <v>-5542514</v>
      </c>
      <c r="K226" s="234"/>
      <c r="L226" s="234"/>
      <c r="M226" s="234"/>
      <c r="N226" s="234"/>
      <c r="O226" s="234"/>
      <c r="P226" s="234"/>
    </row>
    <row r="227" spans="1:16" x14ac:dyDescent="0.25">
      <c r="A227" s="236"/>
      <c r="K227" s="234"/>
      <c r="L227" s="234"/>
      <c r="M227" s="234"/>
      <c r="N227" s="234"/>
      <c r="O227" s="234"/>
      <c r="P227" s="234"/>
    </row>
  </sheetData>
  <mergeCells count="15">
    <mergeCell ref="G226:H226"/>
    <mergeCell ref="G220:H220"/>
    <mergeCell ref="G221:H221"/>
    <mergeCell ref="G222:H222"/>
    <mergeCell ref="G223:H223"/>
    <mergeCell ref="G224:H224"/>
    <mergeCell ref="G225:H225"/>
    <mergeCell ref="F1:H1"/>
    <mergeCell ref="F2:H2"/>
    <mergeCell ref="A4:J4"/>
    <mergeCell ref="A5:A6"/>
    <mergeCell ref="B5:G5"/>
    <mergeCell ref="H5:H6"/>
    <mergeCell ref="I5:I6"/>
    <mergeCell ref="J5:J6"/>
  </mergeCells>
  <pageMargins left="0.12" right="0.12" top="0.51" bottom="0.41" header="0.3" footer="1.04"/>
  <pageSetup orientation="portrait" horizontalDpi="120" verticalDpi="72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/>
  <dimension ref="A1:P36"/>
  <sheetViews>
    <sheetView workbookViewId="0">
      <pane ySplit="7" topLeftCell="A17" activePane="bottomLeft" state="frozen"/>
      <selection pane="bottomLeft" activeCell="G24" sqref="G24:H24"/>
    </sheetView>
  </sheetViews>
  <sheetFormatPr defaultRowHeight="15" x14ac:dyDescent="0.25"/>
  <cols>
    <col min="1" max="1" width="9.28515625" customWidth="1"/>
    <col min="2" max="2" width="11.85546875" bestFit="1" customWidth="1"/>
    <col min="3" max="3" width="7" style="81" customWidth="1"/>
    <col min="4" max="4" width="11.28515625" customWidth="1"/>
    <col min="5" max="5" width="10.28515625" customWidth="1"/>
    <col min="6" max="6" width="4.5703125" style="181" bestFit="1" customWidth="1"/>
    <col min="7" max="7" width="11.140625" customWidth="1"/>
    <col min="8" max="8" width="11.7109375" style="37" customWidth="1"/>
    <col min="9" max="9" width="15.28515625" style="37" customWidth="1"/>
    <col min="10" max="10" width="22.7109375" customWidth="1"/>
    <col min="11" max="11" width="9.140625" style="37"/>
    <col min="12" max="16" width="11.5703125" style="37" bestFit="1" customWidth="1"/>
  </cols>
  <sheetData>
    <row r="1" spans="1:16" x14ac:dyDescent="0.25">
      <c r="A1" s="20" t="s">
        <v>0</v>
      </c>
      <c r="B1" s="20"/>
      <c r="C1" s="78" t="s">
        <v>180</v>
      </c>
      <c r="D1" s="20"/>
      <c r="E1" s="20"/>
      <c r="F1" s="318" t="s">
        <v>22</v>
      </c>
      <c r="G1" s="318"/>
      <c r="H1" s="318"/>
      <c r="I1" s="38" t="s">
        <v>90</v>
      </c>
      <c r="J1" s="20"/>
      <c r="L1" s="37">
        <f>SUM(D16:D17)</f>
        <v>305200</v>
      </c>
      <c r="M1" s="37">
        <v>305200</v>
      </c>
      <c r="N1" s="37">
        <f>L1-M1</f>
        <v>0</v>
      </c>
    </row>
    <row r="2" spans="1:16" x14ac:dyDescent="0.25">
      <c r="A2" s="20" t="s">
        <v>1</v>
      </c>
      <c r="B2" s="20"/>
      <c r="C2" s="78" t="s">
        <v>19</v>
      </c>
      <c r="D2" s="20"/>
      <c r="E2" s="20"/>
      <c r="F2" s="318" t="s">
        <v>21</v>
      </c>
      <c r="G2" s="318"/>
      <c r="H2" s="318"/>
      <c r="I2" s="220">
        <f>J30*-1</f>
        <v>0</v>
      </c>
      <c r="J2" s="20"/>
      <c r="L2" s="219">
        <f>SUM(H16:H17)</f>
        <v>93000</v>
      </c>
      <c r="M2" s="219">
        <v>93000</v>
      </c>
      <c r="N2" s="219">
        <f>L2-M2</f>
        <v>0</v>
      </c>
      <c r="O2" s="37" t="e">
        <f>N2-#REF!</f>
        <v>#REF!</v>
      </c>
    </row>
    <row r="3" spans="1:16" s="234" customFormat="1" x14ac:dyDescent="0.25">
      <c r="A3" s="218" t="s">
        <v>118</v>
      </c>
      <c r="B3" s="218"/>
      <c r="C3" s="222" t="s">
        <v>138</v>
      </c>
      <c r="D3" s="218"/>
      <c r="E3" s="218"/>
      <c r="F3" s="266" t="s">
        <v>121</v>
      </c>
      <c r="G3" s="266"/>
      <c r="H3" s="266" t="s">
        <v>139</v>
      </c>
      <c r="I3" s="280" t="s">
        <v>140</v>
      </c>
      <c r="J3" s="218"/>
      <c r="K3" s="219"/>
      <c r="L3" s="37"/>
      <c r="M3" s="37"/>
      <c r="N3" s="37"/>
      <c r="O3" s="219"/>
      <c r="P3" s="219"/>
    </row>
    <row r="4" spans="1:16" x14ac:dyDescent="0.25">
      <c r="I4" s="219"/>
      <c r="L4" s="37">
        <f>L1+L2</f>
        <v>398200</v>
      </c>
    </row>
    <row r="5" spans="1:16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6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45" t="s">
        <v>4</v>
      </c>
      <c r="I6" s="343" t="s">
        <v>5</v>
      </c>
      <c r="J6" s="333" t="s">
        <v>6</v>
      </c>
    </row>
    <row r="7" spans="1:16" x14ac:dyDescent="0.25">
      <c r="A7" s="339"/>
      <c r="B7" s="179" t="s">
        <v>7</v>
      </c>
      <c r="C7" s="182" t="s">
        <v>8</v>
      </c>
      <c r="D7" s="180" t="s">
        <v>9</v>
      </c>
      <c r="E7" s="179" t="s">
        <v>10</v>
      </c>
      <c r="F7" s="179" t="s">
        <v>8</v>
      </c>
      <c r="G7" s="180" t="s">
        <v>9</v>
      </c>
      <c r="H7" s="346"/>
      <c r="I7" s="344"/>
      <c r="J7" s="334"/>
    </row>
    <row r="8" spans="1:16" s="234" customFormat="1" x14ac:dyDescent="0.25">
      <c r="A8" s="242">
        <v>43123</v>
      </c>
      <c r="B8" s="243">
        <v>180152206</v>
      </c>
      <c r="C8" s="248">
        <v>1</v>
      </c>
      <c r="D8" s="247">
        <v>152600</v>
      </c>
      <c r="E8" s="245"/>
      <c r="F8" s="243"/>
      <c r="G8" s="247"/>
      <c r="H8" s="246">
        <v>14000</v>
      </c>
      <c r="I8" s="246"/>
      <c r="J8" s="247"/>
      <c r="K8" s="219"/>
      <c r="L8" s="219"/>
      <c r="M8" s="219"/>
      <c r="N8" s="219"/>
      <c r="O8" s="219"/>
      <c r="P8" s="219"/>
    </row>
    <row r="9" spans="1:16" s="234" customFormat="1" x14ac:dyDescent="0.25">
      <c r="A9" s="242">
        <v>43123</v>
      </c>
      <c r="B9" s="243">
        <v>180152207</v>
      </c>
      <c r="C9" s="248">
        <v>1</v>
      </c>
      <c r="D9" s="247">
        <v>97038</v>
      </c>
      <c r="E9" s="245"/>
      <c r="F9" s="243"/>
      <c r="G9" s="247"/>
      <c r="H9" s="246">
        <v>17000</v>
      </c>
      <c r="I9" s="246"/>
      <c r="J9" s="247"/>
      <c r="K9" s="219"/>
      <c r="L9" s="219"/>
      <c r="M9" s="219"/>
      <c r="N9" s="219"/>
      <c r="O9" s="219"/>
      <c r="P9" s="219"/>
    </row>
    <row r="10" spans="1:16" s="234" customFormat="1" x14ac:dyDescent="0.25">
      <c r="A10" s="242">
        <v>43124</v>
      </c>
      <c r="B10" s="243">
        <v>180152265</v>
      </c>
      <c r="C10" s="248">
        <v>1</v>
      </c>
      <c r="D10" s="247">
        <v>152600</v>
      </c>
      <c r="E10" s="245"/>
      <c r="F10" s="243"/>
      <c r="G10" s="247"/>
      <c r="H10" s="246">
        <v>15000</v>
      </c>
      <c r="I10" s="246"/>
      <c r="J10" s="247"/>
      <c r="K10" s="219"/>
      <c r="L10" s="219"/>
      <c r="M10" s="219"/>
      <c r="N10" s="219"/>
      <c r="O10" s="219"/>
      <c r="P10" s="219"/>
    </row>
    <row r="11" spans="1:16" s="234" customFormat="1" x14ac:dyDescent="0.25">
      <c r="A11" s="242">
        <v>43125</v>
      </c>
      <c r="B11" s="243">
        <v>180152325</v>
      </c>
      <c r="C11" s="248">
        <v>1</v>
      </c>
      <c r="D11" s="247">
        <v>152600</v>
      </c>
      <c r="E11" s="245"/>
      <c r="F11" s="243"/>
      <c r="G11" s="247"/>
      <c r="H11" s="246">
        <v>10000</v>
      </c>
      <c r="I11" s="246"/>
      <c r="J11" s="247"/>
      <c r="K11" s="219"/>
      <c r="L11" s="219"/>
      <c r="M11" s="219"/>
      <c r="N11" s="219"/>
      <c r="O11" s="219"/>
      <c r="P11" s="219"/>
    </row>
    <row r="12" spans="1:16" s="234" customFormat="1" x14ac:dyDescent="0.25">
      <c r="A12" s="242">
        <v>43126</v>
      </c>
      <c r="B12" s="243">
        <v>180152417</v>
      </c>
      <c r="C12" s="248">
        <v>1</v>
      </c>
      <c r="D12" s="247">
        <v>110600</v>
      </c>
      <c r="E12" s="245"/>
      <c r="F12" s="243"/>
      <c r="G12" s="247"/>
      <c r="H12" s="246">
        <v>11000</v>
      </c>
      <c r="I12" s="246"/>
      <c r="J12" s="247"/>
      <c r="K12" s="219"/>
      <c r="L12" s="219"/>
      <c r="M12" s="219"/>
      <c r="N12" s="219"/>
      <c r="O12" s="219"/>
      <c r="P12" s="219"/>
    </row>
    <row r="13" spans="1:16" s="234" customFormat="1" x14ac:dyDescent="0.25">
      <c r="A13" s="242">
        <v>43126</v>
      </c>
      <c r="B13" s="243">
        <v>180152432</v>
      </c>
      <c r="C13" s="248">
        <v>40</v>
      </c>
      <c r="D13" s="247">
        <v>5495000</v>
      </c>
      <c r="E13" s="245"/>
      <c r="F13" s="243"/>
      <c r="G13" s="247"/>
      <c r="H13" s="246">
        <v>81000</v>
      </c>
      <c r="I13" s="246"/>
      <c r="J13" s="247"/>
      <c r="K13" s="219"/>
      <c r="L13" s="219"/>
      <c r="M13" s="219"/>
      <c r="N13" s="219"/>
      <c r="O13" s="219"/>
      <c r="P13" s="219"/>
    </row>
    <row r="14" spans="1:16" s="234" customFormat="1" x14ac:dyDescent="0.25">
      <c r="A14" s="242">
        <v>43128</v>
      </c>
      <c r="B14" s="243"/>
      <c r="C14" s="248"/>
      <c r="D14" s="247"/>
      <c r="E14" s="245">
        <v>180040091</v>
      </c>
      <c r="F14" s="243">
        <v>1</v>
      </c>
      <c r="G14" s="247">
        <v>98525</v>
      </c>
      <c r="H14" s="246"/>
      <c r="I14" s="246">
        <v>6209913</v>
      </c>
      <c r="J14" s="247" t="s">
        <v>17</v>
      </c>
      <c r="K14" s="219"/>
      <c r="L14" s="219"/>
      <c r="M14" s="219"/>
      <c r="N14" s="219"/>
      <c r="O14" s="219"/>
      <c r="P14" s="219"/>
    </row>
    <row r="15" spans="1:16" s="234" customFormat="1" x14ac:dyDescent="0.25">
      <c r="A15" s="242">
        <v>43129</v>
      </c>
      <c r="B15" s="243">
        <v>180152615</v>
      </c>
      <c r="C15" s="248">
        <v>1</v>
      </c>
      <c r="D15" s="247">
        <v>152600</v>
      </c>
      <c r="E15" s="245"/>
      <c r="F15" s="243"/>
      <c r="G15" s="247"/>
      <c r="H15" s="246">
        <v>13000</v>
      </c>
      <c r="I15" s="246">
        <v>165600</v>
      </c>
      <c r="J15" s="247" t="s">
        <v>17</v>
      </c>
      <c r="K15" s="219"/>
      <c r="L15" s="219"/>
      <c r="M15" s="219"/>
      <c r="N15" s="219"/>
      <c r="O15" s="219"/>
      <c r="P15" s="219"/>
    </row>
    <row r="16" spans="1:16" s="234" customFormat="1" x14ac:dyDescent="0.25">
      <c r="A16" s="242">
        <v>43140</v>
      </c>
      <c r="B16" s="243">
        <v>180153511</v>
      </c>
      <c r="C16" s="248">
        <v>1</v>
      </c>
      <c r="D16" s="247">
        <v>152600</v>
      </c>
      <c r="E16" s="245"/>
      <c r="F16" s="243"/>
      <c r="G16" s="247"/>
      <c r="H16" s="246">
        <v>68000</v>
      </c>
      <c r="I16" s="246"/>
      <c r="J16" s="247"/>
      <c r="K16" s="219"/>
      <c r="L16" s="219"/>
      <c r="M16" s="219"/>
      <c r="N16" s="219"/>
      <c r="O16" s="219"/>
      <c r="P16" s="219"/>
    </row>
    <row r="17" spans="1:16" s="234" customFormat="1" x14ac:dyDescent="0.25">
      <c r="A17" s="242">
        <v>43140</v>
      </c>
      <c r="B17" s="243">
        <v>180153512</v>
      </c>
      <c r="C17" s="248">
        <v>1</v>
      </c>
      <c r="D17" s="247">
        <v>152600</v>
      </c>
      <c r="E17" s="245"/>
      <c r="F17" s="243"/>
      <c r="G17" s="247"/>
      <c r="H17" s="246">
        <v>25000</v>
      </c>
      <c r="I17" s="246">
        <v>398200</v>
      </c>
      <c r="J17" s="247" t="s">
        <v>17</v>
      </c>
      <c r="K17" s="219"/>
      <c r="L17" s="219"/>
      <c r="M17" s="219"/>
      <c r="N17" s="219"/>
      <c r="O17" s="219"/>
      <c r="P17" s="219"/>
    </row>
    <row r="18" spans="1:16" s="234" customFormat="1" x14ac:dyDescent="0.25">
      <c r="A18" s="242">
        <v>43157</v>
      </c>
      <c r="B18" s="243">
        <v>180155032</v>
      </c>
      <c r="C18" s="248">
        <v>1</v>
      </c>
      <c r="D18" s="247">
        <v>97038</v>
      </c>
      <c r="E18" s="245"/>
      <c r="F18" s="243"/>
      <c r="G18" s="247"/>
      <c r="H18" s="246">
        <v>40000</v>
      </c>
      <c r="I18" s="246">
        <v>137038</v>
      </c>
      <c r="J18" s="247" t="s">
        <v>17</v>
      </c>
      <c r="K18" s="219"/>
      <c r="L18" s="219"/>
      <c r="M18" s="219"/>
      <c r="N18" s="219"/>
      <c r="O18" s="219"/>
      <c r="P18" s="219"/>
    </row>
    <row r="19" spans="1:16" s="234" customFormat="1" x14ac:dyDescent="0.25">
      <c r="A19" s="242">
        <v>43167</v>
      </c>
      <c r="B19" s="243">
        <v>180156166</v>
      </c>
      <c r="C19" s="248">
        <v>1</v>
      </c>
      <c r="D19" s="247">
        <v>92575</v>
      </c>
      <c r="E19" s="245"/>
      <c r="F19" s="243"/>
      <c r="G19" s="247"/>
      <c r="H19" s="246">
        <v>9000</v>
      </c>
      <c r="I19" s="246">
        <v>101575</v>
      </c>
      <c r="J19" s="247" t="s">
        <v>17</v>
      </c>
      <c r="K19" s="219"/>
      <c r="L19" s="219"/>
      <c r="M19" s="219"/>
      <c r="N19" s="219"/>
      <c r="O19" s="219"/>
      <c r="P19" s="219"/>
    </row>
    <row r="20" spans="1:16" s="234" customFormat="1" x14ac:dyDescent="0.25">
      <c r="A20" s="98"/>
      <c r="B20" s="99"/>
      <c r="C20" s="100"/>
      <c r="D20" s="34"/>
      <c r="E20" s="101"/>
      <c r="F20" s="99"/>
      <c r="G20" s="34"/>
      <c r="H20" s="102"/>
      <c r="I20" s="102"/>
      <c r="J20" s="34"/>
      <c r="K20" s="219"/>
      <c r="L20" s="219"/>
      <c r="M20" s="219"/>
      <c r="N20" s="219"/>
      <c r="O20" s="219"/>
      <c r="P20" s="219"/>
    </row>
    <row r="21" spans="1:16" s="234" customFormat="1" x14ac:dyDescent="0.25">
      <c r="A21" s="236"/>
      <c r="B21" s="235"/>
      <c r="C21" s="241"/>
      <c r="D21" s="237"/>
      <c r="E21" s="238"/>
      <c r="F21" s="235"/>
      <c r="G21" s="237"/>
      <c r="H21" s="240"/>
      <c r="I21" s="240"/>
      <c r="J21" s="237"/>
      <c r="K21" s="219"/>
      <c r="L21" s="219"/>
      <c r="M21" s="219"/>
      <c r="N21" s="219"/>
      <c r="O21" s="219"/>
      <c r="P21" s="219"/>
    </row>
    <row r="22" spans="1:16" s="234" customFormat="1" x14ac:dyDescent="0.25">
      <c r="A22" s="4"/>
      <c r="B22" s="8" t="s">
        <v>11</v>
      </c>
      <c r="C22" s="77">
        <f>SUM(C8:C21)</f>
        <v>50</v>
      </c>
      <c r="D22" s="9"/>
      <c r="E22" s="224" t="s">
        <v>11</v>
      </c>
      <c r="F22" s="224">
        <f>SUM(F8:F21)</f>
        <v>1</v>
      </c>
      <c r="G22" s="225">
        <f>SUM(G8:G21)</f>
        <v>98525</v>
      </c>
      <c r="H22" s="240"/>
      <c r="I22" s="240"/>
      <c r="J22" s="237"/>
      <c r="K22" s="219"/>
      <c r="L22" s="219"/>
      <c r="M22" s="219"/>
      <c r="N22" s="219"/>
      <c r="O22" s="219"/>
      <c r="P22" s="219"/>
    </row>
    <row r="23" spans="1:16" s="234" customFormat="1" x14ac:dyDescent="0.25">
      <c r="A23" s="4"/>
      <c r="B23" s="8"/>
      <c r="C23" s="77"/>
      <c r="D23" s="9"/>
      <c r="E23" s="238"/>
      <c r="F23" s="235"/>
      <c r="G23" s="237"/>
      <c r="H23" s="240"/>
      <c r="I23" s="240"/>
      <c r="J23" s="237"/>
      <c r="K23" s="219"/>
      <c r="L23" s="219"/>
      <c r="M23" s="219"/>
      <c r="N23" s="219"/>
      <c r="O23" s="219"/>
      <c r="P23" s="219"/>
    </row>
    <row r="24" spans="1:16" s="234" customFormat="1" x14ac:dyDescent="0.25">
      <c r="A24" s="10"/>
      <c r="B24" s="11"/>
      <c r="C24" s="40"/>
      <c r="D24" s="6"/>
      <c r="E24" s="8"/>
      <c r="F24" s="235"/>
      <c r="G24" s="324" t="s">
        <v>12</v>
      </c>
      <c r="H24" s="324"/>
      <c r="I24" s="39"/>
      <c r="J24" s="13">
        <f>SUM(D8:D21)</f>
        <v>6807851</v>
      </c>
      <c r="K24" s="219"/>
      <c r="L24" s="219"/>
      <c r="M24" s="219"/>
      <c r="N24" s="219"/>
      <c r="O24" s="219"/>
      <c r="P24" s="219"/>
    </row>
    <row r="25" spans="1:16" s="234" customFormat="1" x14ac:dyDescent="0.25">
      <c r="A25" s="4"/>
      <c r="B25" s="3"/>
      <c r="C25" s="40"/>
      <c r="D25" s="6"/>
      <c r="E25" s="8"/>
      <c r="F25" s="235"/>
      <c r="G25" s="324" t="s">
        <v>13</v>
      </c>
      <c r="H25" s="324"/>
      <c r="I25" s="39"/>
      <c r="J25" s="13">
        <f>SUM(G8:G21)</f>
        <v>98525</v>
      </c>
      <c r="K25" s="219"/>
      <c r="L25" s="219"/>
      <c r="M25" s="219"/>
      <c r="N25" s="219"/>
      <c r="O25" s="219"/>
      <c r="P25" s="219"/>
    </row>
    <row r="26" spans="1:16" s="234" customFormat="1" x14ac:dyDescent="0.25">
      <c r="A26" s="14"/>
      <c r="B26" s="7"/>
      <c r="C26" s="40"/>
      <c r="D26" s="6"/>
      <c r="E26" s="7"/>
      <c r="F26" s="235"/>
      <c r="G26" s="324" t="s">
        <v>14</v>
      </c>
      <c r="H26" s="324"/>
      <c r="I26" s="41"/>
      <c r="J26" s="15">
        <f>J24-J25</f>
        <v>6709326</v>
      </c>
      <c r="K26" s="219"/>
      <c r="L26" s="219"/>
      <c r="M26" s="219"/>
      <c r="N26" s="219"/>
      <c r="O26" s="219"/>
      <c r="P26" s="219"/>
    </row>
    <row r="27" spans="1:16" s="234" customFormat="1" x14ac:dyDescent="0.25">
      <c r="A27" s="4"/>
      <c r="B27" s="16"/>
      <c r="C27" s="40"/>
      <c r="D27" s="17"/>
      <c r="E27" s="7"/>
      <c r="F27" s="8"/>
      <c r="G27" s="324" t="s">
        <v>15</v>
      </c>
      <c r="H27" s="324"/>
      <c r="I27" s="39"/>
      <c r="J27" s="13">
        <f>SUM(H8:H23)</f>
        <v>303000</v>
      </c>
      <c r="K27" s="219"/>
      <c r="L27" s="219"/>
      <c r="M27" s="219"/>
      <c r="N27" s="219"/>
      <c r="O27" s="219"/>
      <c r="P27" s="219"/>
    </row>
    <row r="28" spans="1:16" x14ac:dyDescent="0.25">
      <c r="A28" s="4"/>
      <c r="B28" s="16"/>
      <c r="C28" s="40"/>
      <c r="D28" s="17"/>
      <c r="E28" s="7"/>
      <c r="F28" s="8"/>
      <c r="G28" s="324" t="s">
        <v>16</v>
      </c>
      <c r="H28" s="324"/>
      <c r="I28" s="39"/>
      <c r="J28" s="13">
        <f>J26+J27</f>
        <v>7012326</v>
      </c>
    </row>
    <row r="29" spans="1:16" x14ac:dyDescent="0.25">
      <c r="A29" s="4"/>
      <c r="B29" s="16"/>
      <c r="C29" s="40"/>
      <c r="D29" s="17"/>
      <c r="E29" s="7"/>
      <c r="F29" s="3"/>
      <c r="G29" s="324" t="s">
        <v>5</v>
      </c>
      <c r="H29" s="324"/>
      <c r="I29" s="39"/>
      <c r="J29" s="13">
        <f>SUM(I8:I23)</f>
        <v>7012326</v>
      </c>
    </row>
    <row r="30" spans="1:16" x14ac:dyDescent="0.25">
      <c r="A30" s="4"/>
      <c r="B30" s="16"/>
      <c r="C30" s="40"/>
      <c r="D30" s="17"/>
      <c r="E30" s="7"/>
      <c r="F30" s="3"/>
      <c r="G30" s="324" t="s">
        <v>32</v>
      </c>
      <c r="H30" s="324"/>
      <c r="I30" s="40" t="str">
        <f>IF(J30&gt;0,"SALDO",IF(J30&lt;0,"PIUTANG",IF(J30=0,"LUNAS")))</f>
        <v>LUNAS</v>
      </c>
      <c r="J30" s="13">
        <f>J29-J28</f>
        <v>0</v>
      </c>
    </row>
    <row r="31" spans="1:16" x14ac:dyDescent="0.25">
      <c r="F31" s="37"/>
      <c r="G31" s="37"/>
      <c r="J31" s="37"/>
    </row>
    <row r="32" spans="1:16" x14ac:dyDescent="0.25">
      <c r="C32" s="37"/>
      <c r="D32" s="37"/>
      <c r="F32" s="37"/>
      <c r="G32" s="37"/>
      <c r="J32" s="37"/>
      <c r="L32"/>
      <c r="M32"/>
      <c r="N32"/>
      <c r="O32"/>
      <c r="P32"/>
    </row>
    <row r="33" spans="3:16" x14ac:dyDescent="0.25">
      <c r="C33" s="37"/>
      <c r="D33" s="37"/>
      <c r="F33" s="37"/>
      <c r="G33" s="37"/>
      <c r="J33" s="37"/>
      <c r="L33"/>
      <c r="M33"/>
      <c r="N33"/>
      <c r="O33"/>
      <c r="P33"/>
    </row>
    <row r="34" spans="3:16" x14ac:dyDescent="0.25">
      <c r="C34" s="37"/>
      <c r="D34" s="37"/>
      <c r="F34" s="37"/>
      <c r="G34" s="37"/>
      <c r="J34" s="37"/>
      <c r="L34"/>
      <c r="M34"/>
      <c r="N34"/>
      <c r="O34"/>
      <c r="P34"/>
    </row>
    <row r="35" spans="3:16" x14ac:dyDescent="0.25">
      <c r="C35" s="37"/>
      <c r="D35" s="37"/>
      <c r="F35" s="37"/>
      <c r="G35" s="37"/>
      <c r="J35" s="37"/>
      <c r="L35"/>
      <c r="M35"/>
      <c r="N35"/>
      <c r="O35"/>
      <c r="P35"/>
    </row>
    <row r="36" spans="3:16" x14ac:dyDescent="0.25">
      <c r="C36" s="37"/>
      <c r="D36" s="37"/>
      <c r="L36"/>
      <c r="M36"/>
      <c r="N36"/>
      <c r="O36"/>
      <c r="P36"/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30:H30"/>
    <mergeCell ref="G24:H24"/>
    <mergeCell ref="G25:H25"/>
    <mergeCell ref="G26:H26"/>
    <mergeCell ref="G27:H27"/>
    <mergeCell ref="G28:H28"/>
    <mergeCell ref="G29:H29"/>
  </mergeCells>
  <hyperlinks>
    <hyperlink ref="I3" r:id="rId1"/>
  </hyperlinks>
  <pageMargins left="0.7" right="0.7" top="0.75" bottom="0.75" header="0.3" footer="0.3"/>
  <pageSetup paperSize="9" orientation="portrait" horizontalDpi="0" verticalDpi="0"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Q34"/>
  <sheetViews>
    <sheetView workbookViewId="0">
      <pane ySplit="7" topLeftCell="A14" activePane="bottomLeft" state="frozen"/>
      <selection pane="bottomLeft" activeCell="G23" sqref="G23"/>
    </sheetView>
  </sheetViews>
  <sheetFormatPr defaultRowHeight="15" x14ac:dyDescent="0.25"/>
  <cols>
    <col min="1" max="1" width="9.42578125" customWidth="1"/>
    <col min="2" max="2" width="11.85546875" bestFit="1" customWidth="1"/>
    <col min="3" max="3" width="6.7109375" style="81" customWidth="1"/>
    <col min="4" max="4" width="11.28515625" customWidth="1"/>
    <col min="5" max="5" width="10.28515625" customWidth="1"/>
    <col min="6" max="6" width="4.5703125" style="19" bestFit="1" customWidth="1"/>
    <col min="7" max="7" width="11.140625" customWidth="1"/>
    <col min="8" max="8" width="11.7109375" style="37" customWidth="1"/>
    <col min="9" max="9" width="15.28515625" style="37" customWidth="1"/>
    <col min="10" max="10" width="16.7109375" customWidth="1"/>
    <col min="11" max="11" width="9.140625" style="37"/>
    <col min="12" max="12" width="10.5703125" style="37" bestFit="1" customWidth="1"/>
    <col min="13" max="13" width="16.5703125" customWidth="1"/>
    <col min="14" max="14" width="9.140625" style="37"/>
    <col min="15" max="15" width="10.5703125" style="37" bestFit="1" customWidth="1"/>
    <col min="16" max="17" width="9.140625" style="37"/>
  </cols>
  <sheetData>
    <row r="1" spans="1:17" x14ac:dyDescent="0.25">
      <c r="A1" s="20" t="s">
        <v>0</v>
      </c>
      <c r="B1" s="20"/>
      <c r="C1" s="78" t="s">
        <v>38</v>
      </c>
      <c r="D1" s="20"/>
      <c r="E1" s="20"/>
      <c r="F1" s="318" t="s">
        <v>22</v>
      </c>
      <c r="G1" s="318"/>
      <c r="H1" s="318"/>
      <c r="I1" s="38" t="s">
        <v>37</v>
      </c>
      <c r="J1" s="20"/>
      <c r="L1" s="37">
        <f>D8+D10</f>
        <v>981926</v>
      </c>
      <c r="M1" s="107"/>
    </row>
    <row r="2" spans="1:17" x14ac:dyDescent="0.25">
      <c r="A2" s="20" t="s">
        <v>1</v>
      </c>
      <c r="B2" s="20"/>
      <c r="C2" s="78" t="s">
        <v>19</v>
      </c>
      <c r="D2" s="20"/>
      <c r="E2" s="20"/>
      <c r="F2" s="318" t="s">
        <v>21</v>
      </c>
      <c r="G2" s="318"/>
      <c r="H2" s="318"/>
      <c r="I2" s="38">
        <f>J34*-1</f>
        <v>171675</v>
      </c>
      <c r="J2" s="20"/>
      <c r="L2" s="37">
        <v>0</v>
      </c>
      <c r="M2" s="107"/>
    </row>
    <row r="3" spans="1:17" s="234" customFormat="1" x14ac:dyDescent="0.25">
      <c r="A3" s="218" t="s">
        <v>118</v>
      </c>
      <c r="B3" s="218"/>
      <c r="C3" s="222" t="s">
        <v>189</v>
      </c>
      <c r="D3" s="218"/>
      <c r="E3" s="218"/>
      <c r="F3" s="266"/>
      <c r="G3" s="266"/>
      <c r="H3" s="266"/>
      <c r="I3" s="220"/>
      <c r="J3" s="218"/>
      <c r="K3" s="219"/>
      <c r="L3" s="219">
        <f>L1-L2</f>
        <v>981926</v>
      </c>
      <c r="M3" s="107"/>
      <c r="N3" s="219"/>
      <c r="O3" s="219"/>
      <c r="P3" s="219"/>
      <c r="Q3" s="219"/>
    </row>
    <row r="4" spans="1:17" x14ac:dyDescent="0.25">
      <c r="M4" s="37"/>
    </row>
    <row r="5" spans="1:17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  <c r="M5" s="37"/>
    </row>
    <row r="6" spans="1:17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45" t="s">
        <v>4</v>
      </c>
      <c r="I6" s="343" t="s">
        <v>5</v>
      </c>
      <c r="J6" s="333" t="s">
        <v>6</v>
      </c>
      <c r="M6" s="37"/>
    </row>
    <row r="7" spans="1:17" x14ac:dyDescent="0.25">
      <c r="A7" s="339"/>
      <c r="B7" s="1" t="s">
        <v>7</v>
      </c>
      <c r="C7" s="80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346"/>
      <c r="I7" s="344"/>
      <c r="J7" s="334"/>
      <c r="M7" s="37"/>
    </row>
    <row r="8" spans="1:17" s="134" customFormat="1" x14ac:dyDescent="0.25">
      <c r="A8" s="98">
        <v>43140</v>
      </c>
      <c r="B8" s="99">
        <v>180153427</v>
      </c>
      <c r="C8" s="100">
        <v>2</v>
      </c>
      <c r="D8" s="34">
        <v>187513</v>
      </c>
      <c r="E8" s="101"/>
      <c r="F8" s="99"/>
      <c r="G8" s="34"/>
      <c r="H8" s="102"/>
      <c r="I8" s="102"/>
      <c r="J8" s="34"/>
      <c r="K8" s="138"/>
      <c r="L8" s="138"/>
      <c r="M8" s="138"/>
      <c r="N8" s="138"/>
      <c r="O8" s="138"/>
      <c r="P8" s="138"/>
      <c r="Q8" s="138"/>
    </row>
    <row r="9" spans="1:17" s="134" customFormat="1" x14ac:dyDescent="0.25">
      <c r="A9" s="242">
        <v>43146</v>
      </c>
      <c r="B9" s="243">
        <v>180154049</v>
      </c>
      <c r="C9" s="248">
        <v>13</v>
      </c>
      <c r="D9" s="247">
        <v>1314863</v>
      </c>
      <c r="E9" s="245"/>
      <c r="F9" s="243"/>
      <c r="G9" s="247"/>
      <c r="H9" s="246"/>
      <c r="I9" s="246">
        <v>1314863</v>
      </c>
      <c r="J9" s="247" t="s">
        <v>17</v>
      </c>
      <c r="K9" s="138"/>
      <c r="L9" s="138"/>
      <c r="M9" s="138"/>
      <c r="N9" s="138"/>
      <c r="O9" s="138"/>
      <c r="P9" s="138"/>
      <c r="Q9" s="138"/>
    </row>
    <row r="10" spans="1:17" s="134" customFormat="1" x14ac:dyDescent="0.25">
      <c r="A10" s="242">
        <v>43149</v>
      </c>
      <c r="B10" s="243">
        <v>180154314</v>
      </c>
      <c r="C10" s="248">
        <v>7</v>
      </c>
      <c r="D10" s="247">
        <v>794413</v>
      </c>
      <c r="E10" s="245"/>
      <c r="F10" s="243"/>
      <c r="G10" s="247"/>
      <c r="H10" s="246"/>
      <c r="I10" s="246"/>
      <c r="J10" s="247"/>
      <c r="K10" s="138"/>
      <c r="L10" s="138"/>
      <c r="M10" s="138"/>
      <c r="N10" s="138"/>
      <c r="O10" s="138"/>
      <c r="P10" s="138"/>
      <c r="Q10" s="138"/>
    </row>
    <row r="11" spans="1:17" s="134" customFormat="1" x14ac:dyDescent="0.25">
      <c r="A11" s="242">
        <v>43153</v>
      </c>
      <c r="B11" s="243">
        <v>180154662</v>
      </c>
      <c r="C11" s="248">
        <v>12</v>
      </c>
      <c r="D11" s="247">
        <v>1533613</v>
      </c>
      <c r="E11" s="245"/>
      <c r="F11" s="243"/>
      <c r="G11" s="247"/>
      <c r="H11" s="246"/>
      <c r="I11" s="246">
        <v>2515539</v>
      </c>
      <c r="J11" s="247" t="s">
        <v>17</v>
      </c>
      <c r="K11" s="138"/>
      <c r="L11" s="138"/>
      <c r="M11" s="138"/>
      <c r="N11" s="138"/>
      <c r="O11" s="138"/>
      <c r="P11" s="138"/>
      <c r="Q11" s="138"/>
    </row>
    <row r="12" spans="1:17" s="134" customFormat="1" x14ac:dyDescent="0.25">
      <c r="A12" s="242">
        <v>43155</v>
      </c>
      <c r="B12" s="243"/>
      <c r="C12" s="248"/>
      <c r="D12" s="247"/>
      <c r="E12" s="245"/>
      <c r="F12" s="243"/>
      <c r="G12" s="247"/>
      <c r="H12" s="246"/>
      <c r="I12" s="246">
        <v>981926</v>
      </c>
      <c r="J12" s="247" t="s">
        <v>17</v>
      </c>
      <c r="K12" s="138"/>
      <c r="L12" s="138"/>
      <c r="M12" s="138"/>
      <c r="N12" s="138"/>
      <c r="O12" s="138"/>
      <c r="P12" s="138"/>
      <c r="Q12" s="138"/>
    </row>
    <row r="13" spans="1:17" s="134" customFormat="1" x14ac:dyDescent="0.25">
      <c r="A13" s="242">
        <v>43156</v>
      </c>
      <c r="B13" s="243">
        <v>180154978</v>
      </c>
      <c r="C13" s="248">
        <v>5</v>
      </c>
      <c r="D13" s="247">
        <v>349650</v>
      </c>
      <c r="E13" s="245"/>
      <c r="F13" s="243"/>
      <c r="G13" s="247"/>
      <c r="H13" s="246"/>
      <c r="I13" s="246"/>
      <c r="J13" s="247"/>
      <c r="K13" s="138"/>
      <c r="L13" s="138"/>
      <c r="M13" s="138"/>
      <c r="N13" s="138"/>
      <c r="O13" s="138"/>
      <c r="P13" s="138"/>
      <c r="Q13" s="138"/>
    </row>
    <row r="14" spans="1:17" s="134" customFormat="1" x14ac:dyDescent="0.25">
      <c r="A14" s="242">
        <v>43158</v>
      </c>
      <c r="B14" s="243"/>
      <c r="C14" s="248"/>
      <c r="D14" s="247"/>
      <c r="E14" s="245">
        <v>180040679</v>
      </c>
      <c r="F14" s="243">
        <v>5</v>
      </c>
      <c r="G14" s="247">
        <v>508725</v>
      </c>
      <c r="H14" s="246"/>
      <c r="I14" s="246"/>
      <c r="J14" s="247"/>
      <c r="K14" s="138"/>
      <c r="L14" s="138"/>
      <c r="M14" s="138"/>
      <c r="N14" s="138"/>
      <c r="O14" s="138"/>
      <c r="P14" s="138"/>
      <c r="Q14" s="138"/>
    </row>
    <row r="15" spans="1:17" s="134" customFormat="1" x14ac:dyDescent="0.25">
      <c r="A15" s="242">
        <v>43160</v>
      </c>
      <c r="B15" s="243">
        <v>180155416</v>
      </c>
      <c r="C15" s="248">
        <v>10</v>
      </c>
      <c r="D15" s="247">
        <v>1175475</v>
      </c>
      <c r="E15" s="245"/>
      <c r="F15" s="243"/>
      <c r="G15" s="247"/>
      <c r="H15" s="246"/>
      <c r="I15" s="246">
        <v>1175475</v>
      </c>
      <c r="J15" s="247" t="s">
        <v>17</v>
      </c>
      <c r="K15" s="138"/>
      <c r="L15" s="138"/>
      <c r="M15" s="138"/>
      <c r="N15" s="138"/>
      <c r="O15" s="138"/>
      <c r="P15" s="138"/>
      <c r="Q15" s="138"/>
    </row>
    <row r="16" spans="1:17" s="134" customFormat="1" x14ac:dyDescent="0.25">
      <c r="A16" s="242">
        <v>43163</v>
      </c>
      <c r="B16" s="243">
        <v>180155749</v>
      </c>
      <c r="C16" s="248">
        <v>3</v>
      </c>
      <c r="D16" s="247">
        <v>292163</v>
      </c>
      <c r="E16" s="245"/>
      <c r="F16" s="243"/>
      <c r="G16" s="247"/>
      <c r="H16" s="246"/>
      <c r="I16" s="246"/>
      <c r="J16" s="247"/>
      <c r="K16" s="138"/>
      <c r="L16" s="138"/>
      <c r="M16" s="138"/>
      <c r="N16" s="138"/>
      <c r="O16" s="138"/>
      <c r="P16" s="138"/>
      <c r="Q16" s="138"/>
    </row>
    <row r="17" spans="1:17" s="134" customFormat="1" x14ac:dyDescent="0.25">
      <c r="A17" s="242">
        <v>43166</v>
      </c>
      <c r="B17" s="243"/>
      <c r="C17" s="248"/>
      <c r="D17" s="247"/>
      <c r="E17" s="245">
        <v>180040893</v>
      </c>
      <c r="F17" s="243">
        <v>9</v>
      </c>
      <c r="G17" s="247">
        <v>903875</v>
      </c>
      <c r="H17" s="246"/>
      <c r="I17" s="246"/>
      <c r="J17" s="247"/>
      <c r="K17" s="138"/>
      <c r="L17" s="138"/>
      <c r="M17" s="138"/>
      <c r="N17" s="138"/>
      <c r="O17" s="138"/>
      <c r="P17" s="138"/>
      <c r="Q17" s="138"/>
    </row>
    <row r="18" spans="1:17" s="134" customFormat="1" x14ac:dyDescent="0.25">
      <c r="A18" s="98">
        <v>43167</v>
      </c>
      <c r="B18" s="99">
        <v>180156135</v>
      </c>
      <c r="C18" s="100">
        <v>7</v>
      </c>
      <c r="D18" s="34">
        <v>790650</v>
      </c>
      <c r="E18" s="101"/>
      <c r="F18" s="99"/>
      <c r="G18" s="34"/>
      <c r="H18" s="102"/>
      <c r="I18" s="102"/>
      <c r="J18" s="34"/>
      <c r="K18" s="138"/>
      <c r="L18" s="138"/>
      <c r="M18" s="138"/>
      <c r="N18" s="138"/>
      <c r="O18" s="138"/>
      <c r="P18" s="138"/>
      <c r="Q18" s="138"/>
    </row>
    <row r="19" spans="1:17" s="134" customFormat="1" x14ac:dyDescent="0.25">
      <c r="A19" s="98">
        <v>43170</v>
      </c>
      <c r="B19" s="99">
        <v>180156491</v>
      </c>
      <c r="C19" s="100">
        <v>2</v>
      </c>
      <c r="D19" s="34">
        <v>202125</v>
      </c>
      <c r="E19" s="101"/>
      <c r="F19" s="99"/>
      <c r="G19" s="34"/>
      <c r="H19" s="102"/>
      <c r="I19" s="102"/>
      <c r="J19" s="34"/>
      <c r="K19" s="138"/>
      <c r="L19" s="138"/>
      <c r="M19" s="138"/>
      <c r="N19" s="138"/>
      <c r="O19" s="138"/>
      <c r="P19" s="138"/>
      <c r="Q19" s="138"/>
    </row>
    <row r="20" spans="1:17" s="134" customFormat="1" x14ac:dyDescent="0.25">
      <c r="A20" s="98">
        <v>43174</v>
      </c>
      <c r="B20" s="99">
        <v>180156920</v>
      </c>
      <c r="C20" s="100">
        <v>5</v>
      </c>
      <c r="D20" s="34">
        <v>636738</v>
      </c>
      <c r="E20" s="101"/>
      <c r="F20" s="99"/>
      <c r="G20" s="34"/>
      <c r="H20" s="102"/>
      <c r="I20" s="102"/>
      <c r="J20" s="34"/>
      <c r="K20" s="138"/>
      <c r="L20" s="138"/>
      <c r="M20" s="138"/>
      <c r="N20" s="138"/>
      <c r="O20" s="138"/>
      <c r="P20" s="138"/>
      <c r="Q20" s="138"/>
    </row>
    <row r="21" spans="1:17" s="134" customFormat="1" x14ac:dyDescent="0.25">
      <c r="A21" s="98">
        <v>43177</v>
      </c>
      <c r="B21" s="99">
        <v>180157253</v>
      </c>
      <c r="C21" s="100">
        <v>3</v>
      </c>
      <c r="D21" s="34">
        <v>294875</v>
      </c>
      <c r="E21" s="101"/>
      <c r="F21" s="99"/>
      <c r="G21" s="34"/>
      <c r="H21" s="102"/>
      <c r="I21" s="102"/>
      <c r="J21" s="34"/>
      <c r="K21" s="138"/>
      <c r="L21" s="138"/>
      <c r="M21" s="138"/>
      <c r="N21" s="138"/>
      <c r="O21" s="138"/>
      <c r="P21" s="138"/>
      <c r="Q21" s="138"/>
    </row>
    <row r="22" spans="1:17" s="134" customFormat="1" x14ac:dyDescent="0.25">
      <c r="A22" s="98"/>
      <c r="B22" s="99"/>
      <c r="C22" s="100"/>
      <c r="D22" s="34"/>
      <c r="E22" s="101"/>
      <c r="F22" s="99"/>
      <c r="G22" s="34"/>
      <c r="H22" s="102"/>
      <c r="I22" s="102"/>
      <c r="J22" s="34"/>
      <c r="K22" s="138"/>
      <c r="L22" s="138"/>
      <c r="M22" s="138"/>
      <c r="N22" s="138"/>
      <c r="O22" s="138"/>
      <c r="P22" s="138"/>
      <c r="Q22" s="138"/>
    </row>
    <row r="23" spans="1:17" s="134" customFormat="1" x14ac:dyDescent="0.25">
      <c r="A23" s="98"/>
      <c r="B23" s="99"/>
      <c r="C23" s="100"/>
      <c r="D23" s="34"/>
      <c r="E23" s="101"/>
      <c r="F23" s="99"/>
      <c r="G23" s="34"/>
      <c r="H23" s="102"/>
      <c r="I23" s="102"/>
      <c r="J23" s="34"/>
      <c r="K23" s="138"/>
      <c r="L23" s="138"/>
      <c r="M23" s="138"/>
      <c r="N23" s="138"/>
      <c r="O23" s="138"/>
      <c r="P23" s="138"/>
      <c r="Q23" s="138"/>
    </row>
    <row r="24" spans="1:17" s="134" customFormat="1" x14ac:dyDescent="0.25">
      <c r="A24" s="98"/>
      <c r="B24" s="99"/>
      <c r="C24" s="100"/>
      <c r="D24" s="34"/>
      <c r="E24" s="101"/>
      <c r="F24" s="99"/>
      <c r="G24" s="34"/>
      <c r="H24" s="102"/>
      <c r="I24" s="102"/>
      <c r="J24" s="34"/>
      <c r="K24" s="138"/>
      <c r="L24" s="138"/>
      <c r="M24" s="138"/>
      <c r="N24" s="138"/>
      <c r="O24" s="138"/>
      <c r="P24" s="138"/>
      <c r="Q24" s="138"/>
    </row>
    <row r="25" spans="1:17" x14ac:dyDescent="0.25">
      <c r="A25" s="4"/>
      <c r="B25" s="3"/>
      <c r="C25" s="40"/>
      <c r="D25" s="6"/>
      <c r="E25" s="7"/>
      <c r="F25" s="3"/>
      <c r="G25" s="6"/>
      <c r="H25" s="39"/>
      <c r="I25" s="39"/>
      <c r="J25" s="6"/>
      <c r="M25" s="37"/>
    </row>
    <row r="26" spans="1:17" x14ac:dyDescent="0.25">
      <c r="A26" s="4"/>
      <c r="B26" s="8" t="s">
        <v>11</v>
      </c>
      <c r="C26" s="77">
        <f>SUM(C8:C25)</f>
        <v>69</v>
      </c>
      <c r="D26" s="9"/>
      <c r="E26" s="8" t="s">
        <v>11</v>
      </c>
      <c r="F26" s="8">
        <f>SUM(F8:F25)</f>
        <v>14</v>
      </c>
      <c r="G26" s="5"/>
      <c r="H26" s="40"/>
      <c r="I26" s="40"/>
      <c r="J26" s="5"/>
      <c r="M26" s="37"/>
    </row>
    <row r="27" spans="1:17" x14ac:dyDescent="0.25">
      <c r="A27" s="4"/>
      <c r="B27" s="8"/>
      <c r="C27" s="77"/>
      <c r="D27" s="9"/>
      <c r="E27" s="8"/>
      <c r="F27" s="8"/>
      <c r="G27" s="32"/>
      <c r="H27" s="52"/>
      <c r="I27" s="40"/>
      <c r="J27" s="5"/>
      <c r="M27" s="37"/>
    </row>
    <row r="28" spans="1:17" x14ac:dyDescent="0.25">
      <c r="A28" s="10"/>
      <c r="B28" s="11"/>
      <c r="C28" s="40"/>
      <c r="D28" s="6"/>
      <c r="E28" s="8"/>
      <c r="F28" s="3"/>
      <c r="G28" s="324" t="s">
        <v>12</v>
      </c>
      <c r="H28" s="324"/>
      <c r="I28" s="39"/>
      <c r="J28" s="13">
        <f>SUM(D8:D25)</f>
        <v>7572078</v>
      </c>
      <c r="M28" s="37"/>
    </row>
    <row r="29" spans="1:17" x14ac:dyDescent="0.25">
      <c r="A29" s="4"/>
      <c r="B29" s="3"/>
      <c r="C29" s="40"/>
      <c r="D29" s="6"/>
      <c r="E29" s="7"/>
      <c r="F29" s="3"/>
      <c r="G29" s="324" t="s">
        <v>13</v>
      </c>
      <c r="H29" s="324"/>
      <c r="I29" s="39"/>
      <c r="J29" s="13">
        <f>SUM(G8:G25)</f>
        <v>1412600</v>
      </c>
      <c r="M29" s="37"/>
    </row>
    <row r="30" spans="1:17" x14ac:dyDescent="0.25">
      <c r="A30" s="14"/>
      <c r="B30" s="7"/>
      <c r="C30" s="40"/>
      <c r="D30" s="6"/>
      <c r="E30" s="7"/>
      <c r="F30" s="3"/>
      <c r="G30" s="324" t="s">
        <v>14</v>
      </c>
      <c r="H30" s="324"/>
      <c r="I30" s="41"/>
      <c r="J30" s="15">
        <f>J28-J29</f>
        <v>6159478</v>
      </c>
      <c r="M30" s="37"/>
    </row>
    <row r="31" spans="1:17" x14ac:dyDescent="0.25">
      <c r="A31" s="4"/>
      <c r="B31" s="16"/>
      <c r="C31" s="40"/>
      <c r="D31" s="17"/>
      <c r="E31" s="7"/>
      <c r="F31" s="3"/>
      <c r="G31" s="324" t="s">
        <v>15</v>
      </c>
      <c r="H31" s="324"/>
      <c r="I31" s="39"/>
      <c r="J31" s="13">
        <f>SUM(H8:H26)</f>
        <v>0</v>
      </c>
      <c r="M31" s="37"/>
    </row>
    <row r="32" spans="1:17" x14ac:dyDescent="0.25">
      <c r="A32" s="4"/>
      <c r="B32" s="16"/>
      <c r="C32" s="40"/>
      <c r="D32" s="17"/>
      <c r="E32" s="7"/>
      <c r="F32" s="3"/>
      <c r="G32" s="324" t="s">
        <v>16</v>
      </c>
      <c r="H32" s="324"/>
      <c r="I32" s="39"/>
      <c r="J32" s="13">
        <f>J30+J31</f>
        <v>6159478</v>
      </c>
      <c r="M32" s="37"/>
    </row>
    <row r="33" spans="1:13" x14ac:dyDescent="0.25">
      <c r="A33" s="4"/>
      <c r="B33" s="16"/>
      <c r="C33" s="40"/>
      <c r="D33" s="17"/>
      <c r="E33" s="7"/>
      <c r="F33" s="3"/>
      <c r="G33" s="324" t="s">
        <v>5</v>
      </c>
      <c r="H33" s="324"/>
      <c r="I33" s="39"/>
      <c r="J33" s="13">
        <f>SUM(I8:I26)</f>
        <v>5987803</v>
      </c>
      <c r="M33" s="37"/>
    </row>
    <row r="34" spans="1:13" x14ac:dyDescent="0.25">
      <c r="A34" s="4"/>
      <c r="B34" s="16"/>
      <c r="C34" s="40"/>
      <c r="D34" s="17"/>
      <c r="E34" s="7"/>
      <c r="F34" s="3"/>
      <c r="G34" s="324" t="s">
        <v>32</v>
      </c>
      <c r="H34" s="324"/>
      <c r="I34" s="40" t="str">
        <f>IF(J34&gt;0,"SALDO",IF(J34&lt;0,"PIUTANG",IF(J34=0,"LUNAS")))</f>
        <v>PIUTANG</v>
      </c>
      <c r="J34" s="13">
        <f>J33-J32</f>
        <v>-171675</v>
      </c>
      <c r="M34" s="37"/>
    </row>
  </sheetData>
  <mergeCells count="15">
    <mergeCell ref="G34:H34"/>
    <mergeCell ref="G28:H28"/>
    <mergeCell ref="G29:H29"/>
    <mergeCell ref="G30:H30"/>
    <mergeCell ref="G31:H31"/>
    <mergeCell ref="G32:H32"/>
    <mergeCell ref="G33:H33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A1:M24"/>
  <sheetViews>
    <sheetView workbookViewId="0">
      <pane ySplit="7" topLeftCell="A8" activePane="bottomLeft" state="frozen"/>
      <selection pane="bottomLeft" activeCell="H16" sqref="H16:H17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70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1.5703125" bestFit="1" customWidth="1"/>
  </cols>
  <sheetData>
    <row r="1" spans="1:13" x14ac:dyDescent="0.25">
      <c r="A1" s="20" t="s">
        <v>0</v>
      </c>
      <c r="B1" s="20"/>
      <c r="C1" s="28" t="s">
        <v>75</v>
      </c>
      <c r="D1" s="20"/>
      <c r="E1" s="20"/>
      <c r="F1" s="318" t="s">
        <v>22</v>
      </c>
      <c r="G1" s="318"/>
      <c r="H1" s="318"/>
      <c r="I1" s="38" t="s">
        <v>78</v>
      </c>
      <c r="J1" s="20"/>
    </row>
    <row r="2" spans="1:13" x14ac:dyDescent="0.25">
      <c r="A2" s="20" t="s">
        <v>1</v>
      </c>
      <c r="B2" s="20"/>
      <c r="C2" s="28" t="s">
        <v>72</v>
      </c>
      <c r="D2" s="20"/>
      <c r="E2" s="20"/>
      <c r="F2" s="318" t="s">
        <v>21</v>
      </c>
      <c r="G2" s="318"/>
      <c r="H2" s="318"/>
      <c r="I2" s="38">
        <f>J24*-1</f>
        <v>3901025</v>
      </c>
      <c r="J2" s="20"/>
      <c r="L2" s="18"/>
      <c r="M2" s="18"/>
    </row>
    <row r="3" spans="1:13" s="234" customFormat="1" x14ac:dyDescent="0.25">
      <c r="A3" s="218" t="s">
        <v>118</v>
      </c>
      <c r="B3" s="218"/>
      <c r="C3" s="28" t="s">
        <v>136</v>
      </c>
      <c r="D3" s="218"/>
      <c r="E3" s="218"/>
      <c r="F3" s="266"/>
      <c r="G3" s="266"/>
      <c r="H3" s="266"/>
      <c r="I3" s="220"/>
      <c r="J3" s="218"/>
      <c r="L3" s="239"/>
      <c r="M3" s="239"/>
    </row>
    <row r="4" spans="1:13" x14ac:dyDescent="0.25">
      <c r="L4" s="239"/>
    </row>
    <row r="5" spans="1:13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  <c r="L5" s="18"/>
    </row>
    <row r="6" spans="1:13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9" t="s">
        <v>4</v>
      </c>
      <c r="I6" s="343" t="s">
        <v>5</v>
      </c>
      <c r="J6" s="333" t="s">
        <v>6</v>
      </c>
    </row>
    <row r="7" spans="1:13" x14ac:dyDescent="0.25">
      <c r="A7" s="339"/>
      <c r="B7" s="168" t="s">
        <v>7</v>
      </c>
      <c r="C7" s="24" t="s">
        <v>8</v>
      </c>
      <c r="D7" s="169" t="s">
        <v>9</v>
      </c>
      <c r="E7" s="168" t="s">
        <v>10</v>
      </c>
      <c r="F7" s="168" t="s">
        <v>8</v>
      </c>
      <c r="G7" s="169" t="s">
        <v>9</v>
      </c>
      <c r="H7" s="330"/>
      <c r="I7" s="344"/>
      <c r="J7" s="334"/>
    </row>
    <row r="8" spans="1:13" s="234" customFormat="1" x14ac:dyDescent="0.25">
      <c r="A8" s="242">
        <v>43143</v>
      </c>
      <c r="B8" s="243">
        <v>180153741</v>
      </c>
      <c r="C8" s="129">
        <v>16</v>
      </c>
      <c r="D8" s="247">
        <v>2064738</v>
      </c>
      <c r="E8" s="245">
        <v>180040333</v>
      </c>
      <c r="F8" s="243">
        <v>2</v>
      </c>
      <c r="G8" s="247">
        <v>318675</v>
      </c>
      <c r="H8" s="245"/>
      <c r="I8" s="246">
        <v>1746000</v>
      </c>
      <c r="J8" s="247" t="s">
        <v>80</v>
      </c>
      <c r="L8" s="239"/>
    </row>
    <row r="9" spans="1:13" s="234" customFormat="1" x14ac:dyDescent="0.25">
      <c r="A9" s="242">
        <v>43153</v>
      </c>
      <c r="B9" s="243">
        <v>180154665</v>
      </c>
      <c r="C9" s="129">
        <v>36</v>
      </c>
      <c r="D9" s="247">
        <v>4341313</v>
      </c>
      <c r="E9" s="245">
        <v>180040562</v>
      </c>
      <c r="F9" s="243">
        <v>3</v>
      </c>
      <c r="G9" s="247">
        <v>512663</v>
      </c>
      <c r="H9" s="245"/>
      <c r="I9" s="246"/>
      <c r="J9" s="247"/>
      <c r="L9" s="239"/>
    </row>
    <row r="10" spans="1:13" s="234" customFormat="1" x14ac:dyDescent="0.25">
      <c r="A10" s="242">
        <v>43158</v>
      </c>
      <c r="B10" s="243"/>
      <c r="C10" s="129"/>
      <c r="D10" s="247"/>
      <c r="E10" s="245">
        <v>180040694</v>
      </c>
      <c r="F10" s="243">
        <v>1</v>
      </c>
      <c r="G10" s="247">
        <v>-5000</v>
      </c>
      <c r="H10" s="245"/>
      <c r="I10" s="246"/>
      <c r="J10" s="247" t="s">
        <v>193</v>
      </c>
      <c r="L10" s="239"/>
    </row>
    <row r="11" spans="1:13" s="234" customFormat="1" x14ac:dyDescent="0.25">
      <c r="A11" s="242">
        <v>43163</v>
      </c>
      <c r="B11" s="243">
        <v>180155722</v>
      </c>
      <c r="C11" s="129">
        <v>48</v>
      </c>
      <c r="D11" s="247">
        <v>5446350</v>
      </c>
      <c r="E11" s="245">
        <v>180040801</v>
      </c>
      <c r="F11" s="243">
        <v>7</v>
      </c>
      <c r="G11" s="247">
        <v>795375</v>
      </c>
      <c r="H11" s="245"/>
      <c r="I11" s="246">
        <v>3830000</v>
      </c>
      <c r="J11" s="247" t="s">
        <v>17</v>
      </c>
      <c r="L11" s="239"/>
    </row>
    <row r="12" spans="1:13" s="234" customFormat="1" x14ac:dyDescent="0.25">
      <c r="A12" s="242"/>
      <c r="B12" s="243"/>
      <c r="C12" s="129"/>
      <c r="D12" s="247"/>
      <c r="E12" s="245"/>
      <c r="F12" s="243"/>
      <c r="G12" s="247"/>
      <c r="H12" s="245"/>
      <c r="I12" s="246">
        <v>4651000</v>
      </c>
      <c r="J12" s="247" t="s">
        <v>17</v>
      </c>
      <c r="L12" s="239"/>
    </row>
    <row r="13" spans="1:13" s="234" customFormat="1" x14ac:dyDescent="0.25">
      <c r="A13" s="98">
        <v>43172</v>
      </c>
      <c r="B13" s="99">
        <v>180156707</v>
      </c>
      <c r="C13" s="254">
        <v>48</v>
      </c>
      <c r="D13" s="34">
        <v>4860275</v>
      </c>
      <c r="E13" s="101">
        <v>180041044</v>
      </c>
      <c r="F13" s="99">
        <v>8</v>
      </c>
      <c r="G13" s="34">
        <v>962938</v>
      </c>
      <c r="H13" s="101"/>
      <c r="I13" s="102"/>
      <c r="J13" s="34"/>
      <c r="L13" s="239"/>
    </row>
    <row r="14" spans="1:13" s="234" customFormat="1" x14ac:dyDescent="0.25">
      <c r="A14" s="98"/>
      <c r="B14" s="99"/>
      <c r="C14" s="254"/>
      <c r="D14" s="34"/>
      <c r="E14" s="101"/>
      <c r="F14" s="99"/>
      <c r="G14" s="34"/>
      <c r="H14" s="101"/>
      <c r="I14" s="102"/>
      <c r="J14" s="34"/>
      <c r="L14" s="239"/>
    </row>
    <row r="15" spans="1:13" x14ac:dyDescent="0.25">
      <c r="A15" s="4"/>
      <c r="B15" s="3"/>
      <c r="C15" s="26"/>
      <c r="D15" s="6"/>
      <c r="E15" s="7"/>
      <c r="F15" s="3"/>
      <c r="G15" s="6"/>
      <c r="H15" s="7"/>
      <c r="I15" s="39"/>
      <c r="J15" s="6"/>
    </row>
    <row r="16" spans="1:13" x14ac:dyDescent="0.25">
      <c r="A16" s="4"/>
      <c r="B16" s="8" t="s">
        <v>11</v>
      </c>
      <c r="C16" s="27">
        <f>SUM(C8:C15)</f>
        <v>148</v>
      </c>
      <c r="D16" s="9"/>
      <c r="E16" s="8" t="s">
        <v>11</v>
      </c>
      <c r="F16" s="8">
        <f>SUM(F8:F15)</f>
        <v>21</v>
      </c>
      <c r="G16" s="5"/>
      <c r="H16" s="3"/>
      <c r="I16" s="40"/>
      <c r="J16" s="5"/>
    </row>
    <row r="17" spans="1:10" x14ac:dyDescent="0.25">
      <c r="A17" s="4"/>
      <c r="B17" s="8"/>
      <c r="C17" s="27"/>
      <c r="D17" s="9"/>
      <c r="E17" s="8"/>
      <c r="F17" s="8"/>
      <c r="G17" s="32"/>
      <c r="H17" s="33"/>
      <c r="I17" s="40"/>
      <c r="J17" s="5"/>
    </row>
    <row r="18" spans="1:10" x14ac:dyDescent="0.25">
      <c r="A18" s="10"/>
      <c r="B18" s="11"/>
      <c r="C18" s="26"/>
      <c r="D18" s="6"/>
      <c r="E18" s="8"/>
      <c r="F18" s="3"/>
      <c r="G18" s="324" t="s">
        <v>12</v>
      </c>
      <c r="H18" s="324"/>
      <c r="I18" s="39"/>
      <c r="J18" s="13">
        <f>SUM(D8:D15)</f>
        <v>16712676</v>
      </c>
    </row>
    <row r="19" spans="1:10" x14ac:dyDescent="0.25">
      <c r="A19" s="4"/>
      <c r="B19" s="3"/>
      <c r="C19" s="26"/>
      <c r="D19" s="6"/>
      <c r="E19" s="7"/>
      <c r="F19" s="3"/>
      <c r="G19" s="324" t="s">
        <v>13</v>
      </c>
      <c r="H19" s="324"/>
      <c r="I19" s="39"/>
      <c r="J19" s="13">
        <f>SUM(G8:G15)</f>
        <v>2584651</v>
      </c>
    </row>
    <row r="20" spans="1:10" x14ac:dyDescent="0.25">
      <c r="A20" s="14"/>
      <c r="B20" s="7"/>
      <c r="C20" s="26"/>
      <c r="D20" s="6"/>
      <c r="E20" s="7"/>
      <c r="F20" s="3"/>
      <c r="G20" s="324" t="s">
        <v>14</v>
      </c>
      <c r="H20" s="324"/>
      <c r="I20" s="41"/>
      <c r="J20" s="15">
        <f>J18-J19</f>
        <v>14128025</v>
      </c>
    </row>
    <row r="21" spans="1:10" x14ac:dyDescent="0.25">
      <c r="A21" s="4"/>
      <c r="B21" s="16"/>
      <c r="C21" s="26"/>
      <c r="D21" s="17"/>
      <c r="E21" s="7"/>
      <c r="F21" s="3"/>
      <c r="G21" s="324" t="s">
        <v>15</v>
      </c>
      <c r="H21" s="324"/>
      <c r="I21" s="39"/>
      <c r="J21" s="13">
        <f>SUM(H8:H16)</f>
        <v>0</v>
      </c>
    </row>
    <row r="22" spans="1:10" x14ac:dyDescent="0.25">
      <c r="A22" s="4"/>
      <c r="B22" s="16"/>
      <c r="C22" s="26"/>
      <c r="D22" s="17"/>
      <c r="E22" s="7"/>
      <c r="F22" s="3"/>
      <c r="G22" s="324" t="s">
        <v>16</v>
      </c>
      <c r="H22" s="324"/>
      <c r="I22" s="39"/>
      <c r="J22" s="13">
        <f>J20+J21</f>
        <v>14128025</v>
      </c>
    </row>
    <row r="23" spans="1:10" x14ac:dyDescent="0.25">
      <c r="A23" s="4"/>
      <c r="B23" s="16"/>
      <c r="C23" s="26"/>
      <c r="D23" s="17"/>
      <c r="E23" s="7"/>
      <c r="F23" s="3"/>
      <c r="G23" s="324" t="s">
        <v>5</v>
      </c>
      <c r="H23" s="324"/>
      <c r="I23" s="39"/>
      <c r="J23" s="13">
        <f>SUM(I8:I16)</f>
        <v>10227000</v>
      </c>
    </row>
    <row r="24" spans="1:10" x14ac:dyDescent="0.25">
      <c r="A24" s="4"/>
      <c r="B24" s="16"/>
      <c r="C24" s="26"/>
      <c r="D24" s="17"/>
      <c r="E24" s="7"/>
      <c r="F24" s="3"/>
      <c r="G24" s="324" t="s">
        <v>32</v>
      </c>
      <c r="H24" s="324"/>
      <c r="I24" s="40" t="str">
        <f>IF(J24&gt;0,"SALDO",IF(J24&lt;0,"PIUTANG",IF(J24=0,"LUNAS")))</f>
        <v>PIUTANG</v>
      </c>
      <c r="J24" s="13">
        <f>J23-J22</f>
        <v>-3901025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24:H24"/>
    <mergeCell ref="G18:H18"/>
    <mergeCell ref="G19:H19"/>
    <mergeCell ref="G20:H20"/>
    <mergeCell ref="G21:H21"/>
    <mergeCell ref="G22:H22"/>
    <mergeCell ref="G23:H23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O52"/>
  <sheetViews>
    <sheetView workbookViewId="0">
      <pane ySplit="7" topLeftCell="A32" activePane="bottomLeft" state="frozen"/>
      <selection pane="bottomLeft" activeCell="C3" sqref="C3"/>
    </sheetView>
  </sheetViews>
  <sheetFormatPr defaultRowHeight="15" x14ac:dyDescent="0.25"/>
  <cols>
    <col min="1" max="1" width="9.85546875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56" bestFit="1" customWidth="1"/>
    <col min="7" max="7" width="11.140625" customWidth="1"/>
    <col min="8" max="8" width="11.7109375" style="219" customWidth="1"/>
    <col min="9" max="9" width="15.28515625" style="37" customWidth="1"/>
    <col min="10" max="10" width="18.42578125" customWidth="1"/>
    <col min="12" max="13" width="10.5703125" bestFit="1" customWidth="1"/>
    <col min="15" max="15" width="10.5703125" bestFit="1" customWidth="1"/>
  </cols>
  <sheetData>
    <row r="1" spans="1:15" x14ac:dyDescent="0.25">
      <c r="A1" s="20" t="s">
        <v>0</v>
      </c>
      <c r="B1" s="20"/>
      <c r="C1" s="28" t="s">
        <v>45</v>
      </c>
      <c r="D1" s="20"/>
      <c r="E1" s="20"/>
      <c r="F1" s="318" t="s">
        <v>22</v>
      </c>
      <c r="G1" s="318"/>
      <c r="H1" s="318"/>
      <c r="I1" s="38" t="s">
        <v>78</v>
      </c>
      <c r="J1" s="20"/>
    </row>
    <row r="2" spans="1:15" x14ac:dyDescent="0.25">
      <c r="A2" s="20" t="s">
        <v>1</v>
      </c>
      <c r="B2" s="20"/>
      <c r="C2" s="28" t="s">
        <v>46</v>
      </c>
      <c r="D2" s="20"/>
      <c r="E2" s="20"/>
      <c r="F2" s="318" t="s">
        <v>21</v>
      </c>
      <c r="G2" s="318"/>
      <c r="H2" s="318"/>
      <c r="I2" s="38">
        <f>J52*-1</f>
        <v>3266276</v>
      </c>
      <c r="J2" s="20"/>
    </row>
    <row r="3" spans="1:15" s="234" customFormat="1" x14ac:dyDescent="0.25">
      <c r="A3" s="218" t="s">
        <v>118</v>
      </c>
      <c r="B3" s="218"/>
      <c r="C3" s="28" t="s">
        <v>190</v>
      </c>
      <c r="D3" s="218"/>
      <c r="E3" s="218"/>
      <c r="F3" s="266"/>
      <c r="G3" s="266"/>
      <c r="H3" s="222"/>
      <c r="I3" s="220"/>
      <c r="J3" s="218"/>
    </row>
    <row r="5" spans="1:15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5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45" t="s">
        <v>4</v>
      </c>
      <c r="I6" s="343" t="s">
        <v>5</v>
      </c>
      <c r="J6" s="333" t="s">
        <v>6</v>
      </c>
    </row>
    <row r="7" spans="1:15" x14ac:dyDescent="0.25">
      <c r="A7" s="339"/>
      <c r="B7" s="1" t="s">
        <v>7</v>
      </c>
      <c r="C7" s="24" t="s">
        <v>8</v>
      </c>
      <c r="D7" s="2" t="s">
        <v>9</v>
      </c>
      <c r="E7" s="1" t="s">
        <v>10</v>
      </c>
      <c r="F7" s="54" t="s">
        <v>8</v>
      </c>
      <c r="G7" s="2" t="s">
        <v>9</v>
      </c>
      <c r="H7" s="346"/>
      <c r="I7" s="344"/>
      <c r="J7" s="334"/>
    </row>
    <row r="8" spans="1:15" x14ac:dyDescent="0.25">
      <c r="A8" s="43">
        <v>42490</v>
      </c>
      <c r="B8" s="89">
        <v>160081079</v>
      </c>
      <c r="C8" s="89">
        <v>40</v>
      </c>
      <c r="D8" s="90">
        <v>4270088</v>
      </c>
      <c r="E8" s="243">
        <v>160021973</v>
      </c>
      <c r="F8" s="46">
        <v>4</v>
      </c>
      <c r="G8" s="47">
        <v>394188</v>
      </c>
      <c r="H8" s="246"/>
      <c r="I8" s="49">
        <v>2000000</v>
      </c>
      <c r="J8" s="50" t="s">
        <v>44</v>
      </c>
    </row>
    <row r="9" spans="1:15" x14ac:dyDescent="0.25">
      <c r="A9" s="43"/>
      <c r="B9" s="89"/>
      <c r="C9" s="89"/>
      <c r="D9" s="90"/>
      <c r="E9" s="46"/>
      <c r="F9" s="46"/>
      <c r="G9" s="50"/>
      <c r="H9" s="246"/>
      <c r="I9" s="49">
        <f>1400000+200000+250000+50000</f>
        <v>1900000</v>
      </c>
      <c r="J9" s="50" t="s">
        <v>17</v>
      </c>
    </row>
    <row r="10" spans="1:15" x14ac:dyDescent="0.25">
      <c r="A10" s="43">
        <v>42501</v>
      </c>
      <c r="B10" s="89">
        <v>160082536</v>
      </c>
      <c r="C10" s="89">
        <v>65</v>
      </c>
      <c r="D10" s="90">
        <v>6642650</v>
      </c>
      <c r="E10" s="46">
        <v>160022363</v>
      </c>
      <c r="F10" s="46">
        <v>16</v>
      </c>
      <c r="G10" s="50">
        <v>1729088</v>
      </c>
      <c r="H10" s="246"/>
      <c r="I10" s="49">
        <v>2500000</v>
      </c>
      <c r="J10" s="50" t="s">
        <v>44</v>
      </c>
      <c r="M10" s="18"/>
      <c r="O10" s="18"/>
    </row>
    <row r="11" spans="1:15" x14ac:dyDescent="0.25">
      <c r="A11" s="43"/>
      <c r="B11" s="46"/>
      <c r="C11" s="87"/>
      <c r="D11" s="50"/>
      <c r="E11" s="46"/>
      <c r="F11" s="46"/>
      <c r="G11" s="47"/>
      <c r="H11" s="246"/>
      <c r="I11" s="49">
        <v>2400000</v>
      </c>
      <c r="J11" s="50" t="s">
        <v>17</v>
      </c>
    </row>
    <row r="12" spans="1:15" x14ac:dyDescent="0.25">
      <c r="A12" s="43">
        <v>42511</v>
      </c>
      <c r="B12" s="46">
        <v>160083952</v>
      </c>
      <c r="C12" s="88">
        <v>72</v>
      </c>
      <c r="D12" s="247">
        <v>7052325</v>
      </c>
      <c r="E12" s="46">
        <v>160022785</v>
      </c>
      <c r="F12" s="86">
        <v>10</v>
      </c>
      <c r="G12" s="47">
        <v>1046238</v>
      </c>
      <c r="H12" s="246"/>
      <c r="I12" s="49">
        <v>2500000</v>
      </c>
      <c r="J12" s="108" t="s">
        <v>44</v>
      </c>
      <c r="M12" s="18"/>
    </row>
    <row r="13" spans="1:15" x14ac:dyDescent="0.25">
      <c r="A13" s="43"/>
      <c r="B13" s="46"/>
      <c r="C13" s="88"/>
      <c r="D13" s="50"/>
      <c r="E13" s="46"/>
      <c r="F13" s="86"/>
      <c r="G13" s="47"/>
      <c r="H13" s="246"/>
      <c r="I13" s="49">
        <v>3510000</v>
      </c>
      <c r="J13" s="50" t="s">
        <v>17</v>
      </c>
      <c r="L13" s="18">
        <f>D17+D18</f>
        <v>7427613</v>
      </c>
    </row>
    <row r="14" spans="1:15" x14ac:dyDescent="0.25">
      <c r="A14" s="43">
        <v>42531</v>
      </c>
      <c r="B14" s="46">
        <v>160086869</v>
      </c>
      <c r="C14" s="88">
        <v>157</v>
      </c>
      <c r="D14" s="50">
        <v>14737275</v>
      </c>
      <c r="E14" s="46">
        <v>160023583</v>
      </c>
      <c r="F14" s="86">
        <v>19</v>
      </c>
      <c r="G14" s="50">
        <v>1840300</v>
      </c>
      <c r="H14" s="246"/>
      <c r="I14" s="49">
        <v>5000000</v>
      </c>
      <c r="J14" s="50" t="s">
        <v>17</v>
      </c>
      <c r="L14" s="18">
        <f>L13+H18-I17-I18</f>
        <v>4007613</v>
      </c>
    </row>
    <row r="15" spans="1:15" x14ac:dyDescent="0.25">
      <c r="A15" s="43"/>
      <c r="B15" s="46"/>
      <c r="C15" s="88"/>
      <c r="D15" s="50"/>
      <c r="E15" s="46">
        <v>160024227</v>
      </c>
      <c r="F15" s="86">
        <v>35</v>
      </c>
      <c r="G15" s="50">
        <v>3394650</v>
      </c>
      <c r="H15" s="246"/>
      <c r="I15" s="49">
        <v>3000000</v>
      </c>
      <c r="J15" s="50" t="s">
        <v>17</v>
      </c>
    </row>
    <row r="16" spans="1:15" x14ac:dyDescent="0.25">
      <c r="A16" s="43"/>
      <c r="B16" s="46"/>
      <c r="C16" s="88"/>
      <c r="D16" s="50"/>
      <c r="E16" s="46"/>
      <c r="F16" s="86"/>
      <c r="G16" s="50"/>
      <c r="H16" s="246"/>
      <c r="I16" s="49">
        <v>1488000</v>
      </c>
      <c r="J16" s="50" t="s">
        <v>44</v>
      </c>
    </row>
    <row r="17" spans="1:13" x14ac:dyDescent="0.25">
      <c r="A17" s="43">
        <v>42543</v>
      </c>
      <c r="B17" s="46">
        <v>160089125</v>
      </c>
      <c r="C17" s="88">
        <v>66</v>
      </c>
      <c r="D17" s="50">
        <v>6245750</v>
      </c>
      <c r="E17" s="46"/>
      <c r="F17" s="86"/>
      <c r="G17" s="50"/>
      <c r="H17" s="246"/>
      <c r="I17" s="49">
        <v>1000000</v>
      </c>
      <c r="J17" s="50" t="s">
        <v>44</v>
      </c>
      <c r="L17" s="18"/>
    </row>
    <row r="18" spans="1:13" x14ac:dyDescent="0.25">
      <c r="A18" s="43">
        <v>42552</v>
      </c>
      <c r="B18" s="46">
        <v>160090979</v>
      </c>
      <c r="C18" s="88">
        <v>10</v>
      </c>
      <c r="D18" s="50">
        <v>1181863</v>
      </c>
      <c r="E18" s="46"/>
      <c r="F18" s="86"/>
      <c r="G18" s="50"/>
      <c r="H18" s="246">
        <v>80000</v>
      </c>
      <c r="I18" s="49">
        <v>2500000</v>
      </c>
      <c r="J18" s="50" t="s">
        <v>17</v>
      </c>
    </row>
    <row r="19" spans="1:13" x14ac:dyDescent="0.25">
      <c r="A19" s="43">
        <v>42581</v>
      </c>
      <c r="B19" s="46">
        <v>160092409</v>
      </c>
      <c r="C19" s="88">
        <v>44</v>
      </c>
      <c r="D19" s="50">
        <v>4188975</v>
      </c>
      <c r="E19" s="46">
        <v>160025161</v>
      </c>
      <c r="F19" s="86">
        <v>20</v>
      </c>
      <c r="G19" s="50">
        <v>2144188</v>
      </c>
      <c r="H19" s="246"/>
      <c r="I19" s="49">
        <v>1863500</v>
      </c>
      <c r="J19" s="50" t="s">
        <v>44</v>
      </c>
    </row>
    <row r="20" spans="1:13" x14ac:dyDescent="0.25">
      <c r="A20" s="43">
        <v>42581</v>
      </c>
      <c r="B20" s="46">
        <v>160092419</v>
      </c>
      <c r="C20" s="88">
        <v>1</v>
      </c>
      <c r="D20" s="50">
        <v>97388</v>
      </c>
      <c r="E20" s="46"/>
      <c r="F20" s="86"/>
      <c r="G20" s="50"/>
      <c r="H20" s="246"/>
      <c r="I20" s="49">
        <v>1000000</v>
      </c>
      <c r="J20" s="50" t="s">
        <v>44</v>
      </c>
    </row>
    <row r="21" spans="1:13" x14ac:dyDescent="0.25">
      <c r="A21" s="43">
        <v>42596</v>
      </c>
      <c r="B21" s="46">
        <v>160093837</v>
      </c>
      <c r="C21" s="88">
        <v>24</v>
      </c>
      <c r="D21" s="50">
        <v>2384550</v>
      </c>
      <c r="E21" s="46">
        <v>160025479</v>
      </c>
      <c r="F21" s="86">
        <v>15</v>
      </c>
      <c r="G21" s="50">
        <v>1460813</v>
      </c>
      <c r="H21" s="246"/>
      <c r="I21" s="49">
        <v>1825400</v>
      </c>
      <c r="J21" s="50" t="s">
        <v>44</v>
      </c>
    </row>
    <row r="22" spans="1:13" x14ac:dyDescent="0.25">
      <c r="A22" s="43">
        <v>42596</v>
      </c>
      <c r="B22" s="46">
        <v>160093867</v>
      </c>
      <c r="C22" s="88">
        <v>2</v>
      </c>
      <c r="D22" s="50">
        <v>283675</v>
      </c>
      <c r="E22" s="46"/>
      <c r="F22" s="86"/>
      <c r="G22" s="50"/>
      <c r="H22" s="246"/>
      <c r="I22" s="49"/>
      <c r="J22" s="50"/>
    </row>
    <row r="23" spans="1:13" x14ac:dyDescent="0.25">
      <c r="A23" s="43">
        <v>42607</v>
      </c>
      <c r="B23" s="46">
        <v>160094880</v>
      </c>
      <c r="C23" s="88">
        <v>28</v>
      </c>
      <c r="D23" s="247">
        <v>3114913</v>
      </c>
      <c r="E23" s="46">
        <v>160025737</v>
      </c>
      <c r="F23" s="86">
        <v>5</v>
      </c>
      <c r="G23" s="50">
        <v>495075</v>
      </c>
      <c r="H23" s="246"/>
      <c r="I23" s="49">
        <v>2000000</v>
      </c>
      <c r="J23" s="50" t="s">
        <v>44</v>
      </c>
    </row>
    <row r="24" spans="1:13" x14ac:dyDescent="0.25">
      <c r="A24" s="43">
        <v>42615</v>
      </c>
      <c r="B24" s="46">
        <v>160095690</v>
      </c>
      <c r="C24" s="88">
        <v>31</v>
      </c>
      <c r="D24" s="50">
        <v>3593888</v>
      </c>
      <c r="E24" s="46">
        <v>160025937</v>
      </c>
      <c r="F24" s="86">
        <v>6</v>
      </c>
      <c r="G24" s="50">
        <v>743838</v>
      </c>
      <c r="H24" s="246"/>
      <c r="I24" s="49"/>
      <c r="J24" s="50"/>
    </row>
    <row r="25" spans="1:13" x14ac:dyDescent="0.25">
      <c r="A25" s="43">
        <v>42621</v>
      </c>
      <c r="B25" s="46">
        <v>160096363</v>
      </c>
      <c r="C25" s="88">
        <v>2</v>
      </c>
      <c r="D25" s="50">
        <v>207113</v>
      </c>
      <c r="E25" s="46"/>
      <c r="F25" s="86"/>
      <c r="G25" s="50"/>
      <c r="H25" s="246"/>
      <c r="I25" s="49">
        <v>2000000</v>
      </c>
      <c r="J25" s="50" t="s">
        <v>44</v>
      </c>
    </row>
    <row r="26" spans="1:13" x14ac:dyDescent="0.25">
      <c r="A26" s="43">
        <v>42627</v>
      </c>
      <c r="B26" s="46">
        <v>160096865</v>
      </c>
      <c r="C26" s="88">
        <v>29</v>
      </c>
      <c r="D26" s="50">
        <v>2809275</v>
      </c>
      <c r="E26" s="46"/>
      <c r="F26" s="86"/>
      <c r="G26" s="50"/>
      <c r="H26" s="246">
        <v>75000</v>
      </c>
      <c r="I26" s="49">
        <v>2600000</v>
      </c>
      <c r="J26" s="50" t="s">
        <v>17</v>
      </c>
    </row>
    <row r="27" spans="1:13" x14ac:dyDescent="0.25">
      <c r="A27" s="242">
        <v>42637</v>
      </c>
      <c r="B27" s="243">
        <v>160097892</v>
      </c>
      <c r="C27" s="129">
        <v>35</v>
      </c>
      <c r="D27" s="247">
        <v>3699588</v>
      </c>
      <c r="E27" s="245">
        <v>160026495</v>
      </c>
      <c r="F27" s="243">
        <v>14</v>
      </c>
      <c r="G27" s="247">
        <v>1488288</v>
      </c>
      <c r="H27" s="246"/>
      <c r="I27" s="246">
        <v>2000000</v>
      </c>
      <c r="J27" s="247" t="s">
        <v>44</v>
      </c>
    </row>
    <row r="28" spans="1:13" x14ac:dyDescent="0.25">
      <c r="A28" s="242">
        <v>42647</v>
      </c>
      <c r="B28" s="243">
        <v>160098968</v>
      </c>
      <c r="C28" s="129">
        <v>44</v>
      </c>
      <c r="D28" s="247">
        <v>4304563</v>
      </c>
      <c r="E28" s="245">
        <v>160026739</v>
      </c>
      <c r="F28" s="243">
        <v>14</v>
      </c>
      <c r="G28" s="247">
        <v>1681925</v>
      </c>
      <c r="H28" s="246"/>
      <c r="I28" s="246">
        <v>2000000</v>
      </c>
      <c r="J28" s="247" t="s">
        <v>44</v>
      </c>
    </row>
    <row r="29" spans="1:13" x14ac:dyDescent="0.25">
      <c r="A29" s="4">
        <v>42667</v>
      </c>
      <c r="B29" s="3">
        <v>160101148</v>
      </c>
      <c r="C29" s="26">
        <v>21</v>
      </c>
      <c r="D29" s="6">
        <v>2347100</v>
      </c>
      <c r="E29" s="245">
        <v>160027198</v>
      </c>
      <c r="F29" s="243">
        <v>6</v>
      </c>
      <c r="G29" s="247">
        <v>589488</v>
      </c>
      <c r="H29" s="246"/>
      <c r="I29" s="246">
        <v>1500000</v>
      </c>
      <c r="J29" s="247" t="s">
        <v>44</v>
      </c>
      <c r="M29" s="18"/>
    </row>
    <row r="30" spans="1:13" x14ac:dyDescent="0.25">
      <c r="A30" s="4">
        <v>42684</v>
      </c>
      <c r="B30" s="3">
        <v>160102880</v>
      </c>
      <c r="C30" s="26">
        <v>17</v>
      </c>
      <c r="D30" s="6">
        <v>1666613</v>
      </c>
      <c r="E30" s="245">
        <v>160027619</v>
      </c>
      <c r="F30" s="243">
        <v>10</v>
      </c>
      <c r="G30" s="247">
        <v>1130325</v>
      </c>
      <c r="H30" s="246"/>
      <c r="I30" s="246">
        <v>1000000</v>
      </c>
      <c r="J30" s="247" t="s">
        <v>44</v>
      </c>
      <c r="L30" s="18"/>
      <c r="M30" s="18"/>
    </row>
    <row r="31" spans="1:13" s="234" customFormat="1" x14ac:dyDescent="0.25">
      <c r="A31" s="236">
        <v>42704</v>
      </c>
      <c r="B31" s="235">
        <v>160104995</v>
      </c>
      <c r="C31" s="26">
        <v>3</v>
      </c>
      <c r="D31" s="237">
        <v>283238</v>
      </c>
      <c r="E31" s="245">
        <v>160028135</v>
      </c>
      <c r="F31" s="243">
        <v>6</v>
      </c>
      <c r="G31" s="247">
        <v>630350</v>
      </c>
      <c r="H31" s="246"/>
      <c r="I31" s="246"/>
      <c r="J31" s="247"/>
      <c r="L31" s="239"/>
      <c r="M31" s="239"/>
    </row>
    <row r="32" spans="1:13" s="234" customFormat="1" x14ac:dyDescent="0.25">
      <c r="A32" s="236">
        <v>42724</v>
      </c>
      <c r="B32" s="235">
        <v>160106990</v>
      </c>
      <c r="C32" s="26">
        <v>16</v>
      </c>
      <c r="D32" s="237">
        <v>1760938</v>
      </c>
      <c r="E32" s="238">
        <v>160028559</v>
      </c>
      <c r="F32" s="235">
        <v>4</v>
      </c>
      <c r="G32" s="237">
        <v>422188</v>
      </c>
      <c r="H32" s="246"/>
      <c r="I32" s="246">
        <v>2000000</v>
      </c>
      <c r="J32" s="247" t="s">
        <v>44</v>
      </c>
      <c r="L32" s="239"/>
      <c r="M32" s="239"/>
    </row>
    <row r="33" spans="1:12" x14ac:dyDescent="0.25">
      <c r="A33" s="4">
        <v>42762</v>
      </c>
      <c r="B33" s="3"/>
      <c r="C33" s="26"/>
      <c r="D33" s="6"/>
      <c r="E33" s="7">
        <v>170029242</v>
      </c>
      <c r="F33" s="3">
        <v>3</v>
      </c>
      <c r="G33" s="6">
        <v>301350</v>
      </c>
      <c r="H33" s="246"/>
      <c r="I33" s="246">
        <v>200000</v>
      </c>
      <c r="J33" s="247" t="s">
        <v>17</v>
      </c>
      <c r="L33" s="18"/>
    </row>
    <row r="34" spans="1:12" s="234" customFormat="1" x14ac:dyDescent="0.25">
      <c r="A34" s="242">
        <v>42977</v>
      </c>
      <c r="B34" s="243">
        <v>170138761</v>
      </c>
      <c r="C34" s="129">
        <v>8</v>
      </c>
      <c r="D34" s="247">
        <v>932400</v>
      </c>
      <c r="E34" s="245"/>
      <c r="F34" s="243"/>
      <c r="G34" s="247"/>
      <c r="H34" s="246">
        <v>80000</v>
      </c>
      <c r="I34" s="246">
        <v>1050000</v>
      </c>
      <c r="J34" s="247" t="s">
        <v>17</v>
      </c>
      <c r="L34" s="239"/>
    </row>
    <row r="35" spans="1:12" s="234" customFormat="1" x14ac:dyDescent="0.25">
      <c r="A35" s="242"/>
      <c r="B35" s="243"/>
      <c r="C35" s="129"/>
      <c r="D35" s="247"/>
      <c r="E35" s="245"/>
      <c r="F35" s="243"/>
      <c r="G35" s="247"/>
      <c r="H35" s="246"/>
      <c r="I35" s="246">
        <v>116550</v>
      </c>
      <c r="J35" s="247" t="s">
        <v>182</v>
      </c>
      <c r="L35" s="239"/>
    </row>
    <row r="36" spans="1:12" s="234" customFormat="1" x14ac:dyDescent="0.25">
      <c r="A36" s="242">
        <v>42986</v>
      </c>
      <c r="B36" s="243">
        <v>170139608</v>
      </c>
      <c r="C36" s="129">
        <v>8</v>
      </c>
      <c r="D36" s="247">
        <v>1024500</v>
      </c>
      <c r="E36" s="245"/>
      <c r="F36" s="243"/>
      <c r="G36" s="247"/>
      <c r="H36" s="246">
        <v>75000</v>
      </c>
      <c r="I36" s="246">
        <v>1200000</v>
      </c>
      <c r="J36" s="247" t="s">
        <v>17</v>
      </c>
      <c r="L36" s="239"/>
    </row>
    <row r="37" spans="1:12" s="234" customFormat="1" x14ac:dyDescent="0.25">
      <c r="A37" s="242"/>
      <c r="B37" s="243"/>
      <c r="C37" s="129"/>
      <c r="D37" s="247"/>
      <c r="E37" s="245"/>
      <c r="F37" s="243"/>
      <c r="G37" s="247"/>
      <c r="H37" s="246"/>
      <c r="I37" s="246">
        <f>D36*12.5/100</f>
        <v>128062.5</v>
      </c>
      <c r="J37" s="247" t="s">
        <v>183</v>
      </c>
      <c r="L37" s="239"/>
    </row>
    <row r="38" spans="1:12" s="234" customFormat="1" x14ac:dyDescent="0.25">
      <c r="A38" s="242">
        <v>43007</v>
      </c>
      <c r="B38" s="243">
        <v>170141701</v>
      </c>
      <c r="C38" s="129">
        <v>7</v>
      </c>
      <c r="D38" s="247">
        <v>715900</v>
      </c>
      <c r="E38" s="245"/>
      <c r="F38" s="243"/>
      <c r="G38" s="247"/>
      <c r="H38" s="246">
        <v>75000</v>
      </c>
      <c r="I38" s="246">
        <v>800000</v>
      </c>
      <c r="J38" s="247" t="s">
        <v>17</v>
      </c>
      <c r="L38" s="239"/>
    </row>
    <row r="39" spans="1:12" s="234" customFormat="1" x14ac:dyDescent="0.25">
      <c r="A39" s="236"/>
      <c r="B39" s="235"/>
      <c r="C39" s="26"/>
      <c r="D39" s="237"/>
      <c r="E39" s="238"/>
      <c r="F39" s="235"/>
      <c r="G39" s="237"/>
      <c r="H39" s="240"/>
      <c r="I39" s="246">
        <f>D38*12.5/100</f>
        <v>89487.5</v>
      </c>
      <c r="J39" s="247" t="s">
        <v>184</v>
      </c>
      <c r="L39" s="239"/>
    </row>
    <row r="40" spans="1:12" s="234" customFormat="1" x14ac:dyDescent="0.25">
      <c r="A40" s="236"/>
      <c r="B40" s="235"/>
      <c r="C40" s="26"/>
      <c r="D40" s="237"/>
      <c r="E40" s="238"/>
      <c r="F40" s="235"/>
      <c r="G40" s="237"/>
      <c r="H40" s="240"/>
      <c r="I40" s="240"/>
      <c r="J40" s="237"/>
      <c r="L40" s="239"/>
    </row>
    <row r="41" spans="1:12" s="234" customFormat="1" x14ac:dyDescent="0.25">
      <c r="A41" s="236"/>
      <c r="B41" s="235"/>
      <c r="C41" s="26"/>
      <c r="D41" s="237"/>
      <c r="E41" s="238"/>
      <c r="F41" s="235"/>
      <c r="G41" s="237"/>
      <c r="H41" s="240"/>
      <c r="I41" s="240"/>
      <c r="J41" s="237"/>
      <c r="L41" s="239"/>
    </row>
    <row r="42" spans="1:12" s="234" customFormat="1" x14ac:dyDescent="0.25">
      <c r="A42" s="236"/>
      <c r="B42" s="235"/>
      <c r="C42" s="26"/>
      <c r="D42" s="237"/>
      <c r="E42" s="238"/>
      <c r="F42" s="235"/>
      <c r="G42" s="237"/>
      <c r="H42" s="240"/>
      <c r="I42" s="240"/>
      <c r="J42" s="237"/>
      <c r="L42" s="239"/>
    </row>
    <row r="43" spans="1:12" x14ac:dyDescent="0.25">
      <c r="A43" s="4"/>
      <c r="B43" s="3"/>
      <c r="C43" s="26"/>
      <c r="D43" s="6"/>
      <c r="E43" s="7"/>
      <c r="F43" s="3"/>
      <c r="G43" s="6"/>
      <c r="H43" s="240"/>
      <c r="I43" s="39"/>
      <c r="J43" s="6"/>
    </row>
    <row r="44" spans="1:12" x14ac:dyDescent="0.25">
      <c r="A44" s="4"/>
      <c r="B44" s="8" t="s">
        <v>11</v>
      </c>
      <c r="C44" s="27">
        <f>SUM(C8:C43)</f>
        <v>730</v>
      </c>
      <c r="D44" s="9"/>
      <c r="E44" s="8" t="s">
        <v>11</v>
      </c>
      <c r="F44" s="8">
        <f>SUM(F8:F43)</f>
        <v>187</v>
      </c>
      <c r="G44" s="5"/>
      <c r="H44" s="241"/>
      <c r="I44" s="40"/>
      <c r="J44" s="5"/>
    </row>
    <row r="45" spans="1:12" x14ac:dyDescent="0.25">
      <c r="A45" s="4"/>
      <c r="B45" s="8"/>
      <c r="C45" s="27"/>
      <c r="D45" s="9"/>
      <c r="E45" s="8"/>
      <c r="F45" s="8"/>
      <c r="G45" s="32"/>
      <c r="H45" s="52"/>
      <c r="I45" s="40"/>
      <c r="J45" s="5"/>
    </row>
    <row r="46" spans="1:12" x14ac:dyDescent="0.25">
      <c r="A46" s="10"/>
      <c r="B46" s="11"/>
      <c r="C46" s="26"/>
      <c r="D46" s="6"/>
      <c r="E46" s="8"/>
      <c r="F46" s="3"/>
      <c r="G46" s="324" t="s">
        <v>12</v>
      </c>
      <c r="H46" s="324"/>
      <c r="I46" s="39"/>
      <c r="J46" s="13">
        <f>SUM(D8:D43)</f>
        <v>73544568</v>
      </c>
    </row>
    <row r="47" spans="1:12" x14ac:dyDescent="0.25">
      <c r="A47" s="4"/>
      <c r="B47" s="3"/>
      <c r="C47" s="26"/>
      <c r="D47" s="6"/>
      <c r="E47" s="7"/>
      <c r="F47" s="3"/>
      <c r="G47" s="324" t="s">
        <v>13</v>
      </c>
      <c r="H47" s="324"/>
      <c r="I47" s="39"/>
      <c r="J47" s="13">
        <f>SUM(G8:G43)</f>
        <v>19492292</v>
      </c>
    </row>
    <row r="48" spans="1:12" x14ac:dyDescent="0.25">
      <c r="A48" s="14"/>
      <c r="B48" s="7"/>
      <c r="C48" s="26"/>
      <c r="D48" s="6"/>
      <c r="E48" s="7"/>
      <c r="F48" s="3"/>
      <c r="G48" s="324" t="s">
        <v>14</v>
      </c>
      <c r="H48" s="324"/>
      <c r="I48" s="41"/>
      <c r="J48" s="15">
        <f>J46-J47</f>
        <v>54052276</v>
      </c>
    </row>
    <row r="49" spans="1:10" x14ac:dyDescent="0.25">
      <c r="A49" s="4"/>
      <c r="B49" s="16"/>
      <c r="C49" s="26"/>
      <c r="D49" s="17"/>
      <c r="E49" s="7"/>
      <c r="F49" s="3"/>
      <c r="G49" s="324" t="s">
        <v>15</v>
      </c>
      <c r="H49" s="324"/>
      <c r="I49" s="39"/>
      <c r="J49" s="13">
        <f>SUM(H8:H44)</f>
        <v>385000</v>
      </c>
    </row>
    <row r="50" spans="1:10" x14ac:dyDescent="0.25">
      <c r="A50" s="4"/>
      <c r="B50" s="16"/>
      <c r="C50" s="26"/>
      <c r="D50" s="17"/>
      <c r="E50" s="7"/>
      <c r="F50" s="3"/>
      <c r="G50" s="324" t="s">
        <v>16</v>
      </c>
      <c r="H50" s="324"/>
      <c r="I50" s="39"/>
      <c r="J50" s="13">
        <f>J48+J49</f>
        <v>54437276</v>
      </c>
    </row>
    <row r="51" spans="1:10" x14ac:dyDescent="0.25">
      <c r="A51" s="4"/>
      <c r="B51" s="16"/>
      <c r="C51" s="26"/>
      <c r="D51" s="17"/>
      <c r="E51" s="7"/>
      <c r="F51" s="3"/>
      <c r="G51" s="324" t="s">
        <v>5</v>
      </c>
      <c r="H51" s="324"/>
      <c r="I51" s="39"/>
      <c r="J51" s="13">
        <f>SUM(I8:I44)</f>
        <v>51171000</v>
      </c>
    </row>
    <row r="52" spans="1:10" x14ac:dyDescent="0.25">
      <c r="A52" s="4"/>
      <c r="B52" s="16"/>
      <c r="C52" s="26"/>
      <c r="D52" s="17"/>
      <c r="E52" s="7"/>
      <c r="F52" s="3"/>
      <c r="G52" s="324" t="s">
        <v>32</v>
      </c>
      <c r="H52" s="324"/>
      <c r="I52" s="40" t="str">
        <f>IF(J52&gt;0,"SALDO",IF(J52&lt;0,"PIUTANG",IF(J52=0,"LUNAS")))</f>
        <v>PIUTANG</v>
      </c>
      <c r="J52" s="13">
        <f>J51-J50</f>
        <v>-3266276</v>
      </c>
    </row>
  </sheetData>
  <mergeCells count="15">
    <mergeCell ref="G52:H52"/>
    <mergeCell ref="G46:H46"/>
    <mergeCell ref="G47:H47"/>
    <mergeCell ref="G48:H48"/>
    <mergeCell ref="G49:H49"/>
    <mergeCell ref="G50:H50"/>
    <mergeCell ref="G51:H51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orientation="portrait" horizontalDpi="120" verticalDpi="72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P75"/>
  <sheetViews>
    <sheetView workbookViewId="0">
      <pane ySplit="7" topLeftCell="A26" activePane="bottomLeft" state="frozen"/>
      <selection pane="bottomLeft" activeCell="C3" sqref="C3"/>
    </sheetView>
  </sheetViews>
  <sheetFormatPr defaultRowHeight="15" x14ac:dyDescent="0.25"/>
  <cols>
    <col min="1" max="1" width="10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9" bestFit="1" customWidth="1"/>
    <col min="7" max="7" width="12.140625" customWidth="1"/>
    <col min="8" max="8" width="11.7109375" style="37" customWidth="1"/>
    <col min="9" max="9" width="15.28515625" style="37" customWidth="1"/>
    <col min="10" max="10" width="16.7109375" customWidth="1"/>
    <col min="11" max="11" width="9.140625" style="37"/>
    <col min="12" max="12" width="11.5703125" style="37" bestFit="1" customWidth="1"/>
    <col min="13" max="13" width="12.28515625" style="37" bestFit="1" customWidth="1"/>
    <col min="14" max="14" width="11.5703125" style="37" bestFit="1" customWidth="1"/>
    <col min="15" max="16" width="9.140625" style="37"/>
  </cols>
  <sheetData>
    <row r="1" spans="1:16" x14ac:dyDescent="0.25">
      <c r="A1" s="20" t="s">
        <v>0</v>
      </c>
      <c r="B1" s="20"/>
      <c r="C1" s="28" t="s">
        <v>42</v>
      </c>
      <c r="D1" s="20"/>
      <c r="E1" s="20"/>
      <c r="F1" s="318" t="s">
        <v>22</v>
      </c>
      <c r="G1" s="318"/>
      <c r="H1" s="318"/>
      <c r="I1" s="38" t="s">
        <v>78</v>
      </c>
      <c r="J1" s="20"/>
    </row>
    <row r="2" spans="1:16" x14ac:dyDescent="0.25">
      <c r="A2" s="20" t="s">
        <v>1</v>
      </c>
      <c r="B2" s="20"/>
      <c r="C2" s="28" t="s">
        <v>19</v>
      </c>
      <c r="D2" s="20"/>
      <c r="E2" s="20"/>
      <c r="F2" s="318" t="s">
        <v>21</v>
      </c>
      <c r="G2" s="318"/>
      <c r="H2" s="318"/>
      <c r="I2" s="38">
        <f>J75*-1</f>
        <v>419663</v>
      </c>
      <c r="J2" s="20"/>
    </row>
    <row r="3" spans="1:16" s="234" customFormat="1" x14ac:dyDescent="0.25">
      <c r="A3" s="218" t="s">
        <v>118</v>
      </c>
      <c r="B3" s="218"/>
      <c r="C3" s="28" t="s">
        <v>134</v>
      </c>
      <c r="D3" s="218"/>
      <c r="E3" s="218"/>
      <c r="F3" s="266"/>
      <c r="G3" s="266"/>
      <c r="H3" s="266"/>
      <c r="I3" s="220"/>
      <c r="J3" s="218"/>
      <c r="K3" s="219"/>
      <c r="L3" s="219"/>
      <c r="M3" s="219"/>
      <c r="N3" s="219"/>
      <c r="O3" s="219"/>
      <c r="P3" s="219"/>
    </row>
    <row r="5" spans="1:16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6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45" t="s">
        <v>4</v>
      </c>
      <c r="I6" s="343" t="s">
        <v>5</v>
      </c>
      <c r="J6" s="333" t="s">
        <v>6</v>
      </c>
    </row>
    <row r="7" spans="1:16" x14ac:dyDescent="0.25">
      <c r="A7" s="339"/>
      <c r="B7" s="1" t="s">
        <v>7</v>
      </c>
      <c r="C7" s="24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346"/>
      <c r="I7" s="344"/>
      <c r="J7" s="334"/>
    </row>
    <row r="8" spans="1:16" x14ac:dyDescent="0.25">
      <c r="A8" s="43">
        <v>42473</v>
      </c>
      <c r="B8" s="89">
        <v>160078896</v>
      </c>
      <c r="C8" s="89">
        <v>52</v>
      </c>
      <c r="D8" s="90">
        <v>5446525</v>
      </c>
      <c r="E8" s="46"/>
      <c r="F8" s="46"/>
      <c r="G8" s="47"/>
      <c r="H8" s="49">
        <v>274000</v>
      </c>
      <c r="I8" s="49"/>
      <c r="J8" s="50"/>
    </row>
    <row r="9" spans="1:16" x14ac:dyDescent="0.25">
      <c r="A9" s="43">
        <v>42474</v>
      </c>
      <c r="B9" s="89"/>
      <c r="C9" s="89"/>
      <c r="D9" s="90"/>
      <c r="E9" s="46"/>
      <c r="F9" s="46"/>
      <c r="G9" s="47"/>
      <c r="H9" s="49"/>
      <c r="I9" s="49">
        <v>5500000</v>
      </c>
      <c r="J9" s="50" t="s">
        <v>17</v>
      </c>
    </row>
    <row r="10" spans="1:16" x14ac:dyDescent="0.25">
      <c r="A10" s="43">
        <v>42483</v>
      </c>
      <c r="B10" s="89">
        <v>160080210</v>
      </c>
      <c r="C10" s="89">
        <v>148</v>
      </c>
      <c r="D10" s="90">
        <v>14815938</v>
      </c>
      <c r="E10" s="46"/>
      <c r="F10" s="48"/>
      <c r="G10" s="50"/>
      <c r="H10" s="49">
        <v>196000</v>
      </c>
      <c r="I10" s="49"/>
      <c r="J10" s="50"/>
    </row>
    <row r="11" spans="1:16" x14ac:dyDescent="0.25">
      <c r="A11" s="43">
        <v>42485</v>
      </c>
      <c r="B11" s="89"/>
      <c r="C11" s="89"/>
      <c r="D11" s="90"/>
      <c r="E11" s="46"/>
      <c r="F11" s="48"/>
      <c r="G11" s="50"/>
      <c r="H11" s="49"/>
      <c r="I11" s="49">
        <v>15000000</v>
      </c>
      <c r="J11" s="50" t="s">
        <v>17</v>
      </c>
    </row>
    <row r="12" spans="1:16" x14ac:dyDescent="0.25">
      <c r="A12" s="43">
        <v>42493</v>
      </c>
      <c r="B12" s="89">
        <v>160081510</v>
      </c>
      <c r="C12" s="89">
        <v>302</v>
      </c>
      <c r="D12" s="90">
        <v>31237500</v>
      </c>
      <c r="E12" s="46"/>
      <c r="F12" s="48"/>
      <c r="G12" s="50"/>
      <c r="H12" s="49">
        <v>382000</v>
      </c>
      <c r="I12" s="49"/>
      <c r="J12" s="50"/>
    </row>
    <row r="13" spans="1:16" x14ac:dyDescent="0.25">
      <c r="A13" s="43">
        <v>42503</v>
      </c>
      <c r="B13" s="46"/>
      <c r="C13" s="87"/>
      <c r="D13" s="50"/>
      <c r="E13" s="46">
        <v>160022446</v>
      </c>
      <c r="F13" s="46">
        <v>58</v>
      </c>
      <c r="G13" s="47">
        <v>5594050</v>
      </c>
      <c r="H13" s="49">
        <v>154000</v>
      </c>
      <c r="I13" s="49">
        <v>23000000</v>
      </c>
      <c r="J13" s="50" t="s">
        <v>17</v>
      </c>
    </row>
    <row r="14" spans="1:16" x14ac:dyDescent="0.25">
      <c r="A14" s="43">
        <v>42503</v>
      </c>
      <c r="B14" s="46"/>
      <c r="C14" s="87"/>
      <c r="D14" s="50"/>
      <c r="E14" s="46"/>
      <c r="F14" s="46"/>
      <c r="G14" s="47"/>
      <c r="H14" s="49"/>
      <c r="I14" s="49">
        <v>3411913</v>
      </c>
      <c r="J14" s="50" t="s">
        <v>60</v>
      </c>
    </row>
    <row r="15" spans="1:16" x14ac:dyDescent="0.25">
      <c r="A15" s="43">
        <v>42504</v>
      </c>
      <c r="B15" s="46">
        <v>160083013</v>
      </c>
      <c r="C15" s="88">
        <v>337</v>
      </c>
      <c r="D15" s="50">
        <v>33225325</v>
      </c>
      <c r="E15" s="46"/>
      <c r="F15" s="86"/>
      <c r="G15" s="47"/>
      <c r="H15" s="49"/>
      <c r="I15" s="49"/>
      <c r="J15" s="50"/>
    </row>
    <row r="16" spans="1:16" x14ac:dyDescent="0.25">
      <c r="A16" s="43">
        <v>42515</v>
      </c>
      <c r="B16" s="46">
        <v>160084416</v>
      </c>
      <c r="C16" s="88">
        <v>268</v>
      </c>
      <c r="D16" s="50">
        <v>26122863</v>
      </c>
      <c r="E16" s="46"/>
      <c r="F16" s="86"/>
      <c r="G16" s="47"/>
      <c r="H16" s="49">
        <v>150000</v>
      </c>
      <c r="I16" s="49">
        <v>20000000</v>
      </c>
      <c r="J16" s="50" t="s">
        <v>17</v>
      </c>
    </row>
    <row r="17" spans="1:10" x14ac:dyDescent="0.25">
      <c r="A17" s="43">
        <v>42517</v>
      </c>
      <c r="B17" s="46"/>
      <c r="C17" s="88"/>
      <c r="D17" s="50"/>
      <c r="E17" s="46">
        <v>160023023</v>
      </c>
      <c r="F17" s="86">
        <v>58</v>
      </c>
      <c r="G17" s="50">
        <v>5748400</v>
      </c>
      <c r="H17" s="49"/>
      <c r="I17" s="49"/>
      <c r="J17" s="50"/>
    </row>
    <row r="18" spans="1:10" x14ac:dyDescent="0.25">
      <c r="A18" s="43">
        <v>42517</v>
      </c>
      <c r="B18" s="46"/>
      <c r="C18" s="88"/>
      <c r="D18" s="50"/>
      <c r="E18" s="46">
        <v>160012036</v>
      </c>
      <c r="F18" s="86">
        <v>66</v>
      </c>
      <c r="G18" s="50">
        <v>6032625</v>
      </c>
      <c r="H18" s="49"/>
      <c r="I18" s="49"/>
      <c r="J18" s="50"/>
    </row>
    <row r="19" spans="1:10" x14ac:dyDescent="0.25">
      <c r="A19" s="43">
        <v>42524</v>
      </c>
      <c r="B19" s="46"/>
      <c r="C19" s="88"/>
      <c r="D19" s="50"/>
      <c r="E19" s="46"/>
      <c r="F19" s="86"/>
      <c r="G19" s="50"/>
      <c r="H19" s="49"/>
      <c r="I19" s="49">
        <v>25000000</v>
      </c>
      <c r="J19" s="50" t="s">
        <v>17</v>
      </c>
    </row>
    <row r="20" spans="1:10" x14ac:dyDescent="0.25">
      <c r="A20" s="43">
        <v>42525</v>
      </c>
      <c r="B20" s="46">
        <v>160085878</v>
      </c>
      <c r="C20" s="88">
        <v>568</v>
      </c>
      <c r="D20" s="50">
        <v>56150063</v>
      </c>
      <c r="E20" s="46"/>
      <c r="F20" s="86"/>
      <c r="G20" s="50"/>
      <c r="H20" s="49"/>
      <c r="I20" s="49"/>
      <c r="J20" s="50"/>
    </row>
    <row r="21" spans="1:10" x14ac:dyDescent="0.25">
      <c r="A21" s="43">
        <v>42526</v>
      </c>
      <c r="B21" s="46"/>
      <c r="C21" s="88"/>
      <c r="D21" s="50"/>
      <c r="E21" s="46">
        <v>160023417</v>
      </c>
      <c r="F21" s="86">
        <v>74</v>
      </c>
      <c r="G21" s="50">
        <v>7364913</v>
      </c>
      <c r="H21" s="49"/>
      <c r="I21" s="49"/>
      <c r="J21" s="50"/>
    </row>
    <row r="22" spans="1:10" x14ac:dyDescent="0.25">
      <c r="A22" s="43">
        <v>42528</v>
      </c>
      <c r="B22" s="46"/>
      <c r="C22" s="88"/>
      <c r="D22" s="50"/>
      <c r="E22" s="46">
        <v>160023477</v>
      </c>
      <c r="F22" s="86" t="s">
        <v>40</v>
      </c>
      <c r="G22" s="50">
        <v>150000</v>
      </c>
      <c r="H22" s="49"/>
      <c r="I22" s="49"/>
      <c r="J22" s="154" t="s">
        <v>65</v>
      </c>
    </row>
    <row r="23" spans="1:10" x14ac:dyDescent="0.25">
      <c r="A23" s="43">
        <v>42535</v>
      </c>
      <c r="B23" s="46">
        <v>160087703</v>
      </c>
      <c r="C23" s="88">
        <v>448</v>
      </c>
      <c r="D23" s="50">
        <v>43705550</v>
      </c>
      <c r="E23" s="46"/>
      <c r="F23" s="86"/>
      <c r="G23" s="50"/>
      <c r="H23" s="49"/>
      <c r="I23" s="49">
        <v>45000000</v>
      </c>
      <c r="J23" s="50" t="s">
        <v>17</v>
      </c>
    </row>
    <row r="24" spans="1:10" x14ac:dyDescent="0.25">
      <c r="A24" s="43">
        <v>42536</v>
      </c>
      <c r="B24" s="46">
        <v>160087856</v>
      </c>
      <c r="C24" s="88">
        <v>1</v>
      </c>
      <c r="D24" s="50">
        <v>102988</v>
      </c>
      <c r="E24" s="46"/>
      <c r="F24" s="86"/>
      <c r="G24" s="50"/>
      <c r="H24" s="49"/>
      <c r="I24" s="49"/>
      <c r="J24" s="50"/>
    </row>
    <row r="25" spans="1:10" x14ac:dyDescent="0.25">
      <c r="A25" s="43">
        <v>42537</v>
      </c>
      <c r="B25" s="46"/>
      <c r="C25" s="88"/>
      <c r="D25" s="50"/>
      <c r="E25" s="46">
        <v>160023869</v>
      </c>
      <c r="F25" s="86">
        <v>147</v>
      </c>
      <c r="G25" s="50">
        <v>15034075</v>
      </c>
      <c r="H25" s="49"/>
      <c r="I25" s="49"/>
      <c r="J25" s="50"/>
    </row>
    <row r="26" spans="1:10" x14ac:dyDescent="0.25">
      <c r="A26" s="43">
        <v>42545</v>
      </c>
      <c r="B26" s="46">
        <v>160089628</v>
      </c>
      <c r="C26" s="88">
        <v>29</v>
      </c>
      <c r="D26" s="50">
        <v>2797463</v>
      </c>
      <c r="E26" s="46"/>
      <c r="F26" s="86"/>
      <c r="G26" s="50"/>
      <c r="H26" s="49">
        <v>75000</v>
      </c>
      <c r="I26" s="49"/>
      <c r="J26" s="50"/>
    </row>
    <row r="27" spans="1:10" x14ac:dyDescent="0.25">
      <c r="A27" s="43">
        <v>42546</v>
      </c>
      <c r="B27" s="46"/>
      <c r="C27" s="88"/>
      <c r="D27" s="50"/>
      <c r="E27" s="46"/>
      <c r="F27" s="86"/>
      <c r="G27" s="50"/>
      <c r="H27" s="49"/>
      <c r="I27" s="49">
        <v>22000000</v>
      </c>
      <c r="J27" s="50" t="s">
        <v>17</v>
      </c>
    </row>
    <row r="28" spans="1:10" x14ac:dyDescent="0.25">
      <c r="A28" s="43">
        <v>42547</v>
      </c>
      <c r="B28" s="46"/>
      <c r="C28" s="129"/>
      <c r="D28" s="50"/>
      <c r="E28" s="48">
        <v>160024442</v>
      </c>
      <c r="F28" s="46">
        <v>74</v>
      </c>
      <c r="G28" s="50">
        <v>7471800</v>
      </c>
      <c r="H28" s="49"/>
      <c r="I28" s="49"/>
      <c r="J28" s="50"/>
    </row>
    <row r="29" spans="1:10" x14ac:dyDescent="0.25">
      <c r="A29" s="43"/>
      <c r="B29" s="46"/>
      <c r="C29" s="129"/>
      <c r="D29" s="50"/>
      <c r="E29" s="48"/>
      <c r="F29" s="46"/>
      <c r="G29" s="50"/>
      <c r="H29" s="49"/>
      <c r="I29" s="49">
        <v>5000000</v>
      </c>
      <c r="J29" s="50" t="s">
        <v>17</v>
      </c>
    </row>
    <row r="30" spans="1:10" x14ac:dyDescent="0.25">
      <c r="A30" s="43">
        <v>42573</v>
      </c>
      <c r="B30" s="46"/>
      <c r="C30" s="129"/>
      <c r="D30" s="50"/>
      <c r="E30" s="48">
        <v>160024989</v>
      </c>
      <c r="F30" s="46">
        <v>39</v>
      </c>
      <c r="G30" s="50">
        <v>3711700</v>
      </c>
      <c r="H30" s="49"/>
      <c r="I30" s="49"/>
      <c r="J30" s="50"/>
    </row>
    <row r="31" spans="1:10" x14ac:dyDescent="0.25">
      <c r="A31" s="43">
        <v>42594</v>
      </c>
      <c r="B31" s="46">
        <v>160093706</v>
      </c>
      <c r="C31" s="129">
        <v>176</v>
      </c>
      <c r="D31" s="50">
        <v>17412850</v>
      </c>
      <c r="E31" s="48"/>
      <c r="F31" s="46"/>
      <c r="G31" s="50"/>
      <c r="H31" s="49">
        <v>108000</v>
      </c>
      <c r="I31" s="49">
        <v>14000000</v>
      </c>
      <c r="J31" s="50" t="s">
        <v>17</v>
      </c>
    </row>
    <row r="32" spans="1:10" x14ac:dyDescent="0.25">
      <c r="A32" s="43">
        <v>42605</v>
      </c>
      <c r="B32" s="46">
        <v>160094732</v>
      </c>
      <c r="C32" s="129">
        <v>146</v>
      </c>
      <c r="D32" s="50">
        <v>14549325</v>
      </c>
      <c r="E32" s="48"/>
      <c r="F32" s="46"/>
      <c r="G32" s="50"/>
      <c r="H32" s="49">
        <v>210000</v>
      </c>
      <c r="I32" s="49"/>
      <c r="J32" s="50"/>
    </row>
    <row r="33" spans="1:16" x14ac:dyDescent="0.25">
      <c r="A33" s="43">
        <v>42607</v>
      </c>
      <c r="B33" s="46"/>
      <c r="C33" s="129"/>
      <c r="D33" s="50"/>
      <c r="E33" s="48">
        <v>160025732</v>
      </c>
      <c r="F33" s="46">
        <v>63</v>
      </c>
      <c r="G33" s="50">
        <v>6256900</v>
      </c>
      <c r="H33" s="49"/>
      <c r="I33" s="49"/>
      <c r="J33" s="50"/>
    </row>
    <row r="34" spans="1:16" x14ac:dyDescent="0.25">
      <c r="A34" s="43">
        <v>42616</v>
      </c>
      <c r="B34" s="46">
        <v>160095795</v>
      </c>
      <c r="C34" s="129">
        <v>143</v>
      </c>
      <c r="D34" s="50">
        <v>14076388</v>
      </c>
      <c r="E34" s="48"/>
      <c r="F34" s="46"/>
      <c r="G34" s="50"/>
      <c r="H34" s="49">
        <v>176000</v>
      </c>
      <c r="I34" s="49">
        <v>10000000</v>
      </c>
      <c r="J34" s="50" t="s">
        <v>17</v>
      </c>
    </row>
    <row r="35" spans="1:16" x14ac:dyDescent="0.25">
      <c r="A35" s="43">
        <v>42626</v>
      </c>
      <c r="B35" s="46">
        <v>160096814</v>
      </c>
      <c r="C35" s="129">
        <v>99</v>
      </c>
      <c r="D35" s="50">
        <v>9790200</v>
      </c>
      <c r="E35" s="48"/>
      <c r="F35" s="46"/>
      <c r="G35" s="50"/>
      <c r="H35" s="49">
        <v>160000</v>
      </c>
      <c r="I35" s="49"/>
      <c r="J35" s="50"/>
    </row>
    <row r="36" spans="1:16" x14ac:dyDescent="0.25">
      <c r="A36" s="242">
        <v>42629</v>
      </c>
      <c r="B36" s="243"/>
      <c r="C36" s="129"/>
      <c r="D36" s="247"/>
      <c r="E36" s="245">
        <v>160026286</v>
      </c>
      <c r="F36" s="243">
        <v>58</v>
      </c>
      <c r="G36" s="247">
        <v>5899250</v>
      </c>
      <c r="H36" s="246"/>
      <c r="I36" s="246"/>
      <c r="J36" s="247"/>
    </row>
    <row r="37" spans="1:16" x14ac:dyDescent="0.25">
      <c r="A37" s="242">
        <v>42636</v>
      </c>
      <c r="B37" s="243">
        <v>160097792</v>
      </c>
      <c r="C37" s="129">
        <v>117</v>
      </c>
      <c r="D37" s="247">
        <v>11636625</v>
      </c>
      <c r="E37" s="245"/>
      <c r="F37" s="243"/>
      <c r="G37" s="247"/>
      <c r="H37" s="246">
        <v>150000</v>
      </c>
      <c r="I37" s="246">
        <v>15000000</v>
      </c>
      <c r="J37" s="247" t="s">
        <v>17</v>
      </c>
    </row>
    <row r="38" spans="1:16" x14ac:dyDescent="0.25">
      <c r="A38" s="242">
        <v>42641</v>
      </c>
      <c r="B38" s="243"/>
      <c r="C38" s="129"/>
      <c r="D38" s="247"/>
      <c r="E38" s="245">
        <v>160026580</v>
      </c>
      <c r="F38" s="243">
        <v>34</v>
      </c>
      <c r="G38" s="247">
        <v>3499300</v>
      </c>
      <c r="H38" s="246"/>
      <c r="I38" s="246"/>
      <c r="J38" s="247"/>
    </row>
    <row r="39" spans="1:16" x14ac:dyDescent="0.25">
      <c r="A39" s="242">
        <v>42647</v>
      </c>
      <c r="B39" s="243">
        <v>160098958</v>
      </c>
      <c r="C39" s="129">
        <v>87</v>
      </c>
      <c r="D39" s="247">
        <v>8369638</v>
      </c>
      <c r="E39" s="245"/>
      <c r="F39" s="243"/>
      <c r="G39" s="247"/>
      <c r="H39" s="246">
        <v>168000</v>
      </c>
      <c r="I39" s="246">
        <v>8000000</v>
      </c>
      <c r="J39" s="247" t="s">
        <v>17</v>
      </c>
    </row>
    <row r="40" spans="1:16" x14ac:dyDescent="0.25">
      <c r="A40" s="242">
        <v>42655</v>
      </c>
      <c r="B40" s="243">
        <v>160099936</v>
      </c>
      <c r="C40" s="129">
        <v>82</v>
      </c>
      <c r="D40" s="247">
        <v>8122625</v>
      </c>
      <c r="E40" s="245"/>
      <c r="F40" s="243"/>
      <c r="G40" s="247"/>
      <c r="H40" s="246">
        <v>116000</v>
      </c>
      <c r="I40" s="246"/>
      <c r="J40" s="247"/>
    </row>
    <row r="41" spans="1:16" x14ac:dyDescent="0.25">
      <c r="A41" s="242">
        <v>42658</v>
      </c>
      <c r="B41" s="243"/>
      <c r="C41" s="129"/>
      <c r="D41" s="247"/>
      <c r="E41" s="245">
        <v>160026997</v>
      </c>
      <c r="F41" s="243">
        <v>53</v>
      </c>
      <c r="G41" s="247">
        <v>5400400</v>
      </c>
      <c r="H41" s="246"/>
      <c r="I41" s="246"/>
      <c r="J41" s="247"/>
    </row>
    <row r="42" spans="1:16" x14ac:dyDescent="0.25">
      <c r="A42" s="242">
        <v>42668</v>
      </c>
      <c r="B42" s="243">
        <v>160101227</v>
      </c>
      <c r="C42" s="129">
        <v>42</v>
      </c>
      <c r="D42" s="247">
        <v>3995775</v>
      </c>
      <c r="E42" s="245"/>
      <c r="F42" s="243"/>
      <c r="G42" s="247"/>
      <c r="H42" s="246">
        <v>76000</v>
      </c>
      <c r="I42" s="246">
        <v>12000000</v>
      </c>
      <c r="J42" s="247" t="s">
        <v>17</v>
      </c>
    </row>
    <row r="43" spans="1:16" s="234" customFormat="1" x14ac:dyDescent="0.25">
      <c r="A43" s="242">
        <v>42678</v>
      </c>
      <c r="B43" s="243">
        <v>160102206</v>
      </c>
      <c r="C43" s="129">
        <v>42</v>
      </c>
      <c r="D43" s="247">
        <v>4191688</v>
      </c>
      <c r="E43" s="245"/>
      <c r="F43" s="243"/>
      <c r="G43" s="247"/>
      <c r="H43" s="246">
        <v>76000</v>
      </c>
      <c r="I43" s="246"/>
      <c r="J43" s="247"/>
      <c r="K43" s="219"/>
      <c r="L43" s="219"/>
      <c r="M43" s="219"/>
      <c r="N43" s="219"/>
      <c r="O43" s="219"/>
      <c r="P43" s="219"/>
    </row>
    <row r="44" spans="1:16" s="234" customFormat="1" x14ac:dyDescent="0.25">
      <c r="A44" s="242">
        <v>42688</v>
      </c>
      <c r="B44" s="243">
        <v>160103279</v>
      </c>
      <c r="C44" s="129">
        <v>25</v>
      </c>
      <c r="D44" s="247">
        <v>2739450</v>
      </c>
      <c r="E44" s="245"/>
      <c r="F44" s="243"/>
      <c r="G44" s="247"/>
      <c r="H44" s="246">
        <v>60000</v>
      </c>
      <c r="I44" s="246">
        <v>7000000</v>
      </c>
      <c r="J44" s="247" t="s">
        <v>17</v>
      </c>
      <c r="K44" s="219"/>
      <c r="L44" s="219"/>
      <c r="M44" s="219"/>
      <c r="N44" s="219"/>
      <c r="O44" s="219"/>
      <c r="P44" s="219"/>
    </row>
    <row r="45" spans="1:16" s="234" customFormat="1" x14ac:dyDescent="0.25">
      <c r="A45" s="242">
        <v>42691</v>
      </c>
      <c r="B45" s="243"/>
      <c r="C45" s="129"/>
      <c r="D45" s="247"/>
      <c r="E45" s="245">
        <v>160027793</v>
      </c>
      <c r="F45" s="243">
        <v>47</v>
      </c>
      <c r="G45" s="247">
        <v>4584300</v>
      </c>
      <c r="H45" s="246"/>
      <c r="I45" s="246"/>
      <c r="J45" s="247"/>
      <c r="K45" s="219"/>
      <c r="L45" s="219"/>
      <c r="M45" s="219"/>
      <c r="N45" s="219"/>
      <c r="O45" s="219"/>
      <c r="P45" s="219"/>
    </row>
    <row r="46" spans="1:16" s="234" customFormat="1" x14ac:dyDescent="0.25">
      <c r="A46" s="242">
        <v>42697</v>
      </c>
      <c r="B46" s="243">
        <v>160104215</v>
      </c>
      <c r="C46" s="129">
        <v>22</v>
      </c>
      <c r="D46" s="247">
        <v>2009000</v>
      </c>
      <c r="E46" s="245"/>
      <c r="F46" s="243"/>
      <c r="G46" s="247"/>
      <c r="H46" s="246">
        <v>50000</v>
      </c>
      <c r="I46" s="246"/>
      <c r="J46" s="247"/>
      <c r="K46" s="219"/>
      <c r="L46" s="219"/>
      <c r="M46" s="219"/>
      <c r="N46" s="219"/>
      <c r="O46" s="219"/>
      <c r="P46" s="219"/>
    </row>
    <row r="47" spans="1:16" s="234" customFormat="1" x14ac:dyDescent="0.25">
      <c r="A47" s="242">
        <v>42707</v>
      </c>
      <c r="B47" s="243">
        <v>160105287</v>
      </c>
      <c r="C47" s="129">
        <v>26</v>
      </c>
      <c r="D47" s="247">
        <v>2676713</v>
      </c>
      <c r="E47" s="245"/>
      <c r="F47" s="243"/>
      <c r="G47" s="247"/>
      <c r="H47" s="246">
        <v>75000</v>
      </c>
      <c r="I47" s="246">
        <v>4000000</v>
      </c>
      <c r="J47" s="247" t="s">
        <v>17</v>
      </c>
      <c r="K47" s="219"/>
      <c r="L47" s="219"/>
      <c r="M47" s="219"/>
      <c r="N47" s="219"/>
      <c r="O47" s="219"/>
      <c r="P47" s="219"/>
    </row>
    <row r="48" spans="1:16" s="234" customFormat="1" x14ac:dyDescent="0.25">
      <c r="A48" s="242">
        <v>42718</v>
      </c>
      <c r="B48" s="243">
        <v>160106330</v>
      </c>
      <c r="C48" s="129">
        <v>16</v>
      </c>
      <c r="D48" s="247">
        <v>1660225</v>
      </c>
      <c r="E48" s="245"/>
      <c r="F48" s="243"/>
      <c r="G48" s="247"/>
      <c r="H48" s="246">
        <v>75000</v>
      </c>
      <c r="I48" s="246"/>
      <c r="J48" s="247"/>
      <c r="K48" s="219"/>
      <c r="L48" s="219"/>
      <c r="M48" s="219"/>
      <c r="N48" s="219"/>
      <c r="O48" s="219"/>
      <c r="P48" s="219"/>
    </row>
    <row r="49" spans="1:16" s="234" customFormat="1" x14ac:dyDescent="0.25">
      <c r="A49" s="242">
        <v>42721</v>
      </c>
      <c r="B49" s="243"/>
      <c r="C49" s="129"/>
      <c r="D49" s="247"/>
      <c r="E49" s="245">
        <v>160028493</v>
      </c>
      <c r="F49" s="243">
        <v>18</v>
      </c>
      <c r="G49" s="247">
        <v>1663375</v>
      </c>
      <c r="H49" s="246"/>
      <c r="I49" s="246"/>
      <c r="J49" s="247"/>
      <c r="K49" s="219"/>
      <c r="L49" s="219"/>
      <c r="M49" s="219"/>
      <c r="N49" s="219"/>
      <c r="O49" s="219"/>
      <c r="P49" s="219"/>
    </row>
    <row r="50" spans="1:16" s="234" customFormat="1" x14ac:dyDescent="0.25">
      <c r="A50" s="242">
        <v>42731</v>
      </c>
      <c r="B50" s="243">
        <v>160107549</v>
      </c>
      <c r="C50" s="129">
        <v>16</v>
      </c>
      <c r="D50" s="247">
        <v>1655238</v>
      </c>
      <c r="E50" s="245"/>
      <c r="F50" s="243"/>
      <c r="G50" s="247"/>
      <c r="H50" s="246">
        <v>50000</v>
      </c>
      <c r="I50" s="246"/>
      <c r="J50" s="247"/>
      <c r="K50" s="219"/>
      <c r="L50" s="219"/>
      <c r="M50" s="219"/>
      <c r="N50" s="219"/>
      <c r="O50" s="219"/>
      <c r="P50" s="219"/>
    </row>
    <row r="51" spans="1:16" s="234" customFormat="1" x14ac:dyDescent="0.25">
      <c r="A51" s="242">
        <v>42746</v>
      </c>
      <c r="B51" s="243"/>
      <c r="C51" s="129"/>
      <c r="D51" s="247"/>
      <c r="E51" s="245">
        <v>170028916</v>
      </c>
      <c r="F51" s="243">
        <v>16</v>
      </c>
      <c r="G51" s="247">
        <v>1660225</v>
      </c>
      <c r="H51" s="246"/>
      <c r="I51" s="246"/>
      <c r="J51" s="247"/>
      <c r="K51" s="219"/>
      <c r="L51" s="219"/>
      <c r="M51" s="219"/>
      <c r="N51" s="219"/>
      <c r="O51" s="219"/>
      <c r="P51" s="219"/>
    </row>
    <row r="52" spans="1:16" s="234" customFormat="1" x14ac:dyDescent="0.25">
      <c r="A52" s="242">
        <v>42761</v>
      </c>
      <c r="B52" s="243"/>
      <c r="C52" s="129"/>
      <c r="D52" s="247"/>
      <c r="E52" s="245">
        <v>170029218</v>
      </c>
      <c r="F52" s="243">
        <v>9</v>
      </c>
      <c r="G52" s="247">
        <v>871500</v>
      </c>
      <c r="H52" s="246"/>
      <c r="I52" s="246"/>
      <c r="J52" s="247"/>
      <c r="K52" s="219"/>
      <c r="L52" s="219"/>
      <c r="M52" s="219"/>
      <c r="N52" s="219"/>
      <c r="O52" s="219"/>
      <c r="P52" s="219"/>
    </row>
    <row r="53" spans="1:16" s="234" customFormat="1" x14ac:dyDescent="0.25">
      <c r="A53" s="242">
        <v>42781</v>
      </c>
      <c r="B53" s="243"/>
      <c r="C53" s="129"/>
      <c r="D53" s="247"/>
      <c r="E53" s="245"/>
      <c r="F53" s="243"/>
      <c r="G53" s="247"/>
      <c r="H53" s="246"/>
      <c r="I53" s="247">
        <v>6503066</v>
      </c>
      <c r="J53" s="247" t="s">
        <v>158</v>
      </c>
      <c r="K53" s="219"/>
      <c r="L53" s="219"/>
      <c r="M53" s="219"/>
      <c r="N53" s="219"/>
      <c r="O53" s="219"/>
      <c r="P53" s="219"/>
    </row>
    <row r="54" spans="1:16" s="234" customFormat="1" x14ac:dyDescent="0.25">
      <c r="A54" s="242">
        <v>42784</v>
      </c>
      <c r="B54" s="243">
        <v>170112885</v>
      </c>
      <c r="C54" s="129">
        <v>5</v>
      </c>
      <c r="D54" s="247">
        <v>553525</v>
      </c>
      <c r="E54" s="245"/>
      <c r="F54" s="243"/>
      <c r="G54" s="296"/>
      <c r="H54" s="247">
        <v>50000</v>
      </c>
      <c r="I54" s="246"/>
      <c r="J54" s="247"/>
      <c r="K54" s="219"/>
      <c r="L54" s="219"/>
      <c r="M54" s="219"/>
      <c r="N54" s="219"/>
      <c r="O54" s="219"/>
      <c r="P54" s="219"/>
    </row>
    <row r="55" spans="1:16" s="234" customFormat="1" x14ac:dyDescent="0.25">
      <c r="A55" s="242">
        <v>42860</v>
      </c>
      <c r="B55" s="243">
        <v>170124073</v>
      </c>
      <c r="C55" s="129">
        <v>60</v>
      </c>
      <c r="D55" s="247">
        <v>6458288</v>
      </c>
      <c r="E55" s="245"/>
      <c r="F55" s="243"/>
      <c r="G55" s="247"/>
      <c r="H55" s="246">
        <v>100000</v>
      </c>
      <c r="I55" s="246"/>
      <c r="J55" s="247"/>
      <c r="K55" s="219"/>
      <c r="L55" s="219"/>
      <c r="M55" s="219"/>
      <c r="N55" s="219"/>
      <c r="O55" s="219"/>
      <c r="P55" s="219"/>
    </row>
    <row r="56" spans="1:16" s="234" customFormat="1" x14ac:dyDescent="0.25">
      <c r="A56" s="242">
        <v>42870</v>
      </c>
      <c r="B56" s="243">
        <v>170125597</v>
      </c>
      <c r="C56" s="129">
        <v>53</v>
      </c>
      <c r="D56" s="247">
        <v>5439875</v>
      </c>
      <c r="E56" s="245"/>
      <c r="F56" s="243"/>
      <c r="G56" s="247"/>
      <c r="H56" s="246">
        <v>90000</v>
      </c>
      <c r="I56" s="246"/>
      <c r="J56" s="247"/>
      <c r="K56" s="219"/>
      <c r="L56" s="219"/>
      <c r="M56" s="219"/>
      <c r="N56" s="219"/>
      <c r="O56" s="219"/>
      <c r="P56" s="219"/>
    </row>
    <row r="57" spans="1:16" s="234" customFormat="1" x14ac:dyDescent="0.25">
      <c r="A57" s="242">
        <v>42872</v>
      </c>
      <c r="B57" s="243"/>
      <c r="C57" s="129"/>
      <c r="D57" s="247"/>
      <c r="E57" s="245"/>
      <c r="F57" s="243"/>
      <c r="G57" s="247"/>
      <c r="H57" s="246"/>
      <c r="I57" s="246">
        <v>6000000</v>
      </c>
      <c r="J57" s="247" t="s">
        <v>17</v>
      </c>
      <c r="K57" s="219"/>
      <c r="L57" s="219"/>
      <c r="M57" s="219"/>
      <c r="N57" s="219"/>
      <c r="O57" s="219"/>
      <c r="P57" s="219"/>
    </row>
    <row r="58" spans="1:16" s="234" customFormat="1" x14ac:dyDescent="0.25">
      <c r="A58" s="242">
        <v>42880</v>
      </c>
      <c r="B58" s="243">
        <v>170127198</v>
      </c>
      <c r="C58" s="129">
        <v>122</v>
      </c>
      <c r="D58" s="247">
        <v>12085063</v>
      </c>
      <c r="E58" s="245"/>
      <c r="F58" s="243"/>
      <c r="G58" s="247"/>
      <c r="H58" s="246">
        <v>160000</v>
      </c>
      <c r="I58" s="246"/>
      <c r="J58" s="247"/>
      <c r="K58" s="219"/>
      <c r="L58" s="219"/>
      <c r="M58" s="219"/>
      <c r="N58" s="219"/>
      <c r="O58" s="219"/>
      <c r="P58" s="219"/>
    </row>
    <row r="59" spans="1:16" s="234" customFormat="1" x14ac:dyDescent="0.25">
      <c r="A59" s="242">
        <v>42883</v>
      </c>
      <c r="B59" s="243"/>
      <c r="C59" s="129"/>
      <c r="D59" s="247"/>
      <c r="E59" s="245"/>
      <c r="F59" s="243"/>
      <c r="G59" s="247"/>
      <c r="H59" s="246"/>
      <c r="I59" s="246">
        <v>4500000</v>
      </c>
      <c r="J59" s="247" t="s">
        <v>17</v>
      </c>
      <c r="K59" s="219"/>
      <c r="L59" s="219"/>
      <c r="M59" s="219"/>
      <c r="N59" s="219"/>
      <c r="O59" s="219"/>
      <c r="P59" s="219"/>
    </row>
    <row r="60" spans="1:16" s="234" customFormat="1" x14ac:dyDescent="0.25">
      <c r="A60" s="236">
        <v>42891</v>
      </c>
      <c r="B60" s="235">
        <v>170128979</v>
      </c>
      <c r="C60" s="26">
        <v>88</v>
      </c>
      <c r="D60" s="237">
        <v>8668363</v>
      </c>
      <c r="E60" s="245"/>
      <c r="F60" s="243"/>
      <c r="G60" s="247"/>
      <c r="H60" s="240">
        <v>120000</v>
      </c>
      <c r="I60" s="246">
        <v>10000000</v>
      </c>
      <c r="J60" s="247" t="s">
        <v>17</v>
      </c>
      <c r="K60" s="219"/>
      <c r="L60" s="219"/>
      <c r="M60" s="219"/>
      <c r="N60" s="219"/>
      <c r="O60" s="219"/>
      <c r="P60" s="219"/>
    </row>
    <row r="61" spans="1:16" s="234" customFormat="1" x14ac:dyDescent="0.25">
      <c r="A61" s="236">
        <v>42895</v>
      </c>
      <c r="B61" s="235"/>
      <c r="C61" s="26"/>
      <c r="D61" s="237"/>
      <c r="E61" s="245">
        <v>170034840</v>
      </c>
      <c r="F61" s="243">
        <v>51</v>
      </c>
      <c r="G61" s="247">
        <v>5235913</v>
      </c>
      <c r="H61" s="240"/>
      <c r="I61" s="240"/>
      <c r="J61" s="237"/>
      <c r="K61" s="219"/>
      <c r="L61" s="219"/>
      <c r="M61" s="219"/>
      <c r="N61" s="219"/>
      <c r="O61" s="219"/>
      <c r="P61" s="219"/>
    </row>
    <row r="62" spans="1:16" s="234" customFormat="1" x14ac:dyDescent="0.25">
      <c r="A62" s="236">
        <v>42903</v>
      </c>
      <c r="B62" s="235"/>
      <c r="C62" s="26"/>
      <c r="D62" s="237"/>
      <c r="E62" s="238">
        <v>170035424</v>
      </c>
      <c r="F62" s="235">
        <v>18</v>
      </c>
      <c r="G62" s="237">
        <v>1908813</v>
      </c>
      <c r="H62" s="240"/>
      <c r="I62" s="240"/>
      <c r="J62" s="237"/>
      <c r="K62" s="219"/>
      <c r="L62" s="219"/>
      <c r="M62" s="219"/>
      <c r="N62" s="219"/>
      <c r="O62" s="219"/>
      <c r="P62" s="219"/>
    </row>
    <row r="63" spans="1:16" s="234" customFormat="1" x14ac:dyDescent="0.25">
      <c r="A63" s="236">
        <v>42907</v>
      </c>
      <c r="B63" s="235"/>
      <c r="C63" s="26"/>
      <c r="D63" s="237"/>
      <c r="E63" s="238"/>
      <c r="F63" s="235"/>
      <c r="G63" s="237"/>
      <c r="H63" s="240"/>
      <c r="I63" s="240">
        <v>2500000</v>
      </c>
      <c r="J63" s="237" t="s">
        <v>17</v>
      </c>
      <c r="K63" s="219"/>
      <c r="L63" s="219"/>
      <c r="M63" s="219"/>
      <c r="N63" s="219"/>
      <c r="O63" s="219"/>
      <c r="P63" s="219"/>
    </row>
    <row r="64" spans="1:16" s="234" customFormat="1" x14ac:dyDescent="0.25">
      <c r="A64" s="236">
        <v>42952</v>
      </c>
      <c r="B64" s="235"/>
      <c r="C64" s="26"/>
      <c r="D64" s="237"/>
      <c r="E64" s="238">
        <v>170036542</v>
      </c>
      <c r="F64" s="235">
        <v>9</v>
      </c>
      <c r="G64" s="237">
        <v>1073888</v>
      </c>
      <c r="H64" s="240"/>
      <c r="I64" s="240"/>
      <c r="J64" s="237"/>
      <c r="K64" s="219"/>
      <c r="L64" s="219"/>
      <c r="M64" s="219"/>
      <c r="N64" s="219"/>
      <c r="O64" s="219"/>
      <c r="P64" s="219"/>
    </row>
    <row r="65" spans="1:16" s="234" customFormat="1" x14ac:dyDescent="0.25">
      <c r="A65" s="236"/>
      <c r="B65" s="235"/>
      <c r="C65" s="26"/>
      <c r="D65" s="237"/>
      <c r="E65" s="238"/>
      <c r="F65" s="235"/>
      <c r="G65" s="237"/>
      <c r="H65" s="240"/>
      <c r="I65" s="240"/>
      <c r="J65" s="237"/>
      <c r="K65" s="219"/>
      <c r="L65" s="219"/>
      <c r="M65" s="219"/>
      <c r="N65" s="219"/>
      <c r="O65" s="219"/>
      <c r="P65" s="219"/>
    </row>
    <row r="66" spans="1:16" x14ac:dyDescent="0.25">
      <c r="A66" s="4"/>
      <c r="B66" s="3"/>
      <c r="C66" s="26"/>
      <c r="D66" s="6"/>
      <c r="E66" s="7"/>
      <c r="F66" s="3"/>
      <c r="G66" s="6"/>
      <c r="H66" s="39"/>
      <c r="I66" s="39"/>
      <c r="J66" s="6"/>
    </row>
    <row r="67" spans="1:16" x14ac:dyDescent="0.25">
      <c r="A67" s="4"/>
      <c r="B67" s="8" t="s">
        <v>11</v>
      </c>
      <c r="C67" s="27">
        <f>SUM(C8:C66)</f>
        <v>3520</v>
      </c>
      <c r="D67" s="9"/>
      <c r="E67" s="8" t="s">
        <v>11</v>
      </c>
      <c r="F67" s="8">
        <f>SUM(F8:F66)</f>
        <v>892</v>
      </c>
      <c r="G67" s="5"/>
      <c r="H67" s="40"/>
      <c r="I67" s="40"/>
      <c r="J67" s="5"/>
    </row>
    <row r="68" spans="1:16" x14ac:dyDescent="0.25">
      <c r="A68" s="4"/>
      <c r="B68" s="8"/>
      <c r="C68" s="27"/>
      <c r="D68" s="9"/>
      <c r="E68" s="8"/>
      <c r="F68" s="8"/>
      <c r="G68" s="32"/>
      <c r="H68" s="52"/>
      <c r="I68" s="40"/>
      <c r="J68" s="5"/>
    </row>
    <row r="69" spans="1:16" x14ac:dyDescent="0.25">
      <c r="A69" s="10"/>
      <c r="B69" s="11"/>
      <c r="C69" s="26"/>
      <c r="D69" s="6"/>
      <c r="E69" s="8"/>
      <c r="F69" s="3"/>
      <c r="G69" s="324" t="s">
        <v>12</v>
      </c>
      <c r="H69" s="324"/>
      <c r="I69" s="39"/>
      <c r="J69" s="13">
        <f>SUM(D8:D66)</f>
        <v>349695069</v>
      </c>
    </row>
    <row r="70" spans="1:16" x14ac:dyDescent="0.25">
      <c r="A70" s="4"/>
      <c r="B70" s="3"/>
      <c r="C70" s="26"/>
      <c r="D70" s="6"/>
      <c r="E70" s="7"/>
      <c r="F70" s="3"/>
      <c r="G70" s="324" t="s">
        <v>13</v>
      </c>
      <c r="H70" s="324"/>
      <c r="I70" s="39"/>
      <c r="J70" s="13">
        <f>SUM(G8:G66)</f>
        <v>89161427</v>
      </c>
    </row>
    <row r="71" spans="1:16" x14ac:dyDescent="0.25">
      <c r="A71" s="14"/>
      <c r="B71" s="7"/>
      <c r="C71" s="26"/>
      <c r="D71" s="6"/>
      <c r="E71" s="7"/>
      <c r="F71" s="3"/>
      <c r="G71" s="324" t="s">
        <v>14</v>
      </c>
      <c r="H71" s="324"/>
      <c r="I71" s="41"/>
      <c r="J71" s="15">
        <f>J69-J70</f>
        <v>260533642</v>
      </c>
    </row>
    <row r="72" spans="1:16" x14ac:dyDescent="0.25">
      <c r="A72" s="4"/>
      <c r="B72" s="16"/>
      <c r="C72" s="26"/>
      <c r="D72" s="17"/>
      <c r="E72" s="7"/>
      <c r="F72" s="3"/>
      <c r="G72" s="324" t="s">
        <v>15</v>
      </c>
      <c r="H72" s="324"/>
      <c r="I72" s="39"/>
      <c r="J72" s="13">
        <f>SUM(H8:H67)</f>
        <v>3301000</v>
      </c>
    </row>
    <row r="73" spans="1:16" x14ac:dyDescent="0.25">
      <c r="A73" s="4"/>
      <c r="B73" s="16"/>
      <c r="C73" s="26"/>
      <c r="D73" s="17"/>
      <c r="E73" s="7"/>
      <c r="F73" s="3"/>
      <c r="G73" s="324" t="s">
        <v>16</v>
      </c>
      <c r="H73" s="324"/>
      <c r="I73" s="39"/>
      <c r="J73" s="13">
        <f>J71+J72</f>
        <v>263834642</v>
      </c>
    </row>
    <row r="74" spans="1:16" x14ac:dyDescent="0.25">
      <c r="A74" s="4"/>
      <c r="B74" s="16"/>
      <c r="C74" s="26"/>
      <c r="D74" s="17"/>
      <c r="E74" s="7"/>
      <c r="F74" s="3"/>
      <c r="G74" s="324" t="s">
        <v>5</v>
      </c>
      <c r="H74" s="324"/>
      <c r="I74" s="39"/>
      <c r="J74" s="13">
        <f>SUM(I8:I67)</f>
        <v>263414979</v>
      </c>
    </row>
    <row r="75" spans="1:16" x14ac:dyDescent="0.25">
      <c r="A75" s="4"/>
      <c r="B75" s="16"/>
      <c r="C75" s="26"/>
      <c r="D75" s="17"/>
      <c r="E75" s="7"/>
      <c r="F75" s="3"/>
      <c r="G75" s="324" t="s">
        <v>32</v>
      </c>
      <c r="H75" s="324"/>
      <c r="I75" s="40" t="str">
        <f>IF(J75&gt;0,"SALDO",IF(J75&lt;0,"PIUTANG",IF(J75=0,"LUNAS")))</f>
        <v>PIUTANG</v>
      </c>
      <c r="J75" s="13">
        <f>J74-J73</f>
        <v>-419663</v>
      </c>
    </row>
  </sheetData>
  <mergeCells count="15">
    <mergeCell ref="G75:H75"/>
    <mergeCell ref="G69:H69"/>
    <mergeCell ref="G70:H70"/>
    <mergeCell ref="G71:H71"/>
    <mergeCell ref="G72:H72"/>
    <mergeCell ref="G73:H73"/>
    <mergeCell ref="G74:H74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scale="71" orientation="portrait" horizontalDpi="120" verticalDpi="7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16</vt:i4>
      </vt:variant>
    </vt:vector>
  </HeadingPairs>
  <TitlesOfParts>
    <vt:vector size="54" baseType="lpstr">
      <vt:lpstr>Taufik ST</vt:lpstr>
      <vt:lpstr>Indra Fashion</vt:lpstr>
      <vt:lpstr>Bandros</vt:lpstr>
      <vt:lpstr>Atlantis</vt:lpstr>
      <vt:lpstr>AnipAssunah</vt:lpstr>
      <vt:lpstr>Yanyan</vt:lpstr>
      <vt:lpstr>Agus A</vt:lpstr>
      <vt:lpstr>Imas</vt:lpstr>
      <vt:lpstr>Sofya</vt:lpstr>
      <vt:lpstr>Jarkasih</vt:lpstr>
      <vt:lpstr>Bambang</vt:lpstr>
      <vt:lpstr>Ghaisan</vt:lpstr>
      <vt:lpstr>PM</vt:lpstr>
      <vt:lpstr>LATIF</vt:lpstr>
      <vt:lpstr>Laporan</vt:lpstr>
      <vt:lpstr>Sheet3</vt:lpstr>
      <vt:lpstr>PYK</vt:lpstr>
      <vt:lpstr>Anang</vt:lpstr>
      <vt:lpstr>BOJES</vt:lpstr>
      <vt:lpstr>Aneka</vt:lpstr>
      <vt:lpstr>Okris</vt:lpstr>
      <vt:lpstr>Widya</vt:lpstr>
      <vt:lpstr>Aspuri</vt:lpstr>
      <vt:lpstr>Sambas</vt:lpstr>
      <vt:lpstr>Gafur</vt:lpstr>
      <vt:lpstr>Dudung</vt:lpstr>
      <vt:lpstr>Dadang S</vt:lpstr>
      <vt:lpstr>Heni</vt:lpstr>
      <vt:lpstr>Kusno</vt:lpstr>
      <vt:lpstr>ANDI</vt:lpstr>
      <vt:lpstr>Nina</vt:lpstr>
      <vt:lpstr>Arif Rah</vt:lpstr>
      <vt:lpstr>ARVAN</vt:lpstr>
      <vt:lpstr>Sheet5</vt:lpstr>
      <vt:lpstr>Dadang</vt:lpstr>
      <vt:lpstr>Sheet2</vt:lpstr>
      <vt:lpstr>Sheet1</vt:lpstr>
      <vt:lpstr>Sheet4</vt:lpstr>
      <vt:lpstr>ANDI!Print_Area</vt:lpstr>
      <vt:lpstr>ARVAN!Print_Area</vt:lpstr>
      <vt:lpstr>Atlantis!Print_Area</vt:lpstr>
      <vt:lpstr>Bambang!Print_Area</vt:lpstr>
      <vt:lpstr>Bandros!Print_Area</vt:lpstr>
      <vt:lpstr>BOJES!Print_Area</vt:lpstr>
      <vt:lpstr>Ghaisan!Print_Area</vt:lpstr>
      <vt:lpstr>'Indra Fashion'!Print_Area</vt:lpstr>
      <vt:lpstr>Jarkasih!Print_Area</vt:lpstr>
      <vt:lpstr>Laporan!Print_Area</vt:lpstr>
      <vt:lpstr>PM!Print_Area</vt:lpstr>
      <vt:lpstr>Sheet2!Print_Area</vt:lpstr>
      <vt:lpstr>Sheet3!Print_Area</vt:lpstr>
      <vt:lpstr>Sheet5!Print_Area</vt:lpstr>
      <vt:lpstr>'Taufik ST'!Print_Area</vt:lpstr>
      <vt:lpstr>Widya!Print_Area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cp:lastPrinted>2018-02-14T01:58:45Z</cp:lastPrinted>
  <dcterms:created xsi:type="dcterms:W3CDTF">2016-05-07T01:49:09Z</dcterms:created>
  <dcterms:modified xsi:type="dcterms:W3CDTF">2018-03-19T10:55:44Z</dcterms:modified>
</cp:coreProperties>
</file>