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2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Bandros!$L$265:$M$305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ST'!$A$5:$J$120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C16" i="15" l="1"/>
  <c r="L2" i="49" l="1"/>
  <c r="L1" i="49"/>
  <c r="L2" i="2" l="1"/>
  <c r="L1" i="2"/>
  <c r="L2" i="54"/>
  <c r="L1" i="54"/>
  <c r="M3" i="49" l="1"/>
  <c r="I241" i="53" l="1"/>
  <c r="G241" i="53"/>
  <c r="H241" i="53"/>
  <c r="F241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19" i="54" l="1"/>
  <c r="J117" i="54"/>
  <c r="J115" i="54"/>
  <c r="J114" i="54"/>
  <c r="I112" i="54"/>
  <c r="H112" i="54"/>
  <c r="G112" i="54"/>
  <c r="F112" i="54"/>
  <c r="D112" i="54"/>
  <c r="C112" i="54"/>
  <c r="J116" i="54" l="1"/>
  <c r="J118" i="54" s="1"/>
  <c r="J120" i="54" s="1"/>
  <c r="I2" i="54" s="1"/>
  <c r="C5" i="15" s="1"/>
  <c r="L3" i="54"/>
  <c r="I120" i="54" l="1"/>
  <c r="J25" i="35" l="1"/>
  <c r="J29" i="35"/>
  <c r="J27" i="35"/>
  <c r="J24" i="35"/>
  <c r="G22" i="35"/>
  <c r="F22" i="35"/>
  <c r="J26" i="35" l="1"/>
  <c r="J28" i="35" s="1"/>
  <c r="J30" i="35" s="1"/>
  <c r="J248" i="53" l="1"/>
  <c r="J244" i="53"/>
  <c r="J243" i="53"/>
  <c r="J245" i="53" l="1"/>
  <c r="L3" i="49"/>
  <c r="L3" i="53" l="1"/>
  <c r="C241" i="53"/>
  <c r="D241" i="53"/>
  <c r="J246" i="53"/>
  <c r="J247" i="53" s="1"/>
  <c r="J249" i="53" l="1"/>
  <c r="I2" i="53" l="1"/>
  <c r="C7" i="15" s="1"/>
  <c r="I249" i="53"/>
  <c r="L3" i="2" l="1"/>
  <c r="C306" i="49" l="1"/>
  <c r="D30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13" i="49"/>
  <c r="J311" i="49"/>
  <c r="J309" i="49"/>
  <c r="J308" i="49"/>
  <c r="I306" i="49"/>
  <c r="H306" i="49"/>
  <c r="G306" i="49"/>
  <c r="F306" i="49"/>
  <c r="J310" i="49" l="1"/>
  <c r="J312" i="49" s="1"/>
  <c r="J314" i="49" s="1"/>
  <c r="I2" i="49" s="1"/>
  <c r="I314" i="49" l="1"/>
  <c r="C8" i="15"/>
  <c r="J70" i="2" l="1"/>
  <c r="I65" i="2"/>
  <c r="H65" i="2"/>
  <c r="G65" i="2"/>
  <c r="F6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3" i="12"/>
  <c r="J31" i="12"/>
  <c r="J29" i="12"/>
  <c r="J28" i="12"/>
  <c r="F26" i="12"/>
  <c r="C2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72" i="2"/>
  <c r="J68" i="2"/>
  <c r="J67" i="2"/>
  <c r="D65" i="2"/>
  <c r="C65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69" i="2"/>
  <c r="J71" i="2" s="1"/>
  <c r="J73" i="2" s="1"/>
  <c r="I73" i="2" s="1"/>
  <c r="J55" i="11"/>
  <c r="J57" i="11" s="1"/>
  <c r="J59" i="11" s="1"/>
  <c r="J59" i="34"/>
  <c r="I2" i="21"/>
  <c r="I59" i="21"/>
  <c r="J122" i="20"/>
  <c r="J124" i="20" s="1"/>
  <c r="J126" i="20" s="1"/>
  <c r="I2" i="20" s="1"/>
  <c r="J30" i="12"/>
  <c r="J32" i="12" s="1"/>
  <c r="J34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4" i="12"/>
  <c r="I126" i="20"/>
  <c r="I52" i="18"/>
  <c r="I95" i="4"/>
  <c r="I24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<sst xmlns="http://schemas.openxmlformats.org/spreadsheetml/2006/main" count="1639" uniqueCount="194">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</sst>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0"/>
  <sheetViews>
    <sheetView zoomScale="85" zoomScaleNormal="85" workbookViewId="0">
      <pane ySplit="7" topLeftCell="A99" activePane="bottomLeft" state="frozen"/>
      <selection pane="bottomLeft" activeCell="C120" sqref="C12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SUM(D86:D95)</f>
        <v>12492466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J120*-1</f>
        <v>13033040</v>
      </c>
      <c r="J2" s="218"/>
      <c r="L2" s="278">
        <f>SUM(G86:G95)</f>
        <v>1997975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10494491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10">
        <v>43178</v>
      </c>
      <c r="B96" s="115">
        <v>180157408</v>
      </c>
      <c r="C96" s="309">
        <v>16</v>
      </c>
      <c r="D96" s="117">
        <v>1626100</v>
      </c>
      <c r="E96" s="118"/>
      <c r="F96" s="120"/>
      <c r="G96" s="117"/>
      <c r="H96" s="118"/>
      <c r="I96" s="213"/>
      <c r="J96" s="117"/>
    </row>
    <row r="97" spans="1:10" ht="15.75" customHeight="1" x14ac:dyDescent="0.25">
      <c r="A97" s="210">
        <v>43178</v>
      </c>
      <c r="B97" s="115">
        <v>180157470</v>
      </c>
      <c r="C97" s="309">
        <v>13</v>
      </c>
      <c r="D97" s="117">
        <v>1364125</v>
      </c>
      <c r="E97" s="118"/>
      <c r="F97" s="120"/>
      <c r="G97" s="117"/>
      <c r="H97" s="118"/>
      <c r="I97" s="213"/>
      <c r="J97" s="117"/>
    </row>
    <row r="98" spans="1:10" ht="15.75" customHeight="1" x14ac:dyDescent="0.25">
      <c r="A98" s="210">
        <v>43179</v>
      </c>
      <c r="B98" s="115">
        <v>180157526</v>
      </c>
      <c r="C98" s="309">
        <v>16</v>
      </c>
      <c r="D98" s="117">
        <v>1787713</v>
      </c>
      <c r="E98" s="118">
        <v>180041254</v>
      </c>
      <c r="F98" s="120">
        <v>4</v>
      </c>
      <c r="G98" s="117">
        <v>296975</v>
      </c>
      <c r="H98" s="118"/>
      <c r="I98" s="213"/>
      <c r="J98" s="117"/>
    </row>
    <row r="99" spans="1:10" ht="15.75" customHeight="1" x14ac:dyDescent="0.25">
      <c r="A99" s="210">
        <v>43179</v>
      </c>
      <c r="B99" s="115">
        <v>180157579</v>
      </c>
      <c r="C99" s="309">
        <v>2</v>
      </c>
      <c r="D99" s="117">
        <v>261013</v>
      </c>
      <c r="E99" s="118"/>
      <c r="F99" s="120"/>
      <c r="G99" s="117"/>
      <c r="H99" s="118"/>
      <c r="I99" s="213"/>
      <c r="J99" s="117"/>
    </row>
    <row r="100" spans="1:10" ht="15.75" customHeight="1" x14ac:dyDescent="0.25">
      <c r="A100" s="210">
        <v>43180</v>
      </c>
      <c r="B100" s="115">
        <v>180157624</v>
      </c>
      <c r="C100" s="309">
        <v>16</v>
      </c>
      <c r="D100" s="117">
        <v>1637300</v>
      </c>
      <c r="E100" s="118"/>
      <c r="F100" s="120"/>
      <c r="G100" s="117"/>
      <c r="H100" s="118"/>
      <c r="I100" s="213"/>
      <c r="J100" s="117"/>
    </row>
    <row r="101" spans="1:10" ht="15.75" customHeight="1" x14ac:dyDescent="0.25">
      <c r="A101" s="210">
        <v>43180</v>
      </c>
      <c r="B101" s="115">
        <v>180157681</v>
      </c>
      <c r="C101" s="309">
        <v>7</v>
      </c>
      <c r="D101" s="117">
        <v>653800</v>
      </c>
      <c r="E101" s="118"/>
      <c r="F101" s="120"/>
      <c r="G101" s="117"/>
      <c r="H101" s="118"/>
      <c r="I101" s="213"/>
      <c r="J101" s="117"/>
    </row>
    <row r="102" spans="1:10" ht="15.75" customHeight="1" x14ac:dyDescent="0.25">
      <c r="A102" s="210">
        <v>43181</v>
      </c>
      <c r="B102" s="115">
        <v>180157730</v>
      </c>
      <c r="C102" s="309">
        <v>22</v>
      </c>
      <c r="D102" s="117">
        <v>2343863</v>
      </c>
      <c r="E102" s="118">
        <v>180041299</v>
      </c>
      <c r="F102" s="120">
        <v>3</v>
      </c>
      <c r="G102" s="117">
        <v>243863</v>
      </c>
      <c r="H102" s="118"/>
      <c r="I102" s="213"/>
      <c r="J102" s="117"/>
    </row>
    <row r="103" spans="1:10" ht="15.75" customHeight="1" x14ac:dyDescent="0.25">
      <c r="A103" s="210">
        <v>43181</v>
      </c>
      <c r="B103" s="115">
        <v>180157744</v>
      </c>
      <c r="C103" s="309">
        <v>1</v>
      </c>
      <c r="D103" s="117">
        <v>112875</v>
      </c>
      <c r="E103" s="118"/>
      <c r="F103" s="120"/>
      <c r="G103" s="117"/>
      <c r="H103" s="118"/>
      <c r="I103" s="213"/>
      <c r="J103" s="117"/>
    </row>
    <row r="104" spans="1:10" ht="15.75" customHeight="1" x14ac:dyDescent="0.25">
      <c r="A104" s="210">
        <v>43181</v>
      </c>
      <c r="B104" s="115">
        <v>180157780</v>
      </c>
      <c r="C104" s="309">
        <v>1</v>
      </c>
      <c r="D104" s="117">
        <v>72013</v>
      </c>
      <c r="E104" s="118"/>
      <c r="F104" s="120"/>
      <c r="G104" s="117"/>
      <c r="H104" s="118"/>
      <c r="I104" s="213"/>
      <c r="J104" s="117"/>
    </row>
    <row r="105" spans="1:10" ht="15.75" customHeight="1" x14ac:dyDescent="0.25">
      <c r="A105" s="210">
        <v>43182</v>
      </c>
      <c r="B105" s="115">
        <v>180157839</v>
      </c>
      <c r="C105" s="309">
        <v>12</v>
      </c>
      <c r="D105" s="117">
        <v>1440163</v>
      </c>
      <c r="E105" s="118">
        <v>180041327</v>
      </c>
      <c r="F105" s="120">
        <v>9</v>
      </c>
      <c r="G105" s="117">
        <v>1042125</v>
      </c>
      <c r="H105" s="118"/>
      <c r="I105" s="213"/>
      <c r="J105" s="117"/>
    </row>
    <row r="106" spans="1:10" ht="15.75" customHeight="1" x14ac:dyDescent="0.25">
      <c r="A106" s="210">
        <v>43182</v>
      </c>
      <c r="B106" s="115">
        <v>180157882</v>
      </c>
      <c r="C106" s="309">
        <v>5</v>
      </c>
      <c r="D106" s="117">
        <v>555713</v>
      </c>
      <c r="E106" s="118"/>
      <c r="F106" s="120"/>
      <c r="G106" s="117"/>
      <c r="H106" s="118"/>
      <c r="I106" s="213"/>
      <c r="J106" s="117"/>
    </row>
    <row r="107" spans="1:10" ht="15.75" customHeight="1" x14ac:dyDescent="0.25">
      <c r="A107" s="210">
        <v>43183</v>
      </c>
      <c r="B107" s="115">
        <v>180157923</v>
      </c>
      <c r="C107" s="309">
        <v>27</v>
      </c>
      <c r="D107" s="117">
        <v>2909900</v>
      </c>
      <c r="E107" s="118">
        <v>180041353</v>
      </c>
      <c r="F107" s="120">
        <v>2</v>
      </c>
      <c r="G107" s="117">
        <v>212538</v>
      </c>
      <c r="H107" s="118"/>
      <c r="I107" s="213"/>
      <c r="J107" s="117"/>
    </row>
    <row r="108" spans="1:10" ht="15.75" customHeight="1" x14ac:dyDescent="0.25">
      <c r="A108" s="210">
        <v>43183</v>
      </c>
      <c r="B108" s="115">
        <v>180157964</v>
      </c>
      <c r="C108" s="309">
        <v>1</v>
      </c>
      <c r="D108" s="117">
        <v>63963</v>
      </c>
      <c r="E108" s="118"/>
      <c r="F108" s="120"/>
      <c r="G108" s="117"/>
      <c r="H108" s="118"/>
      <c r="I108" s="213"/>
      <c r="J108" s="117"/>
    </row>
    <row r="109" spans="1:10" ht="15.75" customHeight="1" x14ac:dyDescent="0.25">
      <c r="A109" s="210"/>
      <c r="B109" s="115"/>
      <c r="C109" s="309"/>
      <c r="D109" s="117"/>
      <c r="E109" s="118"/>
      <c r="F109" s="120"/>
      <c r="G109" s="117"/>
      <c r="H109" s="118"/>
      <c r="I109" s="213"/>
      <c r="J109" s="117"/>
    </row>
    <row r="110" spans="1:10" ht="15.75" customHeight="1" x14ac:dyDescent="0.25">
      <c r="A110" s="210"/>
      <c r="B110" s="115"/>
      <c r="C110" s="309"/>
      <c r="D110" s="117"/>
      <c r="E110" s="118"/>
      <c r="F110" s="120"/>
      <c r="G110" s="117"/>
      <c r="H110" s="118"/>
      <c r="I110" s="213"/>
      <c r="J110" s="117"/>
    </row>
    <row r="111" spans="1:10" x14ac:dyDescent="0.25">
      <c r="A111" s="236"/>
      <c r="B111" s="235"/>
      <c r="C111" s="12"/>
      <c r="D111" s="237"/>
      <c r="E111" s="238"/>
      <c r="F111" s="241"/>
      <c r="G111" s="237"/>
      <c r="H111" s="238"/>
      <c r="I111" s="240"/>
      <c r="J111" s="237"/>
    </row>
    <row r="112" spans="1:10" x14ac:dyDescent="0.25">
      <c r="A112" s="236"/>
      <c r="B112" s="224" t="s">
        <v>11</v>
      </c>
      <c r="C112" s="230">
        <f>SUM(C8:C111)</f>
        <v>1120</v>
      </c>
      <c r="D112" s="225">
        <f>SUM(D8:D111)</f>
        <v>114826798</v>
      </c>
      <c r="E112" s="224" t="s">
        <v>11</v>
      </c>
      <c r="F112" s="233">
        <f>SUM(F8:F111)</f>
        <v>124</v>
      </c>
      <c r="G112" s="225">
        <f>SUM(G8:G111)</f>
        <v>12705535</v>
      </c>
      <c r="H112" s="233">
        <f>SUM(H8:H111)</f>
        <v>0</v>
      </c>
      <c r="I112" s="233">
        <f>SUM(I8:I111)</f>
        <v>89088223</v>
      </c>
      <c r="J112" s="5"/>
    </row>
    <row r="113" spans="1:10" x14ac:dyDescent="0.25">
      <c r="A113" s="236"/>
      <c r="B113" s="224"/>
      <c r="C113" s="230"/>
      <c r="D113" s="225"/>
      <c r="E113" s="224"/>
      <c r="F113" s="233"/>
      <c r="G113" s="225"/>
      <c r="H113" s="233"/>
      <c r="I113" s="233"/>
      <c r="J113" s="5"/>
    </row>
    <row r="114" spans="1:10" x14ac:dyDescent="0.25">
      <c r="A114" s="226"/>
      <c r="B114" s="227"/>
      <c r="C114" s="12"/>
      <c r="D114" s="237"/>
      <c r="E114" s="224"/>
      <c r="F114" s="241"/>
      <c r="G114" s="318" t="s">
        <v>12</v>
      </c>
      <c r="H114" s="318"/>
      <c r="I114" s="240"/>
      <c r="J114" s="228">
        <f>SUM(D8:D111)</f>
        <v>114826798</v>
      </c>
    </row>
    <row r="115" spans="1:10" x14ac:dyDescent="0.25">
      <c r="A115" s="236"/>
      <c r="B115" s="235"/>
      <c r="C115" s="12"/>
      <c r="D115" s="237"/>
      <c r="E115" s="238"/>
      <c r="F115" s="241"/>
      <c r="G115" s="318" t="s">
        <v>13</v>
      </c>
      <c r="H115" s="318"/>
      <c r="I115" s="240"/>
      <c r="J115" s="228">
        <f>SUM(G8:G111)</f>
        <v>12705535</v>
      </c>
    </row>
    <row r="116" spans="1:10" x14ac:dyDescent="0.25">
      <c r="A116" s="229"/>
      <c r="B116" s="238"/>
      <c r="C116" s="12"/>
      <c r="D116" s="237"/>
      <c r="E116" s="238"/>
      <c r="F116" s="241"/>
      <c r="G116" s="318" t="s">
        <v>14</v>
      </c>
      <c r="H116" s="318"/>
      <c r="I116" s="41"/>
      <c r="J116" s="230">
        <f>J114-J115</f>
        <v>102121263</v>
      </c>
    </row>
    <row r="117" spans="1:10" x14ac:dyDescent="0.25">
      <c r="A117" s="236"/>
      <c r="B117" s="231"/>
      <c r="C117" s="12"/>
      <c r="D117" s="232"/>
      <c r="E117" s="238"/>
      <c r="F117" s="241"/>
      <c r="G117" s="318" t="s">
        <v>15</v>
      </c>
      <c r="H117" s="318"/>
      <c r="I117" s="240"/>
      <c r="J117" s="228">
        <f>SUM(H8:H111)</f>
        <v>0</v>
      </c>
    </row>
    <row r="118" spans="1:10" x14ac:dyDescent="0.25">
      <c r="A118" s="236"/>
      <c r="B118" s="231"/>
      <c r="C118" s="12"/>
      <c r="D118" s="232"/>
      <c r="E118" s="238"/>
      <c r="F118" s="241"/>
      <c r="G118" s="318" t="s">
        <v>16</v>
      </c>
      <c r="H118" s="318"/>
      <c r="I118" s="240"/>
      <c r="J118" s="228">
        <f>J116+J117</f>
        <v>102121263</v>
      </c>
    </row>
    <row r="119" spans="1:10" x14ac:dyDescent="0.25">
      <c r="A119" s="236"/>
      <c r="B119" s="231"/>
      <c r="C119" s="12"/>
      <c r="D119" s="232"/>
      <c r="E119" s="238"/>
      <c r="F119" s="241"/>
      <c r="G119" s="318" t="s">
        <v>5</v>
      </c>
      <c r="H119" s="318"/>
      <c r="I119" s="240"/>
      <c r="J119" s="228">
        <f>SUM(I8:I111)</f>
        <v>89088223</v>
      </c>
    </row>
    <row r="120" spans="1:10" x14ac:dyDescent="0.25">
      <c r="A120" s="236"/>
      <c r="B120" s="231"/>
      <c r="C120" s="12"/>
      <c r="D120" s="232"/>
      <c r="E120" s="238"/>
      <c r="F120" s="241"/>
      <c r="G120" s="318" t="s">
        <v>32</v>
      </c>
      <c r="H120" s="318"/>
      <c r="I120" s="241" t="str">
        <f>IF(J120&gt;0,"SALDO",IF(J120&lt;0,"PIUTANG",IF(J120=0,"LUNAS")))</f>
        <v>PIUTANG</v>
      </c>
      <c r="J120" s="228">
        <f>J119-J118</f>
        <v>-13033040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5" sqref="J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43178</v>
      </c>
      <c r="C5" s="284">
        <f>'Taufik ST'!I2</f>
        <v>13033040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43178</v>
      </c>
      <c r="C6" s="284">
        <f>'Indra Fashion'!I2</f>
        <v>4352401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43183</v>
      </c>
      <c r="C7" s="284">
        <f>Atlantis!I2</f>
        <v>1257463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43183</v>
      </c>
      <c r="C8" s="284">
        <f>Bandros!I2</f>
        <v>3629414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43183</v>
      </c>
      <c r="C16" s="284">
        <f>'Agus A'!I2</f>
        <v>3652300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35798770.5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3"/>
  <sheetViews>
    <sheetView workbookViewId="0">
      <pane ySplit="7" topLeftCell="A50" activePane="bottomLeft" state="frozen"/>
      <selection pane="bottomLeft" activeCell="M57" sqref="M5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SUM(D51:D56)</f>
        <v>6693577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J73*-1</f>
        <v>4352401</v>
      </c>
      <c r="J2" s="20"/>
      <c r="L2" s="279">
        <f>SUM(G51:G56)</f>
        <v>1206013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5487564</v>
      </c>
      <c r="M3" s="219"/>
      <c r="N3" s="219">
        <f>I2-L3</f>
        <v>-1135163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>
        <v>43178</v>
      </c>
      <c r="B57" s="235">
        <v>180157446</v>
      </c>
      <c r="C57" s="241">
        <v>17</v>
      </c>
      <c r="D57" s="237">
        <v>1789025</v>
      </c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2">
        <v>43179</v>
      </c>
      <c r="B58" s="235">
        <v>180157563</v>
      </c>
      <c r="C58" s="241">
        <v>11</v>
      </c>
      <c r="D58" s="237">
        <v>1143713</v>
      </c>
      <c r="E58" s="238">
        <v>180041264</v>
      </c>
      <c r="F58" s="241">
        <v>1</v>
      </c>
      <c r="G58" s="237">
        <v>160038</v>
      </c>
      <c r="H58" s="240"/>
      <c r="I58" s="240"/>
      <c r="J58" s="23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2">
        <v>43180</v>
      </c>
      <c r="B59" s="235">
        <v>180157658</v>
      </c>
      <c r="C59" s="241">
        <v>7</v>
      </c>
      <c r="D59" s="237">
        <v>558338</v>
      </c>
      <c r="E59" s="238"/>
      <c r="F59" s="241"/>
      <c r="G59" s="237"/>
      <c r="H59" s="240"/>
      <c r="I59" s="240"/>
      <c r="J59" s="23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2">
        <v>43181</v>
      </c>
      <c r="B60" s="235">
        <v>180157785</v>
      </c>
      <c r="C60" s="241">
        <v>5</v>
      </c>
      <c r="D60" s="237">
        <v>552650</v>
      </c>
      <c r="E60" s="238">
        <v>180041310</v>
      </c>
      <c r="F60" s="241">
        <v>2</v>
      </c>
      <c r="G60" s="237">
        <v>189088</v>
      </c>
      <c r="H60" s="240"/>
      <c r="I60" s="240"/>
      <c r="J60" s="23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2">
        <v>43182</v>
      </c>
      <c r="B61" s="235">
        <v>180157873</v>
      </c>
      <c r="C61" s="241">
        <v>6</v>
      </c>
      <c r="D61" s="237">
        <v>480813</v>
      </c>
      <c r="E61" s="238"/>
      <c r="F61" s="241"/>
      <c r="G61" s="237"/>
      <c r="H61" s="240"/>
      <c r="I61" s="240"/>
      <c r="J61" s="23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2">
        <v>43183</v>
      </c>
      <c r="B62" s="235">
        <v>180157972</v>
      </c>
      <c r="C62" s="241">
        <v>2</v>
      </c>
      <c r="D62" s="237">
        <v>179988</v>
      </c>
      <c r="E62" s="238"/>
      <c r="F62" s="241"/>
      <c r="G62" s="237"/>
      <c r="H62" s="240"/>
      <c r="I62" s="240"/>
      <c r="J62" s="237"/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/>
      <c r="B63" s="235"/>
      <c r="C63" s="241"/>
      <c r="D63" s="237"/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x14ac:dyDescent="0.25">
      <c r="A64" s="162"/>
      <c r="B64" s="3"/>
      <c r="C64" s="40"/>
      <c r="D64" s="6"/>
      <c r="E64" s="7"/>
      <c r="F64" s="40"/>
      <c r="G64" s="6"/>
      <c r="H64" s="39"/>
      <c r="I64" s="39"/>
      <c r="J64" s="6"/>
    </row>
    <row r="65" spans="1:10" x14ac:dyDescent="0.25">
      <c r="A65" s="162"/>
      <c r="B65" s="8" t="s">
        <v>11</v>
      </c>
      <c r="C65" s="77">
        <f>SUM(C8:C64)</f>
        <v>399</v>
      </c>
      <c r="D65" s="9">
        <f>SUM(D8:D64)</f>
        <v>42811227</v>
      </c>
      <c r="E65" s="8" t="s">
        <v>11</v>
      </c>
      <c r="F65" s="77">
        <f>SUM(F8:F64)</f>
        <v>40</v>
      </c>
      <c r="G65" s="5">
        <f>SUM(G8:G64)</f>
        <v>13567616</v>
      </c>
      <c r="H65" s="40">
        <f>SUM(H8:H64)</f>
        <v>0</v>
      </c>
      <c r="I65" s="40">
        <f>SUM(I8:I64)</f>
        <v>24891210</v>
      </c>
      <c r="J65" s="5"/>
    </row>
    <row r="66" spans="1:10" x14ac:dyDescent="0.25">
      <c r="A66" s="162"/>
      <c r="B66" s="8"/>
      <c r="C66" s="77"/>
      <c r="D66" s="9"/>
      <c r="E66" s="8"/>
      <c r="F66" s="77"/>
      <c r="G66" s="5"/>
      <c r="H66" s="40"/>
      <c r="I66" s="40"/>
      <c r="J66" s="5"/>
    </row>
    <row r="67" spans="1:10" x14ac:dyDescent="0.25">
      <c r="A67" s="163"/>
      <c r="B67" s="11"/>
      <c r="C67" s="40"/>
      <c r="D67" s="6"/>
      <c r="E67" s="8"/>
      <c r="F67" s="40"/>
      <c r="G67" s="318" t="s">
        <v>12</v>
      </c>
      <c r="H67" s="318"/>
      <c r="I67" s="39"/>
      <c r="J67" s="13">
        <f>SUM(D8:D64)</f>
        <v>42811227</v>
      </c>
    </row>
    <row r="68" spans="1:10" x14ac:dyDescent="0.25">
      <c r="A68" s="162"/>
      <c r="B68" s="3"/>
      <c r="C68" s="40"/>
      <c r="D68" s="6"/>
      <c r="E68" s="7"/>
      <c r="F68" s="40"/>
      <c r="G68" s="318" t="s">
        <v>13</v>
      </c>
      <c r="H68" s="318"/>
      <c r="I68" s="39"/>
      <c r="J68" s="13">
        <f>SUM(G8:G64)</f>
        <v>13567616</v>
      </c>
    </row>
    <row r="69" spans="1:10" x14ac:dyDescent="0.25">
      <c r="A69" s="164"/>
      <c r="B69" s="7"/>
      <c r="C69" s="40"/>
      <c r="D69" s="6"/>
      <c r="E69" s="7"/>
      <c r="F69" s="40"/>
      <c r="G69" s="318" t="s">
        <v>14</v>
      </c>
      <c r="H69" s="318"/>
      <c r="I69" s="41"/>
      <c r="J69" s="15">
        <f>J67-J68</f>
        <v>29243611</v>
      </c>
    </row>
    <row r="70" spans="1:10" x14ac:dyDescent="0.25">
      <c r="A70" s="162"/>
      <c r="B70" s="16"/>
      <c r="C70" s="40"/>
      <c r="D70" s="17"/>
      <c r="E70" s="7"/>
      <c r="F70" s="40"/>
      <c r="G70" s="318" t="s">
        <v>15</v>
      </c>
      <c r="H70" s="318"/>
      <c r="I70" s="39"/>
      <c r="J70" s="13">
        <f>SUM(H8:H64)</f>
        <v>0</v>
      </c>
    </row>
    <row r="71" spans="1:10" x14ac:dyDescent="0.25">
      <c r="A71" s="162"/>
      <c r="B71" s="16"/>
      <c r="C71" s="40"/>
      <c r="D71" s="17"/>
      <c r="E71" s="7"/>
      <c r="F71" s="40"/>
      <c r="G71" s="318" t="s">
        <v>16</v>
      </c>
      <c r="H71" s="318"/>
      <c r="I71" s="39"/>
      <c r="J71" s="13">
        <f>J69+J70</f>
        <v>29243611</v>
      </c>
    </row>
    <row r="72" spans="1:10" x14ac:dyDescent="0.25">
      <c r="A72" s="162"/>
      <c r="B72" s="16"/>
      <c r="C72" s="40"/>
      <c r="D72" s="17"/>
      <c r="E72" s="7"/>
      <c r="F72" s="40"/>
      <c r="G72" s="318" t="s">
        <v>5</v>
      </c>
      <c r="H72" s="318"/>
      <c r="I72" s="39"/>
      <c r="J72" s="13">
        <f>SUM(I8:I64)</f>
        <v>24891210</v>
      </c>
    </row>
    <row r="73" spans="1:10" x14ac:dyDescent="0.25">
      <c r="A73" s="162"/>
      <c r="B73" s="16"/>
      <c r="C73" s="40"/>
      <c r="D73" s="17"/>
      <c r="E73" s="7"/>
      <c r="F73" s="40"/>
      <c r="G73" s="318" t="s">
        <v>32</v>
      </c>
      <c r="H73" s="318"/>
      <c r="I73" s="40" t="str">
        <f>IF(J73&gt;0,"SALDO",IF(J73&lt;0,"PIUTANG",IF(J73=0,"LUNAS")))</f>
        <v>PIUTANG</v>
      </c>
      <c r="J73" s="13">
        <f>J72-J71</f>
        <v>-4352401</v>
      </c>
    </row>
  </sheetData>
  <mergeCells count="15">
    <mergeCell ref="G72:H72"/>
    <mergeCell ref="G73:H73"/>
    <mergeCell ref="G67:H67"/>
    <mergeCell ref="G68:H68"/>
    <mergeCell ref="G69:H69"/>
    <mergeCell ref="G70:H70"/>
    <mergeCell ref="G71:H7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14"/>
  <sheetViews>
    <sheetView workbookViewId="0">
      <pane ySplit="7" topLeftCell="A294" activePane="bottomLeft" state="frozen"/>
      <selection pane="bottomLeft" activeCell="D297" sqref="D29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SUM(D291:D296)</f>
        <v>6894302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J314*-1</f>
        <v>3629414</v>
      </c>
      <c r="J2" s="218"/>
      <c r="L2" s="219">
        <f>SUM(G291:G296)</f>
        <v>141838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6752464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98">
        <v>43183</v>
      </c>
      <c r="B297" s="99">
        <v>180127902</v>
      </c>
      <c r="C297" s="100">
        <v>16</v>
      </c>
      <c r="D297" s="34">
        <v>1744313</v>
      </c>
      <c r="E297" s="101"/>
      <c r="F297" s="100"/>
      <c r="G297" s="34"/>
      <c r="H297" s="102"/>
      <c r="I297" s="102"/>
      <c r="J297" s="34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98">
        <v>43183</v>
      </c>
      <c r="B298" s="99">
        <v>180157915</v>
      </c>
      <c r="C298" s="100">
        <v>4</v>
      </c>
      <c r="D298" s="34">
        <v>479325</v>
      </c>
      <c r="E298" s="101"/>
      <c r="F298" s="100"/>
      <c r="G298" s="34"/>
      <c r="H298" s="102"/>
      <c r="I298" s="102"/>
      <c r="J298" s="34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98">
        <v>43183</v>
      </c>
      <c r="B299" s="99">
        <v>180157927</v>
      </c>
      <c r="C299" s="100">
        <v>7</v>
      </c>
      <c r="D299" s="34">
        <v>472500</v>
      </c>
      <c r="E299" s="101"/>
      <c r="F299" s="100"/>
      <c r="G299" s="34"/>
      <c r="H299" s="102"/>
      <c r="I299" s="102"/>
      <c r="J299" s="34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98">
        <v>43183</v>
      </c>
      <c r="B300" s="99">
        <v>180157946</v>
      </c>
      <c r="C300" s="100">
        <v>6</v>
      </c>
      <c r="D300" s="34">
        <v>647763</v>
      </c>
      <c r="E300" s="101"/>
      <c r="F300" s="100"/>
      <c r="G300" s="34"/>
      <c r="H300" s="102"/>
      <c r="I300" s="102"/>
      <c r="J300" s="34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98">
        <v>43183</v>
      </c>
      <c r="B301" s="99">
        <v>180157955</v>
      </c>
      <c r="C301" s="100">
        <v>3</v>
      </c>
      <c r="D301" s="34">
        <v>285513</v>
      </c>
      <c r="E301" s="101"/>
      <c r="F301" s="100"/>
      <c r="G301" s="34"/>
      <c r="H301" s="102"/>
      <c r="I301" s="102"/>
      <c r="J301" s="34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98"/>
      <c r="B302" s="99"/>
      <c r="C302" s="100"/>
      <c r="D302" s="34"/>
      <c r="E302" s="101"/>
      <c r="F302" s="100"/>
      <c r="G302" s="34"/>
      <c r="H302" s="102"/>
      <c r="I302" s="102"/>
      <c r="J302" s="34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98"/>
      <c r="B303" s="99"/>
      <c r="C303" s="100"/>
      <c r="D303" s="34"/>
      <c r="E303" s="101"/>
      <c r="F303" s="100"/>
      <c r="G303" s="34"/>
      <c r="H303" s="102"/>
      <c r="I303" s="102"/>
      <c r="J303" s="34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98"/>
      <c r="B304" s="99"/>
      <c r="C304" s="100"/>
      <c r="D304" s="34"/>
      <c r="E304" s="101"/>
      <c r="F304" s="100"/>
      <c r="G304" s="34"/>
      <c r="H304" s="102"/>
      <c r="I304" s="102"/>
      <c r="J304" s="34"/>
      <c r="K304" s="138"/>
      <c r="L304" s="138"/>
      <c r="M304" s="138"/>
      <c r="N304" s="138"/>
      <c r="O304" s="138"/>
      <c r="P304" s="138"/>
      <c r="Q304" s="138"/>
      <c r="R304" s="138"/>
    </row>
    <row r="305" spans="1:18" x14ac:dyDescent="0.25">
      <c r="A305" s="236"/>
      <c r="B305" s="235"/>
      <c r="C305" s="241"/>
      <c r="D305" s="237"/>
      <c r="E305" s="238"/>
      <c r="F305" s="241"/>
      <c r="G305" s="237"/>
      <c r="H305" s="240"/>
      <c r="I305" s="240"/>
      <c r="J305" s="237"/>
    </row>
    <row r="306" spans="1:18" s="218" customFormat="1" x14ac:dyDescent="0.25">
      <c r="A306" s="227"/>
      <c r="B306" s="224" t="s">
        <v>11</v>
      </c>
      <c r="C306" s="233">
        <f>SUM(C8:C305)</f>
        <v>3006</v>
      </c>
      <c r="D306" s="225">
        <f>SUM(D8:D305)</f>
        <v>330161289</v>
      </c>
      <c r="E306" s="224" t="s">
        <v>11</v>
      </c>
      <c r="F306" s="233">
        <f>SUM(F8:F305)</f>
        <v>261</v>
      </c>
      <c r="G306" s="225">
        <f>SUM(G8:G305)</f>
        <v>29078884</v>
      </c>
      <c r="H306" s="233">
        <f>SUM(H8:H305)</f>
        <v>0</v>
      </c>
      <c r="I306" s="233">
        <f>SUM(I8:I305)</f>
        <v>297452991</v>
      </c>
      <c r="J306" s="225"/>
      <c r="K306" s="220"/>
      <c r="L306" s="220"/>
      <c r="M306" s="220"/>
      <c r="N306" s="220"/>
      <c r="O306" s="220"/>
      <c r="P306" s="220"/>
      <c r="Q306" s="220"/>
      <c r="R306" s="220"/>
    </row>
    <row r="307" spans="1:18" s="218" customFormat="1" x14ac:dyDescent="0.25">
      <c r="A307" s="227"/>
      <c r="B307" s="224"/>
      <c r="C307" s="233"/>
      <c r="D307" s="225"/>
      <c r="E307" s="224"/>
      <c r="F307" s="233"/>
      <c r="G307" s="225"/>
      <c r="H307" s="233"/>
      <c r="I307" s="233"/>
      <c r="J307" s="225"/>
      <c r="K307" s="220"/>
      <c r="M307" s="220"/>
      <c r="N307" s="220"/>
      <c r="O307" s="220"/>
      <c r="P307" s="220"/>
      <c r="Q307" s="220"/>
      <c r="R307" s="220"/>
    </row>
    <row r="308" spans="1:18" x14ac:dyDescent="0.25">
      <c r="A308" s="226"/>
      <c r="B308" s="227"/>
      <c r="C308" s="241"/>
      <c r="D308" s="237"/>
      <c r="E308" s="224"/>
      <c r="F308" s="241"/>
      <c r="G308" s="333" t="s">
        <v>12</v>
      </c>
      <c r="H308" s="334"/>
      <c r="I308" s="237"/>
      <c r="J308" s="228">
        <f>SUM(D8:D305)</f>
        <v>330161289</v>
      </c>
      <c r="P308" s="220"/>
      <c r="Q308" s="220"/>
      <c r="R308" s="234"/>
    </row>
    <row r="309" spans="1:18" x14ac:dyDescent="0.25">
      <c r="A309" s="236"/>
      <c r="B309" s="235"/>
      <c r="C309" s="241"/>
      <c r="D309" s="237"/>
      <c r="E309" s="238"/>
      <c r="F309" s="241"/>
      <c r="G309" s="333" t="s">
        <v>13</v>
      </c>
      <c r="H309" s="334"/>
      <c r="I309" s="238"/>
      <c r="J309" s="228">
        <f>SUM(G8:G305)</f>
        <v>29078884</v>
      </c>
      <c r="R309" s="234"/>
    </row>
    <row r="310" spans="1:18" x14ac:dyDescent="0.25">
      <c r="A310" s="229"/>
      <c r="B310" s="238"/>
      <c r="C310" s="241"/>
      <c r="D310" s="237"/>
      <c r="E310" s="238"/>
      <c r="F310" s="241"/>
      <c r="G310" s="333" t="s">
        <v>14</v>
      </c>
      <c r="H310" s="334"/>
      <c r="I310" s="230"/>
      <c r="J310" s="230">
        <f>J308-J309</f>
        <v>301082405</v>
      </c>
      <c r="L310" s="220"/>
      <c r="R310" s="234"/>
    </row>
    <row r="311" spans="1:18" x14ac:dyDescent="0.25">
      <c r="A311" s="236"/>
      <c r="B311" s="231"/>
      <c r="C311" s="241"/>
      <c r="D311" s="232"/>
      <c r="E311" s="238"/>
      <c r="F311" s="241"/>
      <c r="G311" s="333" t="s">
        <v>15</v>
      </c>
      <c r="H311" s="334"/>
      <c r="I311" s="238"/>
      <c r="J311" s="228">
        <f>SUM(H8:H305)</f>
        <v>0</v>
      </c>
      <c r="R311" s="234"/>
    </row>
    <row r="312" spans="1:18" x14ac:dyDescent="0.25">
      <c r="A312" s="236"/>
      <c r="B312" s="231"/>
      <c r="C312" s="241"/>
      <c r="D312" s="232"/>
      <c r="E312" s="238"/>
      <c r="F312" s="241"/>
      <c r="G312" s="333" t="s">
        <v>16</v>
      </c>
      <c r="H312" s="334"/>
      <c r="I312" s="238"/>
      <c r="J312" s="228">
        <f>J310+J311</f>
        <v>301082405</v>
      </c>
      <c r="R312" s="234"/>
    </row>
    <row r="313" spans="1:18" x14ac:dyDescent="0.25">
      <c r="A313" s="236"/>
      <c r="B313" s="231"/>
      <c r="C313" s="241"/>
      <c r="D313" s="232"/>
      <c r="E313" s="238"/>
      <c r="F313" s="241"/>
      <c r="G313" s="333" t="s">
        <v>5</v>
      </c>
      <c r="H313" s="334"/>
      <c r="I313" s="238"/>
      <c r="J313" s="228">
        <f>SUM(I8:I305)</f>
        <v>297452991</v>
      </c>
      <c r="R313" s="234"/>
    </row>
    <row r="314" spans="1:18" x14ac:dyDescent="0.25">
      <c r="A314" s="236"/>
      <c r="B314" s="231"/>
      <c r="C314" s="241"/>
      <c r="D314" s="232"/>
      <c r="E314" s="238"/>
      <c r="F314" s="241"/>
      <c r="G314" s="333" t="s">
        <v>32</v>
      </c>
      <c r="H314" s="334"/>
      <c r="I314" s="235" t="str">
        <f>IF(J314&gt;0,"SALDO",IF(J314&lt;0,"PIUTANG",IF(J314=0,"LUNAS")))</f>
        <v>PIUTANG</v>
      </c>
      <c r="J314" s="228">
        <f>J313-J312</f>
        <v>-3629414</v>
      </c>
      <c r="R314" s="234"/>
    </row>
  </sheetData>
  <mergeCells count="13">
    <mergeCell ref="G314:H314"/>
    <mergeCell ref="G308:H308"/>
    <mergeCell ref="G309:H309"/>
    <mergeCell ref="G310:H310"/>
    <mergeCell ref="G311:H311"/>
    <mergeCell ref="G312:H312"/>
    <mergeCell ref="G313:H31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50"/>
  <sheetViews>
    <sheetView workbookViewId="0">
      <pane ySplit="6" topLeftCell="A225" activePane="bottomLeft" state="frozen"/>
      <selection pane="bottomLeft" activeCell="G234" sqref="G23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J249*-1</f>
        <v>1257463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36">
        <v>43183</v>
      </c>
      <c r="B233" s="235">
        <v>180157912</v>
      </c>
      <c r="C233" s="241">
        <v>5</v>
      </c>
      <c r="D233" s="34">
        <v>440738</v>
      </c>
      <c r="E233" s="238">
        <v>180041340</v>
      </c>
      <c r="F233" s="241">
        <v>7</v>
      </c>
      <c r="G233" s="237">
        <v>729663</v>
      </c>
      <c r="H233" s="238"/>
      <c r="I233" s="240"/>
      <c r="J233" s="237"/>
      <c r="K233" s="234"/>
      <c r="L233" s="234"/>
      <c r="M233" s="234"/>
      <c r="N233" s="234"/>
      <c r="O233" s="234"/>
      <c r="P233" s="234"/>
    </row>
    <row r="234" spans="1:16" x14ac:dyDescent="0.25">
      <c r="A234" s="236">
        <v>43183</v>
      </c>
      <c r="B234" s="235">
        <v>180157928</v>
      </c>
      <c r="C234" s="241">
        <v>15</v>
      </c>
      <c r="D234" s="34">
        <v>1433513</v>
      </c>
      <c r="E234" s="238"/>
      <c r="F234" s="241"/>
      <c r="G234" s="237"/>
      <c r="H234" s="238"/>
      <c r="I234" s="240"/>
      <c r="J234" s="237"/>
      <c r="K234" s="234"/>
      <c r="L234" s="234"/>
      <c r="M234" s="234"/>
      <c r="N234" s="234"/>
      <c r="O234" s="234"/>
      <c r="P234" s="234"/>
    </row>
    <row r="235" spans="1:16" x14ac:dyDescent="0.25">
      <c r="A235" s="236">
        <v>43183</v>
      </c>
      <c r="B235" s="235">
        <v>180157959</v>
      </c>
      <c r="C235" s="241">
        <v>1</v>
      </c>
      <c r="D235" s="34">
        <v>112875</v>
      </c>
      <c r="E235" s="238"/>
      <c r="F235" s="241"/>
      <c r="G235" s="237"/>
      <c r="H235" s="238"/>
      <c r="I235" s="240"/>
      <c r="J235" s="237"/>
      <c r="K235" s="234"/>
      <c r="L235" s="234"/>
      <c r="M235" s="234"/>
      <c r="N235" s="234"/>
      <c r="O235" s="234"/>
      <c r="P235" s="234"/>
    </row>
    <row r="236" spans="1:16" x14ac:dyDescent="0.25">
      <c r="A236" s="236"/>
      <c r="B236" s="235"/>
      <c r="C236" s="241"/>
      <c r="D236" s="34"/>
      <c r="E236" s="238"/>
      <c r="F236" s="241"/>
      <c r="G236" s="237"/>
      <c r="H236" s="238"/>
      <c r="I236" s="240"/>
      <c r="J236" s="237"/>
      <c r="K236" s="234"/>
      <c r="L236" s="234"/>
      <c r="M236" s="234"/>
      <c r="N236" s="234"/>
      <c r="O236" s="234"/>
      <c r="P236" s="234"/>
    </row>
    <row r="237" spans="1:16" x14ac:dyDescent="0.25">
      <c r="A237" s="236"/>
      <c r="B237" s="235"/>
      <c r="C237" s="241"/>
      <c r="D237" s="34"/>
      <c r="E237" s="238"/>
      <c r="F237" s="241"/>
      <c r="G237" s="237"/>
      <c r="H237" s="238"/>
      <c r="I237" s="240"/>
      <c r="J237" s="237"/>
      <c r="K237" s="234"/>
      <c r="L237" s="234"/>
      <c r="M237" s="234"/>
      <c r="N237" s="234"/>
      <c r="O237" s="234"/>
      <c r="P237" s="234"/>
    </row>
    <row r="238" spans="1:16" x14ac:dyDescent="0.25">
      <c r="A238" s="236"/>
      <c r="B238" s="235"/>
      <c r="C238" s="241"/>
      <c r="D238" s="34"/>
      <c r="E238" s="238"/>
      <c r="F238" s="241"/>
      <c r="G238" s="237"/>
      <c r="H238" s="238"/>
      <c r="I238" s="240"/>
      <c r="J238" s="237"/>
      <c r="K238" s="234"/>
      <c r="L238" s="234"/>
      <c r="M238" s="234"/>
      <c r="N238" s="234"/>
      <c r="O238" s="234"/>
      <c r="P238" s="234"/>
    </row>
    <row r="239" spans="1:16" x14ac:dyDescent="0.25">
      <c r="A239" s="236"/>
      <c r="B239" s="235"/>
      <c r="C239" s="241"/>
      <c r="D239" s="34"/>
      <c r="E239" s="238"/>
      <c r="F239" s="241"/>
      <c r="G239" s="237"/>
      <c r="H239" s="238"/>
      <c r="I239" s="240"/>
      <c r="J239" s="237"/>
      <c r="K239" s="234"/>
      <c r="L239" s="234"/>
      <c r="M239" s="234"/>
      <c r="N239" s="234"/>
      <c r="O239" s="234"/>
      <c r="P239" s="234"/>
    </row>
    <row r="240" spans="1:16" x14ac:dyDescent="0.25">
      <c r="A240" s="236"/>
      <c r="B240" s="235"/>
      <c r="C240" s="241"/>
      <c r="D240" s="34"/>
      <c r="E240" s="238"/>
      <c r="F240" s="241"/>
      <c r="G240" s="237"/>
      <c r="H240" s="238"/>
      <c r="I240" s="240"/>
      <c r="J240" s="237"/>
      <c r="K240" s="234"/>
      <c r="L240" s="234"/>
      <c r="M240" s="234"/>
      <c r="N240" s="234"/>
      <c r="O240" s="234"/>
      <c r="P240" s="234"/>
    </row>
    <row r="241" spans="1:16" x14ac:dyDescent="0.25">
      <c r="A241" s="236"/>
      <c r="B241" s="224" t="s">
        <v>11</v>
      </c>
      <c r="C241" s="233">
        <f>SUM(C7:C240)</f>
        <v>1591</v>
      </c>
      <c r="D241" s="225">
        <f>SUM(D7:D240)</f>
        <v>151824807</v>
      </c>
      <c r="E241" s="224" t="s">
        <v>11</v>
      </c>
      <c r="F241" s="233">
        <f>SUM(F7:F240)</f>
        <v>316</v>
      </c>
      <c r="G241" s="225">
        <f>SUM(G7:G240)</f>
        <v>33272937</v>
      </c>
      <c r="H241" s="225">
        <f>SUM(H7:H240)</f>
        <v>0</v>
      </c>
      <c r="I241" s="233">
        <f>SUM(I7:I240)</f>
        <v>117294407</v>
      </c>
      <c r="J241" s="5"/>
      <c r="K241" s="234"/>
      <c r="L241" s="234"/>
      <c r="M241" s="234"/>
      <c r="N241" s="234"/>
      <c r="O241" s="234"/>
      <c r="P241" s="234"/>
    </row>
    <row r="242" spans="1:16" x14ac:dyDescent="0.25">
      <c r="A242" s="236"/>
      <c r="B242" s="224"/>
      <c r="C242" s="233"/>
      <c r="D242" s="225"/>
      <c r="E242" s="224"/>
      <c r="F242" s="233"/>
      <c r="G242" s="5"/>
      <c r="H242" s="235"/>
      <c r="I242" s="241"/>
      <c r="J242" s="5"/>
      <c r="K242" s="234"/>
      <c r="L242" s="234"/>
      <c r="M242" s="234"/>
      <c r="N242" s="234"/>
      <c r="O242" s="234"/>
      <c r="P242" s="234"/>
    </row>
    <row r="243" spans="1:16" x14ac:dyDescent="0.25">
      <c r="A243" s="236"/>
      <c r="B243" s="227"/>
      <c r="C243" s="241"/>
      <c r="D243" s="237"/>
      <c r="E243" s="224"/>
      <c r="F243" s="241"/>
      <c r="G243" s="318" t="s">
        <v>12</v>
      </c>
      <c r="H243" s="318"/>
      <c r="I243" s="240"/>
      <c r="J243" s="228">
        <f>SUM(D7:D240)</f>
        <v>151824807</v>
      </c>
      <c r="K243" s="234"/>
      <c r="L243" s="234"/>
      <c r="M243" s="234"/>
      <c r="N243" s="234"/>
      <c r="O243" s="234"/>
      <c r="P243" s="234"/>
    </row>
    <row r="244" spans="1:16" x14ac:dyDescent="0.25">
      <c r="A244" s="226"/>
      <c r="B244" s="235"/>
      <c r="C244" s="241"/>
      <c r="D244" s="237"/>
      <c r="E244" s="238"/>
      <c r="F244" s="241"/>
      <c r="G244" s="318" t="s">
        <v>13</v>
      </c>
      <c r="H244" s="318"/>
      <c r="I244" s="240"/>
      <c r="J244" s="228">
        <f>SUM(G7:G240)</f>
        <v>33272937</v>
      </c>
      <c r="K244" s="234"/>
      <c r="L244" s="234"/>
      <c r="M244" s="234"/>
      <c r="N244" s="234"/>
      <c r="O244" s="234"/>
      <c r="P244" s="234"/>
    </row>
    <row r="245" spans="1:16" x14ac:dyDescent="0.25">
      <c r="A245" s="236"/>
      <c r="B245" s="238"/>
      <c r="C245" s="241"/>
      <c r="D245" s="237"/>
      <c r="E245" s="238"/>
      <c r="F245" s="241"/>
      <c r="G245" s="318" t="s">
        <v>14</v>
      </c>
      <c r="H245" s="318"/>
      <c r="I245" s="41"/>
      <c r="J245" s="230">
        <f>J243-J244</f>
        <v>118551870</v>
      </c>
      <c r="K245" s="234"/>
      <c r="L245" s="234"/>
      <c r="M245" s="234"/>
      <c r="N245" s="234"/>
      <c r="O245" s="234"/>
      <c r="P245" s="234"/>
    </row>
    <row r="246" spans="1:16" x14ac:dyDescent="0.25">
      <c r="A246" s="229"/>
      <c r="B246" s="231"/>
      <c r="C246" s="241"/>
      <c r="D246" s="232"/>
      <c r="E246" s="238"/>
      <c r="F246" s="241"/>
      <c r="G246" s="318" t="s">
        <v>15</v>
      </c>
      <c r="H246" s="318"/>
      <c r="I246" s="240"/>
      <c r="J246" s="228">
        <f>SUM(H7:H240)</f>
        <v>0</v>
      </c>
      <c r="K246" s="234"/>
      <c r="L246" s="234"/>
      <c r="M246" s="234"/>
      <c r="N246" s="234"/>
      <c r="O246" s="234"/>
      <c r="P246" s="234"/>
    </row>
    <row r="247" spans="1:16" x14ac:dyDescent="0.25">
      <c r="A247" s="236"/>
      <c r="B247" s="231"/>
      <c r="C247" s="241"/>
      <c r="D247" s="232"/>
      <c r="E247" s="238"/>
      <c r="F247" s="241"/>
      <c r="G247" s="318" t="s">
        <v>16</v>
      </c>
      <c r="H247" s="318"/>
      <c r="I247" s="240"/>
      <c r="J247" s="228">
        <f>J245+J246</f>
        <v>118551870</v>
      </c>
      <c r="K247" s="234"/>
      <c r="L247" s="234"/>
      <c r="M247" s="234"/>
      <c r="N247" s="234"/>
      <c r="O247" s="234"/>
      <c r="P247" s="234"/>
    </row>
    <row r="248" spans="1:16" x14ac:dyDescent="0.25">
      <c r="A248" s="236"/>
      <c r="B248" s="231"/>
      <c r="C248" s="241"/>
      <c r="D248" s="232"/>
      <c r="E248" s="238"/>
      <c r="F248" s="241"/>
      <c r="G248" s="318" t="s">
        <v>5</v>
      </c>
      <c r="H248" s="318"/>
      <c r="I248" s="240"/>
      <c r="J248" s="228">
        <f>SUM(I7:I240)</f>
        <v>117294407</v>
      </c>
      <c r="K248" s="234"/>
      <c r="L248" s="234"/>
      <c r="M248" s="234"/>
      <c r="N248" s="234"/>
      <c r="O248" s="234"/>
      <c r="P248" s="234"/>
    </row>
    <row r="249" spans="1:16" x14ac:dyDescent="0.25">
      <c r="A249" s="236"/>
      <c r="B249" s="231"/>
      <c r="C249" s="241"/>
      <c r="D249" s="232"/>
      <c r="E249" s="238"/>
      <c r="F249" s="241"/>
      <c r="G249" s="318" t="s">
        <v>32</v>
      </c>
      <c r="H249" s="318"/>
      <c r="I249" s="241" t="str">
        <f>IF(J249&gt;0,"SALDO",IF(J249&lt;0,"PIUTANG",IF(J249=0,"LUNAS")))</f>
        <v>PIUTANG</v>
      </c>
      <c r="J249" s="228">
        <f>J248-J247</f>
        <v>-1257463</v>
      </c>
      <c r="K249" s="234"/>
      <c r="L249" s="234"/>
      <c r="M249" s="234"/>
      <c r="N249" s="234"/>
      <c r="O249" s="234"/>
      <c r="P249" s="234"/>
    </row>
    <row r="250" spans="1:16" x14ac:dyDescent="0.25">
      <c r="A250" s="236"/>
      <c r="K250" s="234"/>
      <c r="L250" s="234"/>
      <c r="M250" s="234"/>
      <c r="N250" s="234"/>
      <c r="O250" s="234"/>
      <c r="P250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49:H249"/>
    <mergeCell ref="G243:H243"/>
    <mergeCell ref="G244:H244"/>
    <mergeCell ref="G245:H245"/>
    <mergeCell ref="G246:H246"/>
    <mergeCell ref="G247:H247"/>
    <mergeCell ref="G248:H248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L24" sqref="L2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4"/>
  <sheetViews>
    <sheetView workbookViewId="0">
      <pane ySplit="7" topLeftCell="A17" activePane="bottomLeft" state="frozen"/>
      <selection pane="bottomLeft" activeCell="L24" sqref="L2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J34*-1</f>
        <v>-203000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x14ac:dyDescent="0.25">
      <c r="A25" s="4"/>
      <c r="B25" s="3"/>
      <c r="C25" s="40"/>
      <c r="D25" s="6"/>
      <c r="E25" s="7"/>
      <c r="F25" s="3"/>
      <c r="G25" s="6"/>
      <c r="H25" s="39"/>
      <c r="I25" s="39"/>
      <c r="J25" s="6"/>
      <c r="M25" s="37"/>
    </row>
    <row r="26" spans="1:17" x14ac:dyDescent="0.25">
      <c r="A26" s="4"/>
      <c r="B26" s="8" t="s">
        <v>11</v>
      </c>
      <c r="C26" s="77">
        <f>SUM(C8:C25)</f>
        <v>70</v>
      </c>
      <c r="D26" s="9"/>
      <c r="E26" s="8" t="s">
        <v>11</v>
      </c>
      <c r="F26" s="8">
        <f>SUM(F8:F25)</f>
        <v>18</v>
      </c>
      <c r="G26" s="5"/>
      <c r="H26" s="40"/>
      <c r="I26" s="40"/>
      <c r="J26" s="5"/>
      <c r="M26" s="37"/>
    </row>
    <row r="27" spans="1:17" x14ac:dyDescent="0.25">
      <c r="A27" s="4"/>
      <c r="B27" s="8"/>
      <c r="C27" s="77"/>
      <c r="D27" s="9"/>
      <c r="E27" s="8"/>
      <c r="F27" s="8"/>
      <c r="G27" s="32"/>
      <c r="H27" s="52"/>
      <c r="I27" s="40"/>
      <c r="J27" s="5"/>
      <c r="M27" s="37"/>
    </row>
    <row r="28" spans="1:17" x14ac:dyDescent="0.25">
      <c r="A28" s="10"/>
      <c r="B28" s="11"/>
      <c r="C28" s="40"/>
      <c r="D28" s="6"/>
      <c r="E28" s="8"/>
      <c r="F28" s="3"/>
      <c r="G28" s="318" t="s">
        <v>12</v>
      </c>
      <c r="H28" s="318"/>
      <c r="I28" s="39"/>
      <c r="J28" s="13">
        <f>SUM(D8:D25)</f>
        <v>7679441</v>
      </c>
      <c r="M28" s="37"/>
    </row>
    <row r="29" spans="1:17" x14ac:dyDescent="0.25">
      <c r="A29" s="4"/>
      <c r="B29" s="3"/>
      <c r="C29" s="40"/>
      <c r="D29" s="6"/>
      <c r="E29" s="7"/>
      <c r="F29" s="3"/>
      <c r="G29" s="318" t="s">
        <v>13</v>
      </c>
      <c r="H29" s="318"/>
      <c r="I29" s="39"/>
      <c r="J29" s="13">
        <f>SUM(G8:G25)</f>
        <v>1894638</v>
      </c>
      <c r="M29" s="37"/>
    </row>
    <row r="30" spans="1:17" x14ac:dyDescent="0.25">
      <c r="A30" s="14"/>
      <c r="B30" s="7"/>
      <c r="C30" s="40"/>
      <c r="D30" s="6"/>
      <c r="E30" s="7"/>
      <c r="F30" s="3"/>
      <c r="G30" s="318" t="s">
        <v>14</v>
      </c>
      <c r="H30" s="318"/>
      <c r="I30" s="41"/>
      <c r="J30" s="15">
        <f>J28-J29</f>
        <v>5784803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15</v>
      </c>
      <c r="H31" s="318"/>
      <c r="I31" s="39"/>
      <c r="J31" s="13">
        <f>SUM(H8:H26)</f>
        <v>0</v>
      </c>
      <c r="M31" s="37"/>
    </row>
    <row r="32" spans="1:17" x14ac:dyDescent="0.25">
      <c r="A32" s="4"/>
      <c r="B32" s="16"/>
      <c r="C32" s="40"/>
      <c r="D32" s="17"/>
      <c r="E32" s="7"/>
      <c r="F32" s="3"/>
      <c r="G32" s="318" t="s">
        <v>16</v>
      </c>
      <c r="H32" s="318"/>
      <c r="I32" s="39"/>
      <c r="J32" s="13">
        <f>J30+J31</f>
        <v>5784803</v>
      </c>
      <c r="M32" s="37"/>
    </row>
    <row r="33" spans="1:13" x14ac:dyDescent="0.25">
      <c r="A33" s="4"/>
      <c r="B33" s="16"/>
      <c r="C33" s="40"/>
      <c r="D33" s="17"/>
      <c r="E33" s="7"/>
      <c r="F33" s="3"/>
      <c r="G33" s="318" t="s">
        <v>5</v>
      </c>
      <c r="H33" s="318"/>
      <c r="I33" s="39"/>
      <c r="J33" s="13">
        <f>SUM(I8:I26)</f>
        <v>5987803</v>
      </c>
      <c r="M33" s="37"/>
    </row>
    <row r="34" spans="1:13" x14ac:dyDescent="0.25">
      <c r="A34" s="4"/>
      <c r="B34" s="16"/>
      <c r="C34" s="40"/>
      <c r="D34" s="17"/>
      <c r="E34" s="7"/>
      <c r="F34" s="3"/>
      <c r="G34" s="318" t="s">
        <v>32</v>
      </c>
      <c r="H34" s="318"/>
      <c r="I34" s="40" t="str">
        <f>IF(J34&gt;0,"SALDO",IF(J34&lt;0,"PIUTANG",IF(J34=0,"LUNAS")))</f>
        <v>SALDO</v>
      </c>
      <c r="J34" s="13">
        <f>J33-J32</f>
        <v>203000</v>
      </c>
      <c r="M3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G15" sqref="G1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3652300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>
        <v>3898000</v>
      </c>
      <c r="J13" s="34" t="s">
        <v>17</v>
      </c>
      <c r="L13" s="239"/>
    </row>
    <row r="14" spans="1:13" s="234" customFormat="1" x14ac:dyDescent="0.25">
      <c r="A14" s="98">
        <v>43183</v>
      </c>
      <c r="B14" s="99">
        <v>180157905</v>
      </c>
      <c r="C14" s="254">
        <v>41</v>
      </c>
      <c r="D14" s="34">
        <v>4288550</v>
      </c>
      <c r="E14" s="101">
        <v>180041337</v>
      </c>
      <c r="F14" s="99">
        <v>6</v>
      </c>
      <c r="G14" s="34">
        <v>639275</v>
      </c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189</v>
      </c>
      <c r="D16" s="9"/>
      <c r="E16" s="8" t="s">
        <v>11</v>
      </c>
      <c r="F16" s="8">
        <f>SUM(F8:F15)</f>
        <v>27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21001226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3223926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17777300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17777300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-3652300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41" activePane="bottomLeft" state="frozen"/>
      <selection pane="bottomLeft" activeCell="L53" sqref="L5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44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2018-03-24T10:13:23Z</dcterms:modified>
</cp:coreProperties>
</file>