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92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Bandros!$L$265:$M$380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ST'!$A$5:$J$148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M2" i="49" l="1"/>
  <c r="M1" i="49"/>
  <c r="L2" i="2"/>
  <c r="L1" i="2"/>
  <c r="L2" i="54"/>
  <c r="L1" i="54"/>
  <c r="L2" i="49" l="1"/>
  <c r="L1" i="49"/>
  <c r="C16" i="15" l="1"/>
  <c r="M3" i="49" l="1"/>
  <c r="I292" i="53" l="1"/>
  <c r="G292" i="53"/>
  <c r="H292" i="53"/>
  <c r="F292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47" i="54" l="1"/>
  <c r="J145" i="54"/>
  <c r="J143" i="54"/>
  <c r="J142" i="54"/>
  <c r="I140" i="54"/>
  <c r="H140" i="54"/>
  <c r="G140" i="54"/>
  <c r="F140" i="54"/>
  <c r="D140" i="54"/>
  <c r="C140" i="54"/>
  <c r="J144" i="54" l="1"/>
  <c r="J146" i="54" s="1"/>
  <c r="J148" i="54" s="1"/>
  <c r="I2" i="54" s="1"/>
  <c r="C5" i="15" s="1"/>
  <c r="L3" i="54"/>
  <c r="I148" i="54" l="1"/>
  <c r="J25" i="35" l="1"/>
  <c r="J29" i="35"/>
  <c r="J27" i="35"/>
  <c r="J24" i="35"/>
  <c r="G22" i="35"/>
  <c r="F22" i="35"/>
  <c r="J26" i="35" l="1"/>
  <c r="J28" i="35" s="1"/>
  <c r="J30" i="35" s="1"/>
  <c r="J299" i="53" l="1"/>
  <c r="J295" i="53"/>
  <c r="J294" i="53"/>
  <c r="J296" i="53" l="1"/>
  <c r="L3" i="49"/>
  <c r="L3" i="53" l="1"/>
  <c r="C292" i="53"/>
  <c r="D292" i="53"/>
  <c r="J297" i="53"/>
  <c r="J298" i="53" s="1"/>
  <c r="J300" i="53" l="1"/>
  <c r="I2" i="53" l="1"/>
  <c r="C7" i="15" s="1"/>
  <c r="I300" i="53"/>
  <c r="L3" i="2" l="1"/>
  <c r="C381" i="49" l="1"/>
  <c r="D381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88" i="49"/>
  <c r="J386" i="49"/>
  <c r="J384" i="49"/>
  <c r="J383" i="49"/>
  <c r="I381" i="49"/>
  <c r="H381" i="49"/>
  <c r="G381" i="49"/>
  <c r="F381" i="49"/>
  <c r="J385" i="49" l="1"/>
  <c r="J387" i="49" s="1"/>
  <c r="J389" i="49" s="1"/>
  <c r="I2" i="49" s="1"/>
  <c r="I389" i="49" l="1"/>
  <c r="C8" i="15"/>
  <c r="J88" i="2" l="1"/>
  <c r="I83" i="2"/>
  <c r="H83" i="2"/>
  <c r="G83" i="2"/>
  <c r="F8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0" i="12"/>
  <c r="J38" i="12"/>
  <c r="J36" i="12"/>
  <c r="J35" i="12"/>
  <c r="F33" i="12"/>
  <c r="C3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90" i="2"/>
  <c r="J86" i="2"/>
  <c r="J85" i="2"/>
  <c r="D83" i="2"/>
  <c r="C83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87" i="2"/>
  <c r="J89" i="2" s="1"/>
  <c r="J91" i="2" s="1"/>
  <c r="I91" i="2" s="1"/>
  <c r="J55" i="11"/>
  <c r="J57" i="11" s="1"/>
  <c r="J59" i="11" s="1"/>
  <c r="J59" i="34"/>
  <c r="I2" i="21"/>
  <c r="I59" i="21"/>
  <c r="J122" i="20"/>
  <c r="J124" i="20" s="1"/>
  <c r="J126" i="20" s="1"/>
  <c r="I2" i="20" s="1"/>
  <c r="J37" i="12"/>
  <c r="J39" i="12" s="1"/>
  <c r="J41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C10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1" i="12"/>
  <c r="I126" i="20"/>
  <c r="I52" i="18"/>
  <c r="I95" i="4"/>
  <c r="I27" i="32"/>
  <c r="I2" i="32"/>
  <c r="I2" i="6"/>
  <c r="I2" i="17"/>
  <c r="I2" i="16"/>
  <c r="C12" i="15" s="1"/>
  <c r="I25" i="25"/>
  <c r="I30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<sst xmlns="http://schemas.openxmlformats.org/spreadsheetml/2006/main" count="1671" uniqueCount="194">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</sst>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48"/>
  <sheetViews>
    <sheetView zoomScale="85" zoomScaleNormal="85" workbookViewId="0">
      <pane ySplit="7" topLeftCell="A125" activePane="bottomLeft" state="frozen"/>
      <selection pane="bottomLeft" activeCell="D135" sqref="D135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SUM(D120:D132)</f>
        <v>15191666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J148*-1</f>
        <v>1850801</v>
      </c>
      <c r="J2" s="218"/>
      <c r="L2" s="278">
        <f>SUM(G120:G132)</f>
        <v>1065139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14126527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10">
        <v>43199</v>
      </c>
      <c r="B133" s="115">
        <v>180159665</v>
      </c>
      <c r="C133" s="309">
        <v>11</v>
      </c>
      <c r="D133" s="117">
        <v>959438</v>
      </c>
      <c r="E133" s="118"/>
      <c r="F133" s="120"/>
      <c r="G133" s="117"/>
      <c r="H133" s="118"/>
      <c r="I133" s="213"/>
      <c r="J133" s="117"/>
    </row>
    <row r="134" spans="1:10" ht="15.75" customHeight="1" x14ac:dyDescent="0.25">
      <c r="A134" s="210">
        <v>43199</v>
      </c>
      <c r="B134" s="115">
        <v>180159731</v>
      </c>
      <c r="C134" s="309">
        <v>7</v>
      </c>
      <c r="D134" s="117">
        <v>891363</v>
      </c>
      <c r="E134" s="118"/>
      <c r="F134" s="120"/>
      <c r="G134" s="117"/>
      <c r="H134" s="118"/>
      <c r="I134" s="213"/>
      <c r="J134" s="117"/>
    </row>
    <row r="135" spans="1:10" ht="15.75" customHeight="1" x14ac:dyDescent="0.25">
      <c r="A135" s="210"/>
      <c r="B135" s="115"/>
      <c r="C135" s="309"/>
      <c r="D135" s="117"/>
      <c r="E135" s="118"/>
      <c r="F135" s="120"/>
      <c r="G135" s="117"/>
      <c r="H135" s="118"/>
      <c r="I135" s="213"/>
      <c r="J135" s="117"/>
    </row>
    <row r="136" spans="1:10" ht="15.75" customHeight="1" x14ac:dyDescent="0.25">
      <c r="A136" s="210"/>
      <c r="B136" s="115"/>
      <c r="C136" s="309"/>
      <c r="D136" s="117"/>
      <c r="E136" s="118"/>
      <c r="F136" s="120"/>
      <c r="G136" s="117"/>
      <c r="H136" s="118"/>
      <c r="I136" s="213"/>
      <c r="J136" s="117"/>
    </row>
    <row r="137" spans="1:10" ht="15.75" customHeight="1" x14ac:dyDescent="0.25">
      <c r="A137" s="210"/>
      <c r="B137" s="115"/>
      <c r="C137" s="309"/>
      <c r="D137" s="117"/>
      <c r="E137" s="118"/>
      <c r="F137" s="120"/>
      <c r="G137" s="117"/>
      <c r="H137" s="118"/>
      <c r="I137" s="213"/>
      <c r="J137" s="117"/>
    </row>
    <row r="138" spans="1:10" ht="15.75" customHeight="1" x14ac:dyDescent="0.25">
      <c r="A138" s="210"/>
      <c r="B138" s="115"/>
      <c r="C138" s="309"/>
      <c r="D138" s="117"/>
      <c r="E138" s="118"/>
      <c r="F138" s="120"/>
      <c r="G138" s="117"/>
      <c r="H138" s="118"/>
      <c r="I138" s="213"/>
      <c r="J138" s="117"/>
    </row>
    <row r="139" spans="1:10" x14ac:dyDescent="0.25">
      <c r="A139" s="236"/>
      <c r="B139" s="235"/>
      <c r="C139" s="12"/>
      <c r="D139" s="237"/>
      <c r="E139" s="238"/>
      <c r="F139" s="241"/>
      <c r="G139" s="237"/>
      <c r="H139" s="238"/>
      <c r="I139" s="240"/>
      <c r="J139" s="237"/>
    </row>
    <row r="140" spans="1:10" x14ac:dyDescent="0.25">
      <c r="A140" s="236"/>
      <c r="B140" s="224" t="s">
        <v>11</v>
      </c>
      <c r="C140" s="230">
        <f>SUM(C8:C139)</f>
        <v>1405</v>
      </c>
      <c r="D140" s="225">
        <f>SUM(D8:D139)</f>
        <v>145095417</v>
      </c>
      <c r="E140" s="224" t="s">
        <v>11</v>
      </c>
      <c r="F140" s="233">
        <f>SUM(F8:F139)</f>
        <v>139</v>
      </c>
      <c r="G140" s="225">
        <f>SUM(G8:G139)</f>
        <v>14214474</v>
      </c>
      <c r="H140" s="233">
        <f>SUM(H8:H139)</f>
        <v>0</v>
      </c>
      <c r="I140" s="233">
        <f>SUM(I8:I139)</f>
        <v>129030142</v>
      </c>
      <c r="J140" s="5"/>
    </row>
    <row r="141" spans="1:10" x14ac:dyDescent="0.25">
      <c r="A141" s="236"/>
      <c r="B141" s="224"/>
      <c r="C141" s="230"/>
      <c r="D141" s="225"/>
      <c r="E141" s="224"/>
      <c r="F141" s="233"/>
      <c r="G141" s="225"/>
      <c r="H141" s="233"/>
      <c r="I141" s="233"/>
      <c r="J141" s="5"/>
    </row>
    <row r="142" spans="1:10" x14ac:dyDescent="0.25">
      <c r="A142" s="226"/>
      <c r="B142" s="227"/>
      <c r="C142" s="12"/>
      <c r="D142" s="237"/>
      <c r="E142" s="224"/>
      <c r="F142" s="241"/>
      <c r="G142" s="318" t="s">
        <v>12</v>
      </c>
      <c r="H142" s="318"/>
      <c r="I142" s="240"/>
      <c r="J142" s="228">
        <f>SUM(D8:D139)</f>
        <v>145095417</v>
      </c>
    </row>
    <row r="143" spans="1:10" x14ac:dyDescent="0.25">
      <c r="A143" s="236"/>
      <c r="B143" s="235"/>
      <c r="C143" s="12"/>
      <c r="D143" s="237"/>
      <c r="E143" s="238"/>
      <c r="F143" s="241"/>
      <c r="G143" s="318" t="s">
        <v>13</v>
      </c>
      <c r="H143" s="318"/>
      <c r="I143" s="240"/>
      <c r="J143" s="228">
        <f>SUM(G8:G139)</f>
        <v>14214474</v>
      </c>
    </row>
    <row r="144" spans="1:10" x14ac:dyDescent="0.25">
      <c r="A144" s="229"/>
      <c r="B144" s="238"/>
      <c r="C144" s="12"/>
      <c r="D144" s="237"/>
      <c r="E144" s="238"/>
      <c r="F144" s="241"/>
      <c r="G144" s="318" t="s">
        <v>14</v>
      </c>
      <c r="H144" s="318"/>
      <c r="I144" s="41"/>
      <c r="J144" s="230">
        <f>J142-J143</f>
        <v>130880943</v>
      </c>
    </row>
    <row r="145" spans="1:10" x14ac:dyDescent="0.25">
      <c r="A145" s="236"/>
      <c r="B145" s="231"/>
      <c r="C145" s="12"/>
      <c r="D145" s="232"/>
      <c r="E145" s="238"/>
      <c r="F145" s="241"/>
      <c r="G145" s="318" t="s">
        <v>15</v>
      </c>
      <c r="H145" s="318"/>
      <c r="I145" s="240"/>
      <c r="J145" s="228">
        <f>SUM(H8:H139)</f>
        <v>0</v>
      </c>
    </row>
    <row r="146" spans="1:10" x14ac:dyDescent="0.25">
      <c r="A146" s="236"/>
      <c r="B146" s="231"/>
      <c r="C146" s="12"/>
      <c r="D146" s="232"/>
      <c r="E146" s="238"/>
      <c r="F146" s="241"/>
      <c r="G146" s="318" t="s">
        <v>16</v>
      </c>
      <c r="H146" s="318"/>
      <c r="I146" s="240"/>
      <c r="J146" s="228">
        <f>J144+J145</f>
        <v>130880943</v>
      </c>
    </row>
    <row r="147" spans="1:10" x14ac:dyDescent="0.25">
      <c r="A147" s="236"/>
      <c r="B147" s="231"/>
      <c r="C147" s="12"/>
      <c r="D147" s="232"/>
      <c r="E147" s="238"/>
      <c r="F147" s="241"/>
      <c r="G147" s="318" t="s">
        <v>5</v>
      </c>
      <c r="H147" s="318"/>
      <c r="I147" s="240"/>
      <c r="J147" s="228">
        <f>SUM(I8:I139)</f>
        <v>129030142</v>
      </c>
    </row>
    <row r="148" spans="1:10" x14ac:dyDescent="0.25">
      <c r="A148" s="236"/>
      <c r="B148" s="231"/>
      <c r="C148" s="12"/>
      <c r="D148" s="232"/>
      <c r="E148" s="238"/>
      <c r="F148" s="241"/>
      <c r="G148" s="318" t="s">
        <v>32</v>
      </c>
      <c r="H148" s="318"/>
      <c r="I148" s="241" t="str">
        <f>IF(J148&gt;0,"SALDO",IF(J148&lt;0,"PIUTANG",IF(J148=0,"LUNAS")))</f>
        <v>PIUTANG</v>
      </c>
      <c r="J148" s="228">
        <f>J147-J146</f>
        <v>-1850801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48:H148"/>
    <mergeCell ref="G142:H142"/>
    <mergeCell ref="G143:H143"/>
    <mergeCell ref="G144:H144"/>
    <mergeCell ref="G145:H145"/>
    <mergeCell ref="G146:H146"/>
    <mergeCell ref="G147:H14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N45" sqref="N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E10" sqref="E10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43199</v>
      </c>
      <c r="C5" s="284">
        <f>'Taufik ST'!I2</f>
        <v>1850801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43192</v>
      </c>
      <c r="C6" s="284">
        <f>'Indra Fashion'!I2</f>
        <v>5650638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43199</v>
      </c>
      <c r="C7" s="284">
        <f>Atlantis!I2</f>
        <v>6571863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43199</v>
      </c>
      <c r="C8" s="284">
        <f>Bandros!I2</f>
        <v>8964113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>
        <v>43198</v>
      </c>
      <c r="C10" s="284">
        <f>Yanyan!I2</f>
        <v>1739675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43195</v>
      </c>
      <c r="C16" s="284">
        <f>'Agus A'!I2</f>
        <v>5574563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40225805.5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91"/>
  <sheetViews>
    <sheetView workbookViewId="0">
      <pane ySplit="7" topLeftCell="A70" activePane="bottomLeft" state="frozen"/>
      <selection pane="bottomLeft" activeCell="D79" sqref="D7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SUM(D70:D77)</f>
        <v>4633827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J91*-1</f>
        <v>5650638</v>
      </c>
      <c r="J2" s="20"/>
      <c r="L2" s="279">
        <f>SUM(G70:G77)</f>
        <v>380014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4253813</v>
      </c>
      <c r="M3" s="219"/>
      <c r="N3" s="219">
        <f>I2-L3</f>
        <v>1396825</v>
      </c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2">
        <v>43192</v>
      </c>
      <c r="B70" s="235">
        <v>180158909</v>
      </c>
      <c r="C70" s="241">
        <v>7</v>
      </c>
      <c r="D70" s="237">
        <v>768425</v>
      </c>
      <c r="E70" s="238">
        <v>180041620</v>
      </c>
      <c r="F70" s="241">
        <v>1</v>
      </c>
      <c r="G70" s="237">
        <v>86363</v>
      </c>
      <c r="H70" s="240"/>
      <c r="I70" s="240"/>
      <c r="J70" s="23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2">
        <v>43192</v>
      </c>
      <c r="B71" s="235">
        <v>180158917</v>
      </c>
      <c r="C71" s="241">
        <v>1</v>
      </c>
      <c r="D71" s="237">
        <v>109288</v>
      </c>
      <c r="E71" s="238"/>
      <c r="F71" s="241"/>
      <c r="G71" s="237"/>
      <c r="H71" s="240"/>
      <c r="I71" s="240"/>
      <c r="J71" s="23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2">
        <v>43193</v>
      </c>
      <c r="B72" s="235">
        <v>180159028</v>
      </c>
      <c r="C72" s="241">
        <v>9</v>
      </c>
      <c r="D72" s="237">
        <v>1344963</v>
      </c>
      <c r="E72" s="238">
        <v>180041647</v>
      </c>
      <c r="F72" s="241">
        <v>1</v>
      </c>
      <c r="G72" s="237">
        <v>109288</v>
      </c>
      <c r="H72" s="240"/>
      <c r="I72" s="240"/>
      <c r="J72" s="23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2">
        <v>43194</v>
      </c>
      <c r="B73" s="235">
        <v>180159147</v>
      </c>
      <c r="C73" s="241">
        <v>11</v>
      </c>
      <c r="D73" s="237">
        <v>930475</v>
      </c>
      <c r="E73" s="238"/>
      <c r="F73" s="241"/>
      <c r="G73" s="237"/>
      <c r="H73" s="240"/>
      <c r="I73" s="240"/>
      <c r="J73" s="23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2">
        <v>43195</v>
      </c>
      <c r="B74" s="235">
        <v>180159266</v>
      </c>
      <c r="C74" s="241">
        <v>4</v>
      </c>
      <c r="D74" s="237">
        <v>432950</v>
      </c>
      <c r="E74" s="238"/>
      <c r="F74" s="241"/>
      <c r="G74" s="237"/>
      <c r="H74" s="240"/>
      <c r="I74" s="240"/>
      <c r="J74" s="23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2">
        <v>43196</v>
      </c>
      <c r="B75" s="235">
        <v>180159362</v>
      </c>
      <c r="C75" s="241">
        <v>7</v>
      </c>
      <c r="D75" s="237">
        <v>761338</v>
      </c>
      <c r="E75" s="238">
        <v>180041733</v>
      </c>
      <c r="F75" s="241">
        <v>1</v>
      </c>
      <c r="G75" s="237">
        <v>184363</v>
      </c>
      <c r="H75" s="240"/>
      <c r="I75" s="240"/>
      <c r="J75" s="23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2">
        <v>43197</v>
      </c>
      <c r="B76" s="235">
        <v>180159513</v>
      </c>
      <c r="C76" s="241">
        <v>2</v>
      </c>
      <c r="D76" s="237">
        <v>210788</v>
      </c>
      <c r="E76" s="238"/>
      <c r="F76" s="241"/>
      <c r="G76" s="237"/>
      <c r="H76" s="240"/>
      <c r="I76" s="240"/>
      <c r="J76" s="23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2">
        <v>43197</v>
      </c>
      <c r="B77" s="235">
        <v>180159518</v>
      </c>
      <c r="C77" s="241">
        <v>1</v>
      </c>
      <c r="D77" s="237">
        <v>75600</v>
      </c>
      <c r="E77" s="238"/>
      <c r="F77" s="241"/>
      <c r="G77" s="237"/>
      <c r="H77" s="240"/>
      <c r="I77" s="240"/>
      <c r="J77" s="237"/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2">
        <v>43199</v>
      </c>
      <c r="B78" s="235">
        <v>180159706</v>
      </c>
      <c r="C78" s="241">
        <v>11</v>
      </c>
      <c r="D78" s="237">
        <v>1399825</v>
      </c>
      <c r="E78" s="238"/>
      <c r="F78" s="241"/>
      <c r="G78" s="237"/>
      <c r="H78" s="240"/>
      <c r="I78" s="240"/>
      <c r="J78" s="23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2"/>
      <c r="B79" s="235"/>
      <c r="C79" s="241"/>
      <c r="D79" s="237"/>
      <c r="E79" s="238"/>
      <c r="F79" s="241"/>
      <c r="G79" s="237"/>
      <c r="H79" s="240"/>
      <c r="I79" s="240"/>
      <c r="J79" s="23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2"/>
      <c r="B80" s="235"/>
      <c r="C80" s="241"/>
      <c r="D80" s="237"/>
      <c r="E80" s="238"/>
      <c r="F80" s="241"/>
      <c r="G80" s="237"/>
      <c r="H80" s="240"/>
      <c r="I80" s="240"/>
      <c r="J80" s="23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2"/>
      <c r="B81" s="235"/>
      <c r="C81" s="241"/>
      <c r="D81" s="237"/>
      <c r="E81" s="238"/>
      <c r="F81" s="241"/>
      <c r="G81" s="237"/>
      <c r="H81" s="240"/>
      <c r="I81" s="240"/>
      <c r="J81" s="237"/>
      <c r="K81" s="219"/>
      <c r="L81" s="219"/>
      <c r="M81" s="219"/>
      <c r="N81" s="219"/>
      <c r="O81" s="219"/>
      <c r="P81" s="219"/>
      <c r="Q81" s="219"/>
      <c r="R81" s="219"/>
    </row>
    <row r="82" spans="1:18" x14ac:dyDescent="0.25">
      <c r="A82" s="162"/>
      <c r="B82" s="3"/>
      <c r="C82" s="40"/>
      <c r="D82" s="6"/>
      <c r="E82" s="7"/>
      <c r="F82" s="40"/>
      <c r="G82" s="6"/>
      <c r="H82" s="39"/>
      <c r="I82" s="39"/>
      <c r="J82" s="6"/>
    </row>
    <row r="83" spans="1:18" x14ac:dyDescent="0.25">
      <c r="A83" s="162"/>
      <c r="B83" s="8" t="s">
        <v>11</v>
      </c>
      <c r="C83" s="77">
        <f>SUM(C8:C82)</f>
        <v>486</v>
      </c>
      <c r="D83" s="9">
        <f>SUM(D8:D82)</f>
        <v>52902781</v>
      </c>
      <c r="E83" s="8" t="s">
        <v>11</v>
      </c>
      <c r="F83" s="77">
        <f>SUM(F8:F82)</f>
        <v>44</v>
      </c>
      <c r="G83" s="5">
        <f>SUM(G8:G82)</f>
        <v>14061993</v>
      </c>
      <c r="H83" s="40">
        <f>SUM(H8:H82)</f>
        <v>0</v>
      </c>
      <c r="I83" s="40">
        <f>SUM(I8:I82)</f>
        <v>33190150</v>
      </c>
      <c r="J83" s="5"/>
    </row>
    <row r="84" spans="1:18" x14ac:dyDescent="0.25">
      <c r="A84" s="162"/>
      <c r="B84" s="8"/>
      <c r="C84" s="77"/>
      <c r="D84" s="9"/>
      <c r="E84" s="8"/>
      <c r="F84" s="77"/>
      <c r="G84" s="5"/>
      <c r="H84" s="40"/>
      <c r="I84" s="40"/>
      <c r="J84" s="5"/>
    </row>
    <row r="85" spans="1:18" x14ac:dyDescent="0.25">
      <c r="A85" s="163"/>
      <c r="B85" s="11"/>
      <c r="C85" s="40"/>
      <c r="D85" s="6"/>
      <c r="E85" s="8"/>
      <c r="F85" s="40"/>
      <c r="G85" s="318" t="s">
        <v>12</v>
      </c>
      <c r="H85" s="318"/>
      <c r="I85" s="39"/>
      <c r="J85" s="13">
        <f>SUM(D8:D82)</f>
        <v>52902781</v>
      </c>
    </row>
    <row r="86" spans="1:18" x14ac:dyDescent="0.25">
      <c r="A86" s="162"/>
      <c r="B86" s="3"/>
      <c r="C86" s="40"/>
      <c r="D86" s="6"/>
      <c r="E86" s="7"/>
      <c r="F86" s="40"/>
      <c r="G86" s="318" t="s">
        <v>13</v>
      </c>
      <c r="H86" s="318"/>
      <c r="I86" s="39"/>
      <c r="J86" s="13">
        <f>SUM(G8:G82)</f>
        <v>14061993</v>
      </c>
    </row>
    <row r="87" spans="1:18" x14ac:dyDescent="0.25">
      <c r="A87" s="164"/>
      <c r="B87" s="7"/>
      <c r="C87" s="40"/>
      <c r="D87" s="6"/>
      <c r="E87" s="7"/>
      <c r="F87" s="40"/>
      <c r="G87" s="318" t="s">
        <v>14</v>
      </c>
      <c r="H87" s="318"/>
      <c r="I87" s="41"/>
      <c r="J87" s="15">
        <f>J85-J86</f>
        <v>38840788</v>
      </c>
    </row>
    <row r="88" spans="1:18" x14ac:dyDescent="0.25">
      <c r="A88" s="162"/>
      <c r="B88" s="16"/>
      <c r="C88" s="40"/>
      <c r="D88" s="17"/>
      <c r="E88" s="7"/>
      <c r="F88" s="40"/>
      <c r="G88" s="318" t="s">
        <v>15</v>
      </c>
      <c r="H88" s="318"/>
      <c r="I88" s="39"/>
      <c r="J88" s="13">
        <f>SUM(H8:H82)</f>
        <v>0</v>
      </c>
    </row>
    <row r="89" spans="1:18" x14ac:dyDescent="0.25">
      <c r="A89" s="162"/>
      <c r="B89" s="16"/>
      <c r="C89" s="40"/>
      <c r="D89" s="17"/>
      <c r="E89" s="7"/>
      <c r="F89" s="40"/>
      <c r="G89" s="318" t="s">
        <v>16</v>
      </c>
      <c r="H89" s="318"/>
      <c r="I89" s="39"/>
      <c r="J89" s="13">
        <f>J87+J88</f>
        <v>38840788</v>
      </c>
    </row>
    <row r="90" spans="1:18" x14ac:dyDescent="0.25">
      <c r="A90" s="162"/>
      <c r="B90" s="16"/>
      <c r="C90" s="40"/>
      <c r="D90" s="17"/>
      <c r="E90" s="7"/>
      <c r="F90" s="40"/>
      <c r="G90" s="318" t="s">
        <v>5</v>
      </c>
      <c r="H90" s="318"/>
      <c r="I90" s="39"/>
      <c r="J90" s="13">
        <f>SUM(I8:I82)</f>
        <v>33190150</v>
      </c>
    </row>
    <row r="91" spans="1:18" x14ac:dyDescent="0.25">
      <c r="A91" s="162"/>
      <c r="B91" s="16"/>
      <c r="C91" s="40"/>
      <c r="D91" s="17"/>
      <c r="E91" s="7"/>
      <c r="F91" s="40"/>
      <c r="G91" s="318" t="s">
        <v>32</v>
      </c>
      <c r="H91" s="318"/>
      <c r="I91" s="40" t="str">
        <f>IF(J91&gt;0,"SALDO",IF(J91&lt;0,"PIUTANG",IF(J91=0,"LUNAS")))</f>
        <v>PIUTANG</v>
      </c>
      <c r="J91" s="13">
        <f>J90-J89</f>
        <v>-5650638</v>
      </c>
    </row>
  </sheetData>
  <mergeCells count="15">
    <mergeCell ref="G90:H90"/>
    <mergeCell ref="G91:H91"/>
    <mergeCell ref="G85:H85"/>
    <mergeCell ref="G86:H86"/>
    <mergeCell ref="G87:H87"/>
    <mergeCell ref="G88:H88"/>
    <mergeCell ref="G89:H89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389"/>
  <sheetViews>
    <sheetView workbookViewId="0">
      <pane ySplit="7" topLeftCell="A368" activePane="bottomLeft" state="frozen"/>
      <selection pane="bottomLeft" activeCell="G374" sqref="G374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SUM(D362:D367)</f>
        <v>6685089</v>
      </c>
      <c r="M1" s="219">
        <f>SUM(D368:D372)</f>
        <v>6525401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J389*-1</f>
        <v>8964113</v>
      </c>
      <c r="J2" s="218"/>
      <c r="L2" s="219">
        <f>SUM(G362:G367)</f>
        <v>410288</v>
      </c>
      <c r="M2" s="219">
        <f>SUM(G368:G372)</f>
        <v>499713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6274801</v>
      </c>
      <c r="M3" s="219">
        <f>M1-M2</f>
        <v>6025688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98">
        <v>43199</v>
      </c>
      <c r="B373" s="99">
        <v>180159646</v>
      </c>
      <c r="C373" s="100">
        <v>39</v>
      </c>
      <c r="D373" s="34">
        <v>4417438</v>
      </c>
      <c r="E373" s="101">
        <v>180041830</v>
      </c>
      <c r="F373" s="100">
        <v>5</v>
      </c>
      <c r="G373" s="34">
        <v>402150</v>
      </c>
      <c r="H373" s="102"/>
      <c r="I373" s="102"/>
      <c r="J373" s="34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98">
        <v>43199</v>
      </c>
      <c r="B374" s="99">
        <v>180159687</v>
      </c>
      <c r="C374" s="100">
        <v>35</v>
      </c>
      <c r="D374" s="34">
        <v>4123175</v>
      </c>
      <c r="E374" s="101"/>
      <c r="F374" s="100"/>
      <c r="G374" s="34"/>
      <c r="H374" s="102"/>
      <c r="I374" s="102"/>
      <c r="J374" s="34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98">
        <v>43199</v>
      </c>
      <c r="B375" s="99">
        <v>180159720</v>
      </c>
      <c r="C375" s="100">
        <v>7</v>
      </c>
      <c r="D375" s="34">
        <v>825650</v>
      </c>
      <c r="E375" s="101"/>
      <c r="F375" s="100"/>
      <c r="G375" s="34"/>
      <c r="H375" s="102"/>
      <c r="I375" s="102"/>
      <c r="J375" s="34"/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98"/>
      <c r="B376" s="99"/>
      <c r="C376" s="100"/>
      <c r="D376" s="34"/>
      <c r="E376" s="101"/>
      <c r="F376" s="100"/>
      <c r="G376" s="34"/>
      <c r="H376" s="102"/>
      <c r="I376" s="102"/>
      <c r="J376" s="34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98"/>
      <c r="B377" s="99"/>
      <c r="C377" s="100"/>
      <c r="D377" s="34"/>
      <c r="E377" s="101"/>
      <c r="F377" s="100"/>
      <c r="G377" s="34"/>
      <c r="H377" s="102"/>
      <c r="I377" s="102"/>
      <c r="J377" s="34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98"/>
      <c r="B378" s="99"/>
      <c r="C378" s="100"/>
      <c r="D378" s="34"/>
      <c r="E378" s="101"/>
      <c r="F378" s="100"/>
      <c r="G378" s="34"/>
      <c r="H378" s="102"/>
      <c r="I378" s="102"/>
      <c r="J378" s="34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98"/>
      <c r="B379" s="99"/>
      <c r="C379" s="100"/>
      <c r="D379" s="34"/>
      <c r="E379" s="101"/>
      <c r="F379" s="100"/>
      <c r="G379" s="34"/>
      <c r="H379" s="102"/>
      <c r="I379" s="102"/>
      <c r="J379" s="34"/>
      <c r="K379" s="138"/>
      <c r="L379" s="138"/>
      <c r="M379" s="138"/>
      <c r="N379" s="138"/>
      <c r="O379" s="138"/>
      <c r="P379" s="138"/>
      <c r="Q379" s="138"/>
      <c r="R379" s="138"/>
    </row>
    <row r="380" spans="1:18" x14ac:dyDescent="0.25">
      <c r="A380" s="236"/>
      <c r="B380" s="235"/>
      <c r="C380" s="241"/>
      <c r="D380" s="237"/>
      <c r="E380" s="238"/>
      <c r="F380" s="241"/>
      <c r="G380" s="237"/>
      <c r="H380" s="240"/>
      <c r="I380" s="240"/>
      <c r="J380" s="237"/>
    </row>
    <row r="381" spans="1:18" s="218" customFormat="1" x14ac:dyDescent="0.25">
      <c r="A381" s="227"/>
      <c r="B381" s="224" t="s">
        <v>11</v>
      </c>
      <c r="C381" s="233">
        <f>SUM(C8:C380)</f>
        <v>3903</v>
      </c>
      <c r="D381" s="225">
        <f>SUM(D8:D380)</f>
        <v>429983840</v>
      </c>
      <c r="E381" s="224" t="s">
        <v>11</v>
      </c>
      <c r="F381" s="233">
        <f>SUM(F8:F380)</f>
        <v>342</v>
      </c>
      <c r="G381" s="225">
        <f>SUM(G8:G380)</f>
        <v>38019550</v>
      </c>
      <c r="H381" s="233">
        <f>SUM(H8:H380)</f>
        <v>0</v>
      </c>
      <c r="I381" s="233">
        <f>SUM(I8:I380)</f>
        <v>383000177</v>
      </c>
      <c r="J381" s="225"/>
      <c r="K381" s="220"/>
      <c r="L381" s="220"/>
      <c r="M381" s="220"/>
      <c r="N381" s="220"/>
      <c r="O381" s="220"/>
      <c r="P381" s="220"/>
      <c r="Q381" s="220"/>
      <c r="R381" s="220"/>
    </row>
    <row r="382" spans="1:18" s="218" customFormat="1" x14ac:dyDescent="0.25">
      <c r="A382" s="227"/>
      <c r="B382" s="224"/>
      <c r="C382" s="233"/>
      <c r="D382" s="225"/>
      <c r="E382" s="224"/>
      <c r="F382" s="233"/>
      <c r="G382" s="225"/>
      <c r="H382" s="233"/>
      <c r="I382" s="233"/>
      <c r="J382" s="225"/>
      <c r="K382" s="220"/>
      <c r="M382" s="220"/>
      <c r="N382" s="220"/>
      <c r="O382" s="220"/>
      <c r="P382" s="220"/>
      <c r="Q382" s="220"/>
      <c r="R382" s="220"/>
    </row>
    <row r="383" spans="1:18" x14ac:dyDescent="0.25">
      <c r="A383" s="226"/>
      <c r="B383" s="227"/>
      <c r="C383" s="241"/>
      <c r="D383" s="237"/>
      <c r="E383" s="224"/>
      <c r="F383" s="241"/>
      <c r="G383" s="333" t="s">
        <v>12</v>
      </c>
      <c r="H383" s="334"/>
      <c r="I383" s="237"/>
      <c r="J383" s="228">
        <f>SUM(D8:D380)</f>
        <v>429983840</v>
      </c>
      <c r="P383" s="220"/>
      <c r="Q383" s="220"/>
      <c r="R383" s="234"/>
    </row>
    <row r="384" spans="1:18" x14ac:dyDescent="0.25">
      <c r="A384" s="236"/>
      <c r="B384" s="235"/>
      <c r="C384" s="241"/>
      <c r="D384" s="237"/>
      <c r="E384" s="238"/>
      <c r="F384" s="241"/>
      <c r="G384" s="333" t="s">
        <v>13</v>
      </c>
      <c r="H384" s="334"/>
      <c r="I384" s="238"/>
      <c r="J384" s="228">
        <f>SUM(G8:G380)</f>
        <v>38019550</v>
      </c>
      <c r="R384" s="234"/>
    </row>
    <row r="385" spans="1:18" x14ac:dyDescent="0.25">
      <c r="A385" s="229"/>
      <c r="B385" s="238"/>
      <c r="C385" s="241"/>
      <c r="D385" s="237"/>
      <c r="E385" s="238"/>
      <c r="F385" s="241"/>
      <c r="G385" s="333" t="s">
        <v>14</v>
      </c>
      <c r="H385" s="334"/>
      <c r="I385" s="230"/>
      <c r="J385" s="230">
        <f>J383-J384</f>
        <v>391964290</v>
      </c>
      <c r="L385" s="220"/>
      <c r="R385" s="234"/>
    </row>
    <row r="386" spans="1:18" x14ac:dyDescent="0.25">
      <c r="A386" s="236"/>
      <c r="B386" s="231"/>
      <c r="C386" s="241"/>
      <c r="D386" s="232"/>
      <c r="E386" s="238"/>
      <c r="F386" s="241"/>
      <c r="G386" s="333" t="s">
        <v>15</v>
      </c>
      <c r="H386" s="334"/>
      <c r="I386" s="238"/>
      <c r="J386" s="228">
        <f>SUM(H8:H380)</f>
        <v>0</v>
      </c>
      <c r="R386" s="234"/>
    </row>
    <row r="387" spans="1:18" x14ac:dyDescent="0.25">
      <c r="A387" s="236"/>
      <c r="B387" s="231"/>
      <c r="C387" s="241"/>
      <c r="D387" s="232"/>
      <c r="E387" s="238"/>
      <c r="F387" s="241"/>
      <c r="G387" s="333" t="s">
        <v>16</v>
      </c>
      <c r="H387" s="334"/>
      <c r="I387" s="238"/>
      <c r="J387" s="228">
        <f>J385+J386</f>
        <v>391964290</v>
      </c>
      <c r="R387" s="234"/>
    </row>
    <row r="388" spans="1:18" x14ac:dyDescent="0.25">
      <c r="A388" s="236"/>
      <c r="B388" s="231"/>
      <c r="C388" s="241"/>
      <c r="D388" s="232"/>
      <c r="E388" s="238"/>
      <c r="F388" s="241"/>
      <c r="G388" s="333" t="s">
        <v>5</v>
      </c>
      <c r="H388" s="334"/>
      <c r="I388" s="238"/>
      <c r="J388" s="228">
        <f>SUM(I8:I380)</f>
        <v>383000177</v>
      </c>
      <c r="R388" s="234"/>
    </row>
    <row r="389" spans="1:18" x14ac:dyDescent="0.25">
      <c r="A389" s="236"/>
      <c r="B389" s="231"/>
      <c r="C389" s="241"/>
      <c r="D389" s="232"/>
      <c r="E389" s="238"/>
      <c r="F389" s="241"/>
      <c r="G389" s="333" t="s">
        <v>32</v>
      </c>
      <c r="H389" s="334"/>
      <c r="I389" s="235" t="str">
        <f>IF(J389&gt;0,"SALDO",IF(J389&lt;0,"PIUTANG",IF(J389=0,"LUNAS")))</f>
        <v>PIUTANG</v>
      </c>
      <c r="J389" s="228">
        <f>J388-J387</f>
        <v>-8964113</v>
      </c>
      <c r="R389" s="234"/>
    </row>
  </sheetData>
  <mergeCells count="13">
    <mergeCell ref="G389:H389"/>
    <mergeCell ref="G383:H383"/>
    <mergeCell ref="G384:H384"/>
    <mergeCell ref="G385:H385"/>
    <mergeCell ref="G386:H386"/>
    <mergeCell ref="G387:H387"/>
    <mergeCell ref="G388:H388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01"/>
  <sheetViews>
    <sheetView workbookViewId="0">
      <pane ySplit="6" topLeftCell="A278" activePane="bottomLeft" state="frozen"/>
      <selection pane="bottomLeft" activeCell="G287" sqref="G287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J300*-1</f>
        <v>6571863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36">
        <v>43199</v>
      </c>
      <c r="B286" s="235">
        <v>180159641</v>
      </c>
      <c r="C286" s="241">
        <v>13</v>
      </c>
      <c r="D286" s="34">
        <v>1159025</v>
      </c>
      <c r="E286" s="238">
        <v>180041816</v>
      </c>
      <c r="F286" s="241">
        <v>6</v>
      </c>
      <c r="G286" s="237">
        <v>577763</v>
      </c>
      <c r="H286" s="238"/>
      <c r="I286" s="240"/>
      <c r="J286" s="237"/>
      <c r="K286" s="234"/>
      <c r="L286" s="234"/>
      <c r="M286" s="234"/>
      <c r="N286" s="234"/>
      <c r="O286" s="234"/>
      <c r="P286" s="234"/>
    </row>
    <row r="287" spans="1:16" x14ac:dyDescent="0.25">
      <c r="A287" s="236">
        <v>43199</v>
      </c>
      <c r="B287" s="235">
        <v>180159669</v>
      </c>
      <c r="C287" s="241">
        <v>30</v>
      </c>
      <c r="D287" s="34">
        <v>3342675</v>
      </c>
      <c r="E287" s="238"/>
      <c r="F287" s="241"/>
      <c r="G287" s="237"/>
      <c r="H287" s="238"/>
      <c r="I287" s="240"/>
      <c r="J287" s="237"/>
      <c r="K287" s="234"/>
      <c r="L287" s="234"/>
      <c r="M287" s="234"/>
      <c r="N287" s="234"/>
      <c r="O287" s="234"/>
      <c r="P287" s="234"/>
    </row>
    <row r="288" spans="1:16" x14ac:dyDescent="0.25">
      <c r="A288" s="236">
        <v>43199</v>
      </c>
      <c r="B288" s="235">
        <v>180159679</v>
      </c>
      <c r="C288" s="241">
        <v>6</v>
      </c>
      <c r="D288" s="34">
        <v>479588</v>
      </c>
      <c r="E288" s="238"/>
      <c r="F288" s="241"/>
      <c r="G288" s="237"/>
      <c r="H288" s="238"/>
      <c r="I288" s="240"/>
      <c r="J288" s="237"/>
      <c r="K288" s="234"/>
      <c r="L288" s="234"/>
      <c r="M288" s="234"/>
      <c r="N288" s="234"/>
      <c r="O288" s="234"/>
      <c r="P288" s="234"/>
    </row>
    <row r="289" spans="1:16" x14ac:dyDescent="0.25">
      <c r="A289" s="236">
        <v>43199</v>
      </c>
      <c r="B289" s="235">
        <v>180159714</v>
      </c>
      <c r="C289" s="241">
        <v>19</v>
      </c>
      <c r="D289" s="34">
        <v>2028075</v>
      </c>
      <c r="E289" s="238"/>
      <c r="F289" s="241"/>
      <c r="G289" s="237"/>
      <c r="H289" s="238"/>
      <c r="I289" s="240"/>
      <c r="J289" s="237"/>
      <c r="K289" s="234"/>
      <c r="L289" s="234"/>
      <c r="M289" s="234"/>
      <c r="N289" s="234"/>
      <c r="O289" s="234"/>
      <c r="P289" s="234"/>
    </row>
    <row r="290" spans="1:16" x14ac:dyDescent="0.25">
      <c r="A290" s="236">
        <v>43199</v>
      </c>
      <c r="B290" s="235">
        <v>180159730</v>
      </c>
      <c r="C290" s="241">
        <v>2</v>
      </c>
      <c r="D290" s="34">
        <v>140263</v>
      </c>
      <c r="E290" s="238"/>
      <c r="F290" s="241"/>
      <c r="G290" s="237"/>
      <c r="H290" s="238"/>
      <c r="I290" s="240"/>
      <c r="J290" s="237"/>
      <c r="K290" s="234"/>
      <c r="L290" s="234"/>
      <c r="M290" s="234"/>
      <c r="N290" s="234"/>
      <c r="O290" s="234"/>
      <c r="P290" s="234"/>
    </row>
    <row r="291" spans="1:16" x14ac:dyDescent="0.25">
      <c r="A291" s="236"/>
      <c r="B291" s="235"/>
      <c r="C291" s="241"/>
      <c r="D291" s="34"/>
      <c r="E291" s="238"/>
      <c r="F291" s="241"/>
      <c r="G291" s="237"/>
      <c r="H291" s="238"/>
      <c r="I291" s="240"/>
      <c r="J291" s="237"/>
      <c r="K291" s="234"/>
      <c r="L291" s="234"/>
      <c r="M291" s="234"/>
      <c r="N291" s="234"/>
      <c r="O291" s="234"/>
      <c r="P291" s="234"/>
    </row>
    <row r="292" spans="1:16" x14ac:dyDescent="0.25">
      <c r="A292" s="236"/>
      <c r="B292" s="224" t="s">
        <v>11</v>
      </c>
      <c r="C292" s="233">
        <f>SUM(C7:C291)</f>
        <v>2103</v>
      </c>
      <c r="D292" s="225">
        <f>SUM(D7:D291)</f>
        <v>199563420</v>
      </c>
      <c r="E292" s="224" t="s">
        <v>11</v>
      </c>
      <c r="F292" s="233">
        <f>SUM(F7:F291)</f>
        <v>400</v>
      </c>
      <c r="G292" s="225">
        <f>SUM(G7:G291)</f>
        <v>41713629</v>
      </c>
      <c r="H292" s="225">
        <f>SUM(H7:H291)</f>
        <v>0</v>
      </c>
      <c r="I292" s="233">
        <f>SUM(I7:I291)</f>
        <v>151277928</v>
      </c>
      <c r="J292" s="5"/>
      <c r="K292" s="234"/>
      <c r="L292" s="234"/>
      <c r="M292" s="234"/>
      <c r="N292" s="234"/>
      <c r="O292" s="234"/>
      <c r="P292" s="234"/>
    </row>
    <row r="293" spans="1:16" x14ac:dyDescent="0.25">
      <c r="A293" s="236"/>
      <c r="B293" s="224"/>
      <c r="C293" s="233"/>
      <c r="D293" s="225"/>
      <c r="E293" s="224"/>
      <c r="F293" s="233"/>
      <c r="G293" s="5"/>
      <c r="H293" s="235"/>
      <c r="I293" s="241"/>
      <c r="J293" s="5"/>
      <c r="K293" s="234"/>
      <c r="L293" s="234"/>
      <c r="M293" s="234"/>
      <c r="N293" s="234"/>
      <c r="O293" s="234"/>
      <c r="P293" s="234"/>
    </row>
    <row r="294" spans="1:16" x14ac:dyDescent="0.25">
      <c r="A294" s="236"/>
      <c r="B294" s="227"/>
      <c r="C294" s="241"/>
      <c r="D294" s="237"/>
      <c r="E294" s="224"/>
      <c r="F294" s="241"/>
      <c r="G294" s="318" t="s">
        <v>12</v>
      </c>
      <c r="H294" s="318"/>
      <c r="I294" s="240"/>
      <c r="J294" s="228">
        <f>SUM(D7:D291)</f>
        <v>199563420</v>
      </c>
      <c r="K294" s="234"/>
      <c r="L294" s="234"/>
      <c r="M294" s="234"/>
      <c r="N294" s="234"/>
      <c r="O294" s="234"/>
      <c r="P294" s="234"/>
    </row>
    <row r="295" spans="1:16" x14ac:dyDescent="0.25">
      <c r="A295" s="226"/>
      <c r="B295" s="235"/>
      <c r="C295" s="241"/>
      <c r="D295" s="237"/>
      <c r="E295" s="238"/>
      <c r="F295" s="241"/>
      <c r="G295" s="318" t="s">
        <v>13</v>
      </c>
      <c r="H295" s="318"/>
      <c r="I295" s="240"/>
      <c r="J295" s="228">
        <f>SUM(G7:G291)</f>
        <v>41713629</v>
      </c>
      <c r="K295" s="234"/>
      <c r="L295" s="234"/>
      <c r="M295" s="234"/>
      <c r="N295" s="234"/>
      <c r="O295" s="234"/>
      <c r="P295" s="234"/>
    </row>
    <row r="296" spans="1:16" x14ac:dyDescent="0.25">
      <c r="A296" s="236"/>
      <c r="B296" s="238"/>
      <c r="C296" s="241"/>
      <c r="D296" s="237"/>
      <c r="E296" s="238"/>
      <c r="F296" s="241"/>
      <c r="G296" s="318" t="s">
        <v>14</v>
      </c>
      <c r="H296" s="318"/>
      <c r="I296" s="41"/>
      <c r="J296" s="230">
        <f>J294-J295</f>
        <v>157849791</v>
      </c>
      <c r="K296" s="234"/>
      <c r="L296" s="234"/>
      <c r="M296" s="234"/>
      <c r="N296" s="234"/>
      <c r="O296" s="234"/>
      <c r="P296" s="234"/>
    </row>
    <row r="297" spans="1:16" x14ac:dyDescent="0.25">
      <c r="A297" s="229"/>
      <c r="B297" s="231"/>
      <c r="C297" s="241"/>
      <c r="D297" s="232"/>
      <c r="E297" s="238"/>
      <c r="F297" s="241"/>
      <c r="G297" s="318" t="s">
        <v>15</v>
      </c>
      <c r="H297" s="318"/>
      <c r="I297" s="240"/>
      <c r="J297" s="228">
        <f>SUM(H7:H291)</f>
        <v>0</v>
      </c>
      <c r="K297" s="234"/>
      <c r="L297" s="234"/>
      <c r="M297" s="234"/>
      <c r="N297" s="234"/>
      <c r="O297" s="234"/>
      <c r="P297" s="234"/>
    </row>
    <row r="298" spans="1:16" x14ac:dyDescent="0.25">
      <c r="A298" s="236"/>
      <c r="B298" s="231"/>
      <c r="C298" s="241"/>
      <c r="D298" s="232"/>
      <c r="E298" s="238"/>
      <c r="F298" s="241"/>
      <c r="G298" s="318" t="s">
        <v>16</v>
      </c>
      <c r="H298" s="318"/>
      <c r="I298" s="240"/>
      <c r="J298" s="228">
        <f>J296+J297</f>
        <v>157849791</v>
      </c>
      <c r="K298" s="234"/>
      <c r="L298" s="234"/>
      <c r="M298" s="234"/>
      <c r="N298" s="234"/>
      <c r="O298" s="234"/>
      <c r="P298" s="234"/>
    </row>
    <row r="299" spans="1:16" x14ac:dyDescent="0.25">
      <c r="A299" s="236"/>
      <c r="B299" s="231"/>
      <c r="C299" s="241"/>
      <c r="D299" s="232"/>
      <c r="E299" s="238"/>
      <c r="F299" s="241"/>
      <c r="G299" s="318" t="s">
        <v>5</v>
      </c>
      <c r="H299" s="318"/>
      <c r="I299" s="240"/>
      <c r="J299" s="228">
        <f>SUM(I7:I291)</f>
        <v>151277928</v>
      </c>
      <c r="K299" s="234"/>
      <c r="L299" s="234"/>
      <c r="M299" s="234"/>
      <c r="N299" s="234"/>
      <c r="O299" s="234"/>
      <c r="P299" s="234"/>
    </row>
    <row r="300" spans="1:16" x14ac:dyDescent="0.25">
      <c r="A300" s="236"/>
      <c r="B300" s="231"/>
      <c r="C300" s="241"/>
      <c r="D300" s="232"/>
      <c r="E300" s="238"/>
      <c r="F300" s="241"/>
      <c r="G300" s="318" t="s">
        <v>32</v>
      </c>
      <c r="H300" s="318"/>
      <c r="I300" s="241" t="str">
        <f>IF(J300&gt;0,"SALDO",IF(J300&lt;0,"PIUTANG",IF(J300=0,"LUNAS")))</f>
        <v>PIUTANG</v>
      </c>
      <c r="J300" s="228">
        <f>J299-J298</f>
        <v>-6571863</v>
      </c>
      <c r="K300" s="234"/>
      <c r="L300" s="234"/>
      <c r="M300" s="234"/>
      <c r="N300" s="234"/>
      <c r="O300" s="234"/>
      <c r="P300" s="234"/>
    </row>
    <row r="301" spans="1:16" x14ac:dyDescent="0.25">
      <c r="A301" s="236"/>
      <c r="K301" s="234"/>
      <c r="L301" s="234"/>
      <c r="M301" s="234"/>
      <c r="N301" s="234"/>
      <c r="O301" s="234"/>
      <c r="P301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00:H300"/>
    <mergeCell ref="G294:H294"/>
    <mergeCell ref="G295:H295"/>
    <mergeCell ref="G296:H296"/>
    <mergeCell ref="G297:H297"/>
    <mergeCell ref="G298:H298"/>
    <mergeCell ref="G299:H299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4" activePane="bottomLeft" state="frozen"/>
      <selection pane="bottomLeft" activeCell="D14" sqref="D1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1"/>
  <sheetViews>
    <sheetView workbookViewId="0">
      <pane ySplit="7" topLeftCell="A26" activePane="bottomLeft" state="frozen"/>
      <selection pane="bottomLeft" activeCell="D29" sqref="D29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1739675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>
        <v>43198</v>
      </c>
      <c r="B28" s="99">
        <v>180159544</v>
      </c>
      <c r="C28" s="100">
        <v>12</v>
      </c>
      <c r="D28" s="34">
        <v>1739675</v>
      </c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  <c r="K31" s="138"/>
      <c r="L31" s="138"/>
      <c r="M31" s="138"/>
      <c r="N31" s="138"/>
      <c r="O31" s="138"/>
      <c r="P31" s="138"/>
      <c r="Q31" s="138"/>
    </row>
    <row r="32" spans="1:17" x14ac:dyDescent="0.25">
      <c r="A32" s="4"/>
      <c r="B32" s="3"/>
      <c r="C32" s="40"/>
      <c r="D32" s="6"/>
      <c r="E32" s="7"/>
      <c r="F32" s="3"/>
      <c r="G32" s="6"/>
      <c r="H32" s="39"/>
      <c r="I32" s="39"/>
      <c r="J32" s="6"/>
      <c r="M32" s="37"/>
    </row>
    <row r="33" spans="1:13" x14ac:dyDescent="0.25">
      <c r="A33" s="4"/>
      <c r="B33" s="8" t="s">
        <v>11</v>
      </c>
      <c r="C33" s="77">
        <f>SUM(C8:C32)</f>
        <v>102</v>
      </c>
      <c r="D33" s="9"/>
      <c r="E33" s="8" t="s">
        <v>11</v>
      </c>
      <c r="F33" s="8">
        <f>SUM(F8:F32)</f>
        <v>18</v>
      </c>
      <c r="G33" s="5"/>
      <c r="H33" s="40"/>
      <c r="I33" s="40"/>
      <c r="J33" s="5"/>
      <c r="M33" s="37"/>
    </row>
    <row r="34" spans="1:13" x14ac:dyDescent="0.25">
      <c r="A34" s="4"/>
      <c r="B34" s="8"/>
      <c r="C34" s="77"/>
      <c r="D34" s="9"/>
      <c r="E34" s="8"/>
      <c r="F34" s="8"/>
      <c r="G34" s="32"/>
      <c r="H34" s="52"/>
      <c r="I34" s="40"/>
      <c r="J34" s="5"/>
      <c r="M34" s="37"/>
    </row>
    <row r="35" spans="1:13" x14ac:dyDescent="0.25">
      <c r="A35" s="10"/>
      <c r="B35" s="11"/>
      <c r="C35" s="40"/>
      <c r="D35" s="6"/>
      <c r="E35" s="8"/>
      <c r="F35" s="3"/>
      <c r="G35" s="318" t="s">
        <v>12</v>
      </c>
      <c r="H35" s="318"/>
      <c r="I35" s="39"/>
      <c r="J35" s="13">
        <f>SUM(D8:D32)</f>
        <v>12269342</v>
      </c>
      <c r="M35" s="37"/>
    </row>
    <row r="36" spans="1:13" x14ac:dyDescent="0.25">
      <c r="A36" s="4"/>
      <c r="B36" s="3"/>
      <c r="C36" s="40"/>
      <c r="D36" s="6"/>
      <c r="E36" s="7"/>
      <c r="F36" s="3"/>
      <c r="G36" s="318" t="s">
        <v>13</v>
      </c>
      <c r="H36" s="318"/>
      <c r="I36" s="39"/>
      <c r="J36" s="13">
        <f>SUM(G8:G32)</f>
        <v>1894638</v>
      </c>
      <c r="M36" s="37"/>
    </row>
    <row r="37" spans="1:13" x14ac:dyDescent="0.25">
      <c r="A37" s="14"/>
      <c r="B37" s="7"/>
      <c r="C37" s="40"/>
      <c r="D37" s="6"/>
      <c r="E37" s="7"/>
      <c r="F37" s="3"/>
      <c r="G37" s="318" t="s">
        <v>14</v>
      </c>
      <c r="H37" s="318"/>
      <c r="I37" s="41"/>
      <c r="J37" s="15">
        <f>J35-J36</f>
        <v>10374704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18" t="s">
        <v>15</v>
      </c>
      <c r="H38" s="318"/>
      <c r="I38" s="39"/>
      <c r="J38" s="13">
        <f>SUM(H8:H33)</f>
        <v>0</v>
      </c>
      <c r="M38" s="37"/>
    </row>
    <row r="39" spans="1:13" x14ac:dyDescent="0.25">
      <c r="A39" s="4"/>
      <c r="B39" s="16"/>
      <c r="C39" s="40"/>
      <c r="D39" s="17"/>
      <c r="E39" s="7"/>
      <c r="F39" s="3"/>
      <c r="G39" s="318" t="s">
        <v>16</v>
      </c>
      <c r="H39" s="318"/>
      <c r="I39" s="39"/>
      <c r="J39" s="13">
        <f>J37+J38</f>
        <v>10374704</v>
      </c>
      <c r="M39" s="37"/>
    </row>
    <row r="40" spans="1:13" x14ac:dyDescent="0.25">
      <c r="A40" s="4"/>
      <c r="B40" s="16"/>
      <c r="C40" s="40"/>
      <c r="D40" s="17"/>
      <c r="E40" s="7"/>
      <c r="F40" s="3"/>
      <c r="G40" s="318" t="s">
        <v>5</v>
      </c>
      <c r="H40" s="318"/>
      <c r="I40" s="39"/>
      <c r="J40" s="13">
        <f>SUM(I8:I33)</f>
        <v>8635029</v>
      </c>
      <c r="M40" s="37"/>
    </row>
    <row r="41" spans="1:13" x14ac:dyDescent="0.25">
      <c r="A41" s="4"/>
      <c r="B41" s="16"/>
      <c r="C41" s="40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-1739675</v>
      </c>
      <c r="M41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11" activePane="bottomLeft" state="frozen"/>
      <selection pane="bottomLeft" activeCell="H19" sqref="H1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J27*-1</f>
        <v>5574563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98">
        <v>43215</v>
      </c>
      <c r="B15" s="99">
        <v>180159183</v>
      </c>
      <c r="C15" s="254">
        <v>64</v>
      </c>
      <c r="D15" s="34">
        <v>6653063</v>
      </c>
      <c r="E15" s="101">
        <v>180041676</v>
      </c>
      <c r="F15" s="99">
        <v>9</v>
      </c>
      <c r="G15" s="34">
        <v>1080800</v>
      </c>
      <c r="H15" s="101"/>
      <c r="I15" s="102"/>
      <c r="J15" s="34"/>
      <c r="L15" s="239"/>
    </row>
    <row r="16" spans="1:13" s="234" customFormat="1" x14ac:dyDescent="0.25">
      <c r="A16" s="98"/>
      <c r="B16" s="99"/>
      <c r="C16" s="254"/>
      <c r="D16" s="34"/>
      <c r="E16" s="101"/>
      <c r="F16" s="99"/>
      <c r="G16" s="34"/>
      <c r="H16" s="101"/>
      <c r="I16" s="102"/>
      <c r="J16" s="34"/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253</v>
      </c>
      <c r="D19" s="9"/>
      <c r="E19" s="8" t="s">
        <v>11</v>
      </c>
      <c r="F19" s="8">
        <f>SUM(F8:F18)</f>
        <v>36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18" t="s">
        <v>12</v>
      </c>
      <c r="H21" s="318"/>
      <c r="I21" s="39"/>
      <c r="J21" s="13">
        <f>SUM(D8:D18)</f>
        <v>27654289</v>
      </c>
    </row>
    <row r="22" spans="1:12" x14ac:dyDescent="0.25">
      <c r="A22" s="4"/>
      <c r="B22" s="3"/>
      <c r="C22" s="26"/>
      <c r="D22" s="6"/>
      <c r="E22" s="7"/>
      <c r="F22" s="3"/>
      <c r="G22" s="318" t="s">
        <v>13</v>
      </c>
      <c r="H22" s="318"/>
      <c r="I22" s="39"/>
      <c r="J22" s="13">
        <f>SUM(G8:G18)</f>
        <v>4304726</v>
      </c>
    </row>
    <row r="23" spans="1:12" x14ac:dyDescent="0.25">
      <c r="A23" s="14"/>
      <c r="B23" s="7"/>
      <c r="C23" s="26"/>
      <c r="D23" s="6"/>
      <c r="E23" s="7"/>
      <c r="F23" s="3"/>
      <c r="G23" s="318" t="s">
        <v>14</v>
      </c>
      <c r="H23" s="318"/>
      <c r="I23" s="41"/>
      <c r="J23" s="15">
        <f>J21-J22</f>
        <v>23349563</v>
      </c>
    </row>
    <row r="24" spans="1:12" x14ac:dyDescent="0.25">
      <c r="A24" s="4"/>
      <c r="B24" s="16"/>
      <c r="C24" s="26"/>
      <c r="D24" s="17"/>
      <c r="E24" s="7"/>
      <c r="F24" s="3"/>
      <c r="G24" s="318" t="s">
        <v>15</v>
      </c>
      <c r="H24" s="318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18" t="s">
        <v>16</v>
      </c>
      <c r="H25" s="318"/>
      <c r="I25" s="39"/>
      <c r="J25" s="13">
        <f>J23+J24</f>
        <v>23349563</v>
      </c>
    </row>
    <row r="26" spans="1:12" x14ac:dyDescent="0.25">
      <c r="A26" s="4"/>
      <c r="B26" s="16"/>
      <c r="C26" s="26"/>
      <c r="D26" s="17"/>
      <c r="E26" s="7"/>
      <c r="F26" s="3"/>
      <c r="G26" s="318" t="s">
        <v>5</v>
      </c>
      <c r="H26" s="318"/>
      <c r="I26" s="39"/>
      <c r="J26" s="13">
        <f>SUM(I8:I19)</f>
        <v>17775000</v>
      </c>
    </row>
    <row r="27" spans="1:12" x14ac:dyDescent="0.25">
      <c r="A27" s="4"/>
      <c r="B27" s="16"/>
      <c r="C27" s="26"/>
      <c r="D27" s="17"/>
      <c r="E27" s="7"/>
      <c r="F27" s="3"/>
      <c r="G27" s="318" t="s">
        <v>32</v>
      </c>
      <c r="H27" s="318"/>
      <c r="I27" s="40" t="str">
        <f>IF(J27&gt;0,"SALDO",IF(J27&lt;0,"PIUTANG",IF(J27=0,"LUNAS")))</f>
        <v>PIUTANG</v>
      </c>
      <c r="J27" s="13">
        <f>J26-J25</f>
        <v>-5574563</v>
      </c>
    </row>
  </sheetData>
  <mergeCells count="15">
    <mergeCell ref="G27:H27"/>
    <mergeCell ref="G21:H21"/>
    <mergeCell ref="G22:H22"/>
    <mergeCell ref="G23:H23"/>
    <mergeCell ref="G24:H24"/>
    <mergeCell ref="G25:H25"/>
    <mergeCell ref="G26:H2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2018-04-09T10:15:20Z</dcterms:modified>
</cp:coreProperties>
</file>