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98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Bandros!$L$265:$M$406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ST'!$A$5:$J$152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319" i="53" l="1"/>
  <c r="G319" i="53"/>
  <c r="H319" i="53"/>
  <c r="F319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51" i="54" l="1"/>
  <c r="J149" i="54"/>
  <c r="J147" i="54"/>
  <c r="J146" i="54"/>
  <c r="I144" i="54"/>
  <c r="H144" i="54"/>
  <c r="G144" i="54"/>
  <c r="F144" i="54"/>
  <c r="D144" i="54"/>
  <c r="C144" i="54"/>
  <c r="J148" i="54" l="1"/>
  <c r="J150" i="54" s="1"/>
  <c r="J152" i="54" s="1"/>
  <c r="I2" i="54" s="1"/>
  <c r="C5" i="15" s="1"/>
  <c r="L3" i="54"/>
  <c r="I152" i="54" l="1"/>
  <c r="J27" i="35" l="1"/>
  <c r="J31" i="35"/>
  <c r="J29" i="35"/>
  <c r="J26" i="35"/>
  <c r="G24" i="35"/>
  <c r="F24" i="35"/>
  <c r="J28" i="35" l="1"/>
  <c r="J30" i="35" s="1"/>
  <c r="J32" i="35" s="1"/>
  <c r="J326" i="53" l="1"/>
  <c r="J322" i="53"/>
  <c r="J321" i="53"/>
  <c r="J323" i="53" l="1"/>
  <c r="L3" i="49"/>
  <c r="L3" i="53" l="1"/>
  <c r="C319" i="53"/>
  <c r="D319" i="53"/>
  <c r="J324" i="53"/>
  <c r="J325" i="53" s="1"/>
  <c r="J327" i="53" l="1"/>
  <c r="I2" i="53" l="1"/>
  <c r="C7" i="15" s="1"/>
  <c r="I327" i="53"/>
  <c r="L3" i="2" l="1"/>
  <c r="C407" i="49" l="1"/>
  <c r="D407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4" i="49"/>
  <c r="J412" i="49"/>
  <c r="J410" i="49"/>
  <c r="J409" i="49"/>
  <c r="I407" i="49"/>
  <c r="H407" i="49"/>
  <c r="G407" i="49"/>
  <c r="F407" i="49"/>
  <c r="J411" i="49" l="1"/>
  <c r="J413" i="49" s="1"/>
  <c r="J415" i="49" s="1"/>
  <c r="I2" i="49" s="1"/>
  <c r="I415" i="49" l="1"/>
  <c r="C8" i="15"/>
  <c r="J93" i="2" l="1"/>
  <c r="I88" i="2"/>
  <c r="H88" i="2"/>
  <c r="G88" i="2"/>
  <c r="F8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5" i="2"/>
  <c r="J91" i="2"/>
  <c r="J90" i="2"/>
  <c r="D88" i="2"/>
  <c r="C88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2" i="2"/>
  <c r="J94" i="2" s="1"/>
  <c r="J96" i="2" s="1"/>
  <c r="I96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C16" i="15" s="1"/>
  <c r="I2" i="6"/>
  <c r="I2" i="17"/>
  <c r="I2" i="16"/>
  <c r="C12" i="15" s="1"/>
  <c r="I25" i="25"/>
  <c r="I32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<sst xmlns="http://schemas.openxmlformats.org/spreadsheetml/2006/main" count="1683" uniqueCount="194">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</sst>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zoomScale="85" zoomScaleNormal="85" workbookViewId="0">
      <pane ySplit="7" topLeftCell="A128" activePane="bottomLeft" state="frozen"/>
      <selection pane="bottomLeft" activeCell="E141" sqref="E14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SUM(D120:D132)</f>
        <v>15191666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J152*-1</f>
        <v>8029440</v>
      </c>
      <c r="J2" s="218"/>
      <c r="L2" s="278">
        <f>SUM(G120:G132)</f>
        <v>1065139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14126527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10">
        <v>43199</v>
      </c>
      <c r="B133" s="115">
        <v>180159665</v>
      </c>
      <c r="C133" s="309">
        <v>11</v>
      </c>
      <c r="D133" s="117">
        <v>959438</v>
      </c>
      <c r="E133" s="118"/>
      <c r="F133" s="120"/>
      <c r="G133" s="117"/>
      <c r="H133" s="118"/>
      <c r="I133" s="213"/>
      <c r="J133" s="117"/>
    </row>
    <row r="134" spans="1:10" ht="15.75" customHeight="1" x14ac:dyDescent="0.25">
      <c r="A134" s="210">
        <v>43199</v>
      </c>
      <c r="B134" s="115">
        <v>180159731</v>
      </c>
      <c r="C134" s="309">
        <v>7</v>
      </c>
      <c r="D134" s="117">
        <v>891363</v>
      </c>
      <c r="E134" s="118"/>
      <c r="F134" s="120"/>
      <c r="G134" s="117"/>
      <c r="H134" s="118"/>
      <c r="I134" s="213"/>
      <c r="J134" s="117"/>
    </row>
    <row r="135" spans="1:10" ht="15.75" customHeight="1" x14ac:dyDescent="0.25">
      <c r="A135" s="210">
        <v>43200</v>
      </c>
      <c r="B135" s="115">
        <v>180159789</v>
      </c>
      <c r="C135" s="309">
        <v>12</v>
      </c>
      <c r="D135" s="117">
        <v>1437538</v>
      </c>
      <c r="E135" s="118">
        <v>180041853</v>
      </c>
      <c r="F135" s="120">
        <v>9</v>
      </c>
      <c r="G135" s="117">
        <v>1053588</v>
      </c>
      <c r="H135" s="118"/>
      <c r="I135" s="213"/>
      <c r="J135" s="117"/>
    </row>
    <row r="136" spans="1:10" ht="15.75" customHeight="1" x14ac:dyDescent="0.25">
      <c r="A136" s="210">
        <v>43200</v>
      </c>
      <c r="B136" s="115">
        <v>180159834</v>
      </c>
      <c r="C136" s="309">
        <v>5</v>
      </c>
      <c r="D136" s="117">
        <v>580913</v>
      </c>
      <c r="E136" s="118"/>
      <c r="F136" s="120"/>
      <c r="G136" s="117"/>
      <c r="H136" s="118"/>
      <c r="I136" s="213"/>
      <c r="J136" s="117"/>
    </row>
    <row r="137" spans="1:10" ht="15.75" customHeight="1" x14ac:dyDescent="0.25">
      <c r="A137" s="210">
        <v>43201</v>
      </c>
      <c r="B137" s="115">
        <v>180159900</v>
      </c>
      <c r="C137" s="309">
        <v>17</v>
      </c>
      <c r="D137" s="117">
        <v>1880813</v>
      </c>
      <c r="E137" s="118">
        <v>180041892</v>
      </c>
      <c r="F137" s="120">
        <v>2</v>
      </c>
      <c r="G137" s="117">
        <v>168525</v>
      </c>
      <c r="H137" s="118"/>
      <c r="I137" s="213"/>
      <c r="J137" s="117"/>
    </row>
    <row r="138" spans="1:10" ht="15.75" customHeight="1" x14ac:dyDescent="0.25">
      <c r="A138" s="210">
        <v>43201</v>
      </c>
      <c r="B138" s="115">
        <v>180159970</v>
      </c>
      <c r="C138" s="309">
        <v>5</v>
      </c>
      <c r="D138" s="117">
        <v>579863</v>
      </c>
      <c r="E138" s="118"/>
      <c r="F138" s="120"/>
      <c r="G138" s="117"/>
      <c r="H138" s="118"/>
      <c r="I138" s="213"/>
      <c r="J138" s="117"/>
    </row>
    <row r="139" spans="1:10" ht="15.75" customHeight="1" x14ac:dyDescent="0.25">
      <c r="A139" s="210">
        <v>43202</v>
      </c>
      <c r="B139" s="115">
        <v>180160019</v>
      </c>
      <c r="C139" s="309">
        <v>14</v>
      </c>
      <c r="D139" s="117">
        <v>1556538</v>
      </c>
      <c r="E139" s="118">
        <v>180041925</v>
      </c>
      <c r="F139" s="120">
        <v>1</v>
      </c>
      <c r="G139" s="117">
        <v>102550</v>
      </c>
      <c r="H139" s="118"/>
      <c r="I139" s="213"/>
      <c r="J139" s="117"/>
    </row>
    <row r="140" spans="1:10" ht="15.75" customHeight="1" x14ac:dyDescent="0.25">
      <c r="A140" s="210">
        <v>43202</v>
      </c>
      <c r="B140" s="115">
        <v>180160074</v>
      </c>
      <c r="C140" s="309">
        <v>6</v>
      </c>
      <c r="D140" s="117">
        <v>592375</v>
      </c>
      <c r="E140" s="118"/>
      <c r="F140" s="120"/>
      <c r="G140" s="117"/>
      <c r="H140" s="118"/>
      <c r="I140" s="213"/>
      <c r="J140" s="117"/>
    </row>
    <row r="141" spans="1:10" ht="15.75" customHeight="1" x14ac:dyDescent="0.25">
      <c r="A141" s="210">
        <v>43203</v>
      </c>
      <c r="B141" s="115">
        <v>180160159</v>
      </c>
      <c r="C141" s="309">
        <v>11</v>
      </c>
      <c r="D141" s="117">
        <v>1223425</v>
      </c>
      <c r="E141" s="118">
        <v>180041946</v>
      </c>
      <c r="F141" s="120">
        <v>3</v>
      </c>
      <c r="G141" s="117">
        <v>348163</v>
      </c>
      <c r="H141" s="118"/>
      <c r="I141" s="213"/>
      <c r="J141" s="117"/>
    </row>
    <row r="142" spans="1:10" ht="15.75" customHeight="1" x14ac:dyDescent="0.25">
      <c r="A142" s="210"/>
      <c r="B142" s="115"/>
      <c r="C142" s="309"/>
      <c r="D142" s="117"/>
      <c r="E142" s="118"/>
      <c r="F142" s="120"/>
      <c r="G142" s="117"/>
      <c r="H142" s="118"/>
      <c r="I142" s="213"/>
      <c r="J142" s="117"/>
    </row>
    <row r="143" spans="1:10" x14ac:dyDescent="0.25">
      <c r="A143" s="236"/>
      <c r="B143" s="235"/>
      <c r="C143" s="12"/>
      <c r="D143" s="237"/>
      <c r="E143" s="238"/>
      <c r="F143" s="241"/>
      <c r="G143" s="237"/>
      <c r="H143" s="238"/>
      <c r="I143" s="240"/>
      <c r="J143" s="237"/>
    </row>
    <row r="144" spans="1:10" x14ac:dyDescent="0.25">
      <c r="A144" s="236"/>
      <c r="B144" s="224" t="s">
        <v>11</v>
      </c>
      <c r="C144" s="230">
        <f>SUM(C8:C143)</f>
        <v>1475</v>
      </c>
      <c r="D144" s="225">
        <f>SUM(D8:D143)</f>
        <v>152946882</v>
      </c>
      <c r="E144" s="224" t="s">
        <v>11</v>
      </c>
      <c r="F144" s="233">
        <f>SUM(F8:F143)</f>
        <v>154</v>
      </c>
      <c r="G144" s="225">
        <f>SUM(G8:G143)</f>
        <v>15887300</v>
      </c>
      <c r="H144" s="233">
        <f>SUM(H8:H143)</f>
        <v>0</v>
      </c>
      <c r="I144" s="233">
        <f>SUM(I8:I143)</f>
        <v>129030142</v>
      </c>
      <c r="J144" s="5"/>
    </row>
    <row r="145" spans="1:10" x14ac:dyDescent="0.25">
      <c r="A145" s="236"/>
      <c r="B145" s="224"/>
      <c r="C145" s="230"/>
      <c r="D145" s="225"/>
      <c r="E145" s="224"/>
      <c r="F145" s="233"/>
      <c r="G145" s="225"/>
      <c r="H145" s="233"/>
      <c r="I145" s="233"/>
      <c r="J145" s="5"/>
    </row>
    <row r="146" spans="1:10" x14ac:dyDescent="0.25">
      <c r="A146" s="226"/>
      <c r="B146" s="227"/>
      <c r="C146" s="12"/>
      <c r="D146" s="237"/>
      <c r="E146" s="224"/>
      <c r="F146" s="241"/>
      <c r="G146" s="318" t="s">
        <v>12</v>
      </c>
      <c r="H146" s="318"/>
      <c r="I146" s="240"/>
      <c r="J146" s="228">
        <f>SUM(D8:D143)</f>
        <v>152946882</v>
      </c>
    </row>
    <row r="147" spans="1:10" x14ac:dyDescent="0.25">
      <c r="A147" s="236"/>
      <c r="B147" s="235"/>
      <c r="C147" s="12"/>
      <c r="D147" s="237"/>
      <c r="E147" s="238"/>
      <c r="F147" s="241"/>
      <c r="G147" s="318" t="s">
        <v>13</v>
      </c>
      <c r="H147" s="318"/>
      <c r="I147" s="240"/>
      <c r="J147" s="228">
        <f>SUM(G8:G143)</f>
        <v>15887300</v>
      </c>
    </row>
    <row r="148" spans="1:10" x14ac:dyDescent="0.25">
      <c r="A148" s="229"/>
      <c r="B148" s="238"/>
      <c r="C148" s="12"/>
      <c r="D148" s="237"/>
      <c r="E148" s="238"/>
      <c r="F148" s="241"/>
      <c r="G148" s="318" t="s">
        <v>14</v>
      </c>
      <c r="H148" s="318"/>
      <c r="I148" s="41"/>
      <c r="J148" s="230">
        <f>J146-J147</f>
        <v>137059582</v>
      </c>
    </row>
    <row r="149" spans="1:10" x14ac:dyDescent="0.25">
      <c r="A149" s="236"/>
      <c r="B149" s="231"/>
      <c r="C149" s="12"/>
      <c r="D149" s="232"/>
      <c r="E149" s="238"/>
      <c r="F149" s="241"/>
      <c r="G149" s="318" t="s">
        <v>15</v>
      </c>
      <c r="H149" s="318"/>
      <c r="I149" s="240"/>
      <c r="J149" s="228">
        <f>SUM(H8:H143)</f>
        <v>0</v>
      </c>
    </row>
    <row r="150" spans="1:10" x14ac:dyDescent="0.25">
      <c r="A150" s="236"/>
      <c r="B150" s="231"/>
      <c r="C150" s="12"/>
      <c r="D150" s="232"/>
      <c r="E150" s="238"/>
      <c r="F150" s="241"/>
      <c r="G150" s="318" t="s">
        <v>16</v>
      </c>
      <c r="H150" s="318"/>
      <c r="I150" s="240"/>
      <c r="J150" s="228">
        <f>J148+J149</f>
        <v>137059582</v>
      </c>
    </row>
    <row r="151" spans="1:10" x14ac:dyDescent="0.25">
      <c r="A151" s="236"/>
      <c r="B151" s="231"/>
      <c r="C151" s="12"/>
      <c r="D151" s="232"/>
      <c r="E151" s="238"/>
      <c r="F151" s="241"/>
      <c r="G151" s="318" t="s">
        <v>5</v>
      </c>
      <c r="H151" s="318"/>
      <c r="I151" s="240"/>
      <c r="J151" s="228">
        <f>SUM(I8:I143)</f>
        <v>129030142</v>
      </c>
    </row>
    <row r="152" spans="1:10" x14ac:dyDescent="0.25">
      <c r="A152" s="236"/>
      <c r="B152" s="231"/>
      <c r="C152" s="12"/>
      <c r="D152" s="232"/>
      <c r="E152" s="238"/>
      <c r="F152" s="241"/>
      <c r="G152" s="318" t="s">
        <v>32</v>
      </c>
      <c r="H152" s="318"/>
      <c r="I152" s="241" t="str">
        <f>IF(J152&gt;0,"SALDO",IF(J152&lt;0,"PIUTANG",IF(J152=0,"LUNAS")))</f>
        <v>PIUTANG</v>
      </c>
      <c r="J152" s="228">
        <f>J151-J150</f>
        <v>-8029440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2:H152"/>
    <mergeCell ref="G146:H146"/>
    <mergeCell ref="G147:H147"/>
    <mergeCell ref="G148:H148"/>
    <mergeCell ref="G149:H149"/>
    <mergeCell ref="G150:H150"/>
    <mergeCell ref="G151:H151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6"/>
  <sheetViews>
    <sheetView workbookViewId="0">
      <pane ySplit="7" topLeftCell="A71" activePane="bottomLeft" state="frozen"/>
      <selection pane="bottomLeft" activeCell="D84" sqref="D8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SUM(D70:D77)</f>
        <v>4633827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J96*-1</f>
        <v>3695189</v>
      </c>
      <c r="J2" s="20"/>
      <c r="L2" s="279">
        <f>SUM(G70:G77)</f>
        <v>380014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4253813</v>
      </c>
      <c r="M3" s="219"/>
      <c r="N3" s="219">
        <f>I2-L3</f>
        <v>-558624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>
        <v>43200</v>
      </c>
      <c r="B79" s="235">
        <v>180159833</v>
      </c>
      <c r="C79" s="241">
        <v>5</v>
      </c>
      <c r="D79" s="237">
        <v>539613</v>
      </c>
      <c r="E79" s="238">
        <v>180041866</v>
      </c>
      <c r="F79" s="241">
        <v>2</v>
      </c>
      <c r="G79" s="237">
        <v>266875</v>
      </c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>
        <v>43201</v>
      </c>
      <c r="B80" s="235">
        <v>180159956</v>
      </c>
      <c r="C80" s="241">
        <v>8</v>
      </c>
      <c r="D80" s="237">
        <v>722488</v>
      </c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>
        <v>43202</v>
      </c>
      <c r="B81" s="235">
        <v>180160064</v>
      </c>
      <c r="C81" s="241">
        <v>4</v>
      </c>
      <c r="D81" s="237">
        <v>532700</v>
      </c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2">
        <v>43203</v>
      </c>
      <c r="B82" s="235">
        <v>180160179</v>
      </c>
      <c r="C82" s="241">
        <v>7</v>
      </c>
      <c r="D82" s="237">
        <v>664913</v>
      </c>
      <c r="E82" s="238"/>
      <c r="F82" s="241"/>
      <c r="G82" s="237"/>
      <c r="H82" s="240"/>
      <c r="I82" s="240"/>
      <c r="J82" s="23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2">
        <v>43204</v>
      </c>
      <c r="B83" s="235">
        <v>180160333</v>
      </c>
      <c r="C83" s="241">
        <v>1</v>
      </c>
      <c r="D83" s="237">
        <v>105525</v>
      </c>
      <c r="E83" s="238"/>
      <c r="F83" s="241"/>
      <c r="G83" s="237"/>
      <c r="H83" s="240"/>
      <c r="I83" s="240"/>
      <c r="J83" s="237"/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/>
      <c r="B84" s="235"/>
      <c r="C84" s="241"/>
      <c r="D84" s="237"/>
      <c r="E84" s="238"/>
      <c r="F84" s="241"/>
      <c r="G84" s="237"/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/>
      <c r="B85" s="235"/>
      <c r="C85" s="241"/>
      <c r="D85" s="237"/>
      <c r="E85" s="238"/>
      <c r="F85" s="241"/>
      <c r="G85" s="237"/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/>
      <c r="B86" s="235"/>
      <c r="C86" s="241"/>
      <c r="D86" s="237"/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5">
      <c r="A87" s="162"/>
      <c r="B87" s="3"/>
      <c r="C87" s="40"/>
      <c r="D87" s="6"/>
      <c r="E87" s="7"/>
      <c r="F87" s="40"/>
      <c r="G87" s="6"/>
      <c r="H87" s="39"/>
      <c r="I87" s="39"/>
      <c r="J87" s="6"/>
    </row>
    <row r="88" spans="1:18" x14ac:dyDescent="0.25">
      <c r="A88" s="162"/>
      <c r="B88" s="8" t="s">
        <v>11</v>
      </c>
      <c r="C88" s="77">
        <f>SUM(C8:C87)</f>
        <v>511</v>
      </c>
      <c r="D88" s="9">
        <f>SUM(D8:D87)</f>
        <v>55468020</v>
      </c>
      <c r="E88" s="8" t="s">
        <v>11</v>
      </c>
      <c r="F88" s="77">
        <f>SUM(F8:F87)</f>
        <v>46</v>
      </c>
      <c r="G88" s="5">
        <f>SUM(G8:G87)</f>
        <v>14328868</v>
      </c>
      <c r="H88" s="40">
        <f>SUM(H8:H87)</f>
        <v>0</v>
      </c>
      <c r="I88" s="40">
        <f>SUM(I8:I87)</f>
        <v>37443963</v>
      </c>
      <c r="J88" s="5"/>
    </row>
    <row r="89" spans="1:18" x14ac:dyDescent="0.25">
      <c r="A89" s="162"/>
      <c r="B89" s="8"/>
      <c r="C89" s="77"/>
      <c r="D89" s="9"/>
      <c r="E89" s="8"/>
      <c r="F89" s="77"/>
      <c r="G89" s="5"/>
      <c r="H89" s="40"/>
      <c r="I89" s="40"/>
      <c r="J89" s="5"/>
    </row>
    <row r="90" spans="1:18" x14ac:dyDescent="0.25">
      <c r="A90" s="163"/>
      <c r="B90" s="11"/>
      <c r="C90" s="40"/>
      <c r="D90" s="6"/>
      <c r="E90" s="8"/>
      <c r="F90" s="40"/>
      <c r="G90" s="318" t="s">
        <v>12</v>
      </c>
      <c r="H90" s="318"/>
      <c r="I90" s="39"/>
      <c r="J90" s="13">
        <f>SUM(D8:D87)</f>
        <v>55468020</v>
      </c>
    </row>
    <row r="91" spans="1:18" x14ac:dyDescent="0.25">
      <c r="A91" s="162"/>
      <c r="B91" s="3"/>
      <c r="C91" s="40"/>
      <c r="D91" s="6"/>
      <c r="E91" s="7"/>
      <c r="F91" s="40"/>
      <c r="G91" s="318" t="s">
        <v>13</v>
      </c>
      <c r="H91" s="318"/>
      <c r="I91" s="39"/>
      <c r="J91" s="13">
        <f>SUM(G8:G87)</f>
        <v>14328868</v>
      </c>
    </row>
    <row r="92" spans="1:18" x14ac:dyDescent="0.25">
      <c r="A92" s="164"/>
      <c r="B92" s="7"/>
      <c r="C92" s="40"/>
      <c r="D92" s="6"/>
      <c r="E92" s="7"/>
      <c r="F92" s="40"/>
      <c r="G92" s="318" t="s">
        <v>14</v>
      </c>
      <c r="H92" s="318"/>
      <c r="I92" s="41"/>
      <c r="J92" s="15">
        <f>J90-J91</f>
        <v>41139152</v>
      </c>
    </row>
    <row r="93" spans="1:18" x14ac:dyDescent="0.25">
      <c r="A93" s="162"/>
      <c r="B93" s="16"/>
      <c r="C93" s="40"/>
      <c r="D93" s="17"/>
      <c r="E93" s="7"/>
      <c r="F93" s="40"/>
      <c r="G93" s="318" t="s">
        <v>15</v>
      </c>
      <c r="H93" s="318"/>
      <c r="I93" s="39"/>
      <c r="J93" s="13">
        <f>SUM(H8:H87)</f>
        <v>0</v>
      </c>
    </row>
    <row r="94" spans="1:18" x14ac:dyDescent="0.25">
      <c r="A94" s="162"/>
      <c r="B94" s="16"/>
      <c r="C94" s="40"/>
      <c r="D94" s="17"/>
      <c r="E94" s="7"/>
      <c r="F94" s="40"/>
      <c r="G94" s="318" t="s">
        <v>16</v>
      </c>
      <c r="H94" s="318"/>
      <c r="I94" s="39"/>
      <c r="J94" s="13">
        <f>J92+J93</f>
        <v>41139152</v>
      </c>
    </row>
    <row r="95" spans="1:18" x14ac:dyDescent="0.25">
      <c r="A95" s="162"/>
      <c r="B95" s="16"/>
      <c r="C95" s="40"/>
      <c r="D95" s="17"/>
      <c r="E95" s="7"/>
      <c r="F95" s="40"/>
      <c r="G95" s="318" t="s">
        <v>5</v>
      </c>
      <c r="H95" s="318"/>
      <c r="I95" s="39"/>
      <c r="J95" s="13">
        <f>SUM(I8:I87)</f>
        <v>37443963</v>
      </c>
    </row>
    <row r="96" spans="1:18" x14ac:dyDescent="0.25">
      <c r="A96" s="162"/>
      <c r="B96" s="16"/>
      <c r="C96" s="40"/>
      <c r="D96" s="17"/>
      <c r="E96" s="7"/>
      <c r="F96" s="40"/>
      <c r="G96" s="318" t="s">
        <v>32</v>
      </c>
      <c r="H96" s="318"/>
      <c r="I96" s="40" t="str">
        <f>IF(J96&gt;0,"SALDO",IF(J96&lt;0,"PIUTANG",IF(J96=0,"LUNAS")))</f>
        <v>PIUTANG</v>
      </c>
      <c r="J96" s="13">
        <f>J95-J94</f>
        <v>-3695189</v>
      </c>
    </row>
  </sheetData>
  <mergeCells count="15">
    <mergeCell ref="G95:H95"/>
    <mergeCell ref="G96:H96"/>
    <mergeCell ref="G90:H90"/>
    <mergeCell ref="G91:H91"/>
    <mergeCell ref="G92:H92"/>
    <mergeCell ref="G93:H93"/>
    <mergeCell ref="G94:H9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15"/>
  <sheetViews>
    <sheetView workbookViewId="0">
      <pane ySplit="7" topLeftCell="A392" activePane="bottomLeft" state="frozen"/>
      <selection pane="bottomLeft" activeCell="G399" sqref="G39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SUM(D391:D395)</f>
        <v>6141539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J415*-1</f>
        <v>2760976</v>
      </c>
      <c r="J2" s="218"/>
      <c r="L2" s="219">
        <f>SUM(G391:G395)</f>
        <v>662900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5478639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98">
        <v>43204</v>
      </c>
      <c r="B396" s="99">
        <v>180160213</v>
      </c>
      <c r="C396" s="100">
        <v>17</v>
      </c>
      <c r="D396" s="34">
        <v>1897088</v>
      </c>
      <c r="E396" s="101">
        <v>180041962</v>
      </c>
      <c r="F396" s="100">
        <v>4</v>
      </c>
      <c r="G396" s="34">
        <v>413788</v>
      </c>
      <c r="H396" s="102"/>
      <c r="I396" s="102"/>
      <c r="J396" s="34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98">
        <v>43204</v>
      </c>
      <c r="B397" s="99">
        <v>180160237</v>
      </c>
      <c r="C397" s="100">
        <v>3</v>
      </c>
      <c r="D397" s="34">
        <v>342038</v>
      </c>
      <c r="E397" s="101">
        <v>180041968</v>
      </c>
      <c r="F397" s="100">
        <v>1</v>
      </c>
      <c r="G397" s="34">
        <v>118650</v>
      </c>
      <c r="H397" s="102"/>
      <c r="I397" s="102"/>
      <c r="J397" s="34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98">
        <v>43204</v>
      </c>
      <c r="B398" s="99">
        <v>180160274</v>
      </c>
      <c r="C398" s="100">
        <v>5</v>
      </c>
      <c r="D398" s="34">
        <v>648025</v>
      </c>
      <c r="E398" s="101">
        <v>180041993</v>
      </c>
      <c r="F398" s="100">
        <v>2</v>
      </c>
      <c r="G398" s="34">
        <v>288575</v>
      </c>
      <c r="H398" s="102"/>
      <c r="I398" s="102"/>
      <c r="J398" s="34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98">
        <v>43204</v>
      </c>
      <c r="B399" s="99">
        <v>180160310</v>
      </c>
      <c r="C399" s="100">
        <v>7</v>
      </c>
      <c r="D399" s="34">
        <v>694838</v>
      </c>
      <c r="E399" s="101"/>
      <c r="F399" s="100"/>
      <c r="G399" s="34"/>
      <c r="H399" s="102"/>
      <c r="I399" s="102"/>
      <c r="J399" s="34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98"/>
      <c r="B400" s="99"/>
      <c r="C400" s="100"/>
      <c r="D400" s="34"/>
      <c r="E400" s="101"/>
      <c r="F400" s="100"/>
      <c r="G400" s="34"/>
      <c r="H400" s="102"/>
      <c r="I400" s="102"/>
      <c r="J400" s="34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98"/>
      <c r="B401" s="99"/>
      <c r="C401" s="100"/>
      <c r="D401" s="34"/>
      <c r="E401" s="101"/>
      <c r="F401" s="100"/>
      <c r="G401" s="34"/>
      <c r="H401" s="102"/>
      <c r="I401" s="102"/>
      <c r="J401" s="34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98"/>
      <c r="B402" s="99"/>
      <c r="C402" s="100"/>
      <c r="D402" s="34"/>
      <c r="E402" s="101"/>
      <c r="F402" s="100"/>
      <c r="G402" s="34"/>
      <c r="H402" s="102"/>
      <c r="I402" s="102"/>
      <c r="J402" s="34"/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98"/>
      <c r="B403" s="99"/>
      <c r="C403" s="100"/>
      <c r="D403" s="34"/>
      <c r="E403" s="101"/>
      <c r="F403" s="100"/>
      <c r="G403" s="34"/>
      <c r="H403" s="102"/>
      <c r="I403" s="102"/>
      <c r="J403" s="34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98"/>
      <c r="B404" s="99"/>
      <c r="C404" s="100"/>
      <c r="D404" s="34"/>
      <c r="E404" s="101"/>
      <c r="F404" s="100"/>
      <c r="G404" s="34"/>
      <c r="H404" s="102"/>
      <c r="I404" s="102"/>
      <c r="J404" s="34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98"/>
      <c r="B405" s="99"/>
      <c r="C405" s="100"/>
      <c r="D405" s="34"/>
      <c r="E405" s="101"/>
      <c r="F405" s="100"/>
      <c r="G405" s="34"/>
      <c r="H405" s="102"/>
      <c r="I405" s="102"/>
      <c r="J405" s="34"/>
      <c r="K405" s="138"/>
      <c r="L405" s="138"/>
      <c r="M405" s="138"/>
      <c r="N405" s="138"/>
      <c r="O405" s="138"/>
      <c r="P405" s="138"/>
      <c r="Q405" s="138"/>
      <c r="R405" s="138"/>
    </row>
    <row r="406" spans="1:18" x14ac:dyDescent="0.25">
      <c r="A406" s="236"/>
      <c r="B406" s="235"/>
      <c r="C406" s="241"/>
      <c r="D406" s="237"/>
      <c r="E406" s="238"/>
      <c r="F406" s="241"/>
      <c r="G406" s="237"/>
      <c r="H406" s="240"/>
      <c r="I406" s="240"/>
      <c r="J406" s="237"/>
    </row>
    <row r="407" spans="1:18" s="218" customFormat="1" x14ac:dyDescent="0.25">
      <c r="A407" s="227"/>
      <c r="B407" s="224" t="s">
        <v>11</v>
      </c>
      <c r="C407" s="233">
        <f>SUM(C8:C406)</f>
        <v>4208</v>
      </c>
      <c r="D407" s="225">
        <f>SUM(D8:D406)</f>
        <v>462892598</v>
      </c>
      <c r="E407" s="224" t="s">
        <v>11</v>
      </c>
      <c r="F407" s="233">
        <f>SUM(F8:F406)</f>
        <v>386</v>
      </c>
      <c r="G407" s="225">
        <f>SUM(G8:G406)</f>
        <v>43067864</v>
      </c>
      <c r="H407" s="233">
        <f>SUM(H8:H406)</f>
        <v>0</v>
      </c>
      <c r="I407" s="233">
        <f>SUM(I8:I406)</f>
        <v>417063758</v>
      </c>
      <c r="J407" s="225"/>
      <c r="K407" s="220"/>
      <c r="L407" s="220"/>
      <c r="M407" s="220"/>
      <c r="N407" s="220"/>
      <c r="O407" s="220"/>
      <c r="P407" s="220"/>
      <c r="Q407" s="220"/>
      <c r="R407" s="220"/>
    </row>
    <row r="408" spans="1:18" s="218" customFormat="1" x14ac:dyDescent="0.25">
      <c r="A408" s="227"/>
      <c r="B408" s="224"/>
      <c r="C408" s="233"/>
      <c r="D408" s="225"/>
      <c r="E408" s="224"/>
      <c r="F408" s="233"/>
      <c r="G408" s="225"/>
      <c r="H408" s="233"/>
      <c r="I408" s="233"/>
      <c r="J408" s="225"/>
      <c r="K408" s="220"/>
      <c r="M408" s="220"/>
      <c r="N408" s="220"/>
      <c r="O408" s="220"/>
      <c r="P408" s="220"/>
      <c r="Q408" s="220"/>
      <c r="R408" s="220"/>
    </row>
    <row r="409" spans="1:18" x14ac:dyDescent="0.25">
      <c r="A409" s="226"/>
      <c r="B409" s="227"/>
      <c r="C409" s="241"/>
      <c r="D409" s="237"/>
      <c r="E409" s="224"/>
      <c r="F409" s="241"/>
      <c r="G409" s="333" t="s">
        <v>12</v>
      </c>
      <c r="H409" s="334"/>
      <c r="I409" s="237"/>
      <c r="J409" s="228">
        <f>SUM(D8:D406)</f>
        <v>462892598</v>
      </c>
      <c r="P409" s="220"/>
      <c r="Q409" s="220"/>
      <c r="R409" s="234"/>
    </row>
    <row r="410" spans="1:18" x14ac:dyDescent="0.25">
      <c r="A410" s="236"/>
      <c r="B410" s="235"/>
      <c r="C410" s="241"/>
      <c r="D410" s="237"/>
      <c r="E410" s="238"/>
      <c r="F410" s="241"/>
      <c r="G410" s="333" t="s">
        <v>13</v>
      </c>
      <c r="H410" s="334"/>
      <c r="I410" s="238"/>
      <c r="J410" s="228">
        <f>SUM(G8:G406)</f>
        <v>43067864</v>
      </c>
      <c r="R410" s="234"/>
    </row>
    <row r="411" spans="1:18" x14ac:dyDescent="0.25">
      <c r="A411" s="229"/>
      <c r="B411" s="238"/>
      <c r="C411" s="241"/>
      <c r="D411" s="237"/>
      <c r="E411" s="238"/>
      <c r="F411" s="241"/>
      <c r="G411" s="333" t="s">
        <v>14</v>
      </c>
      <c r="H411" s="334"/>
      <c r="I411" s="230"/>
      <c r="J411" s="230">
        <f>J409-J410</f>
        <v>419824734</v>
      </c>
      <c r="L411" s="220"/>
      <c r="R411" s="234"/>
    </row>
    <row r="412" spans="1:18" x14ac:dyDescent="0.25">
      <c r="A412" s="236"/>
      <c r="B412" s="231"/>
      <c r="C412" s="241"/>
      <c r="D412" s="232"/>
      <c r="E412" s="238"/>
      <c r="F412" s="241"/>
      <c r="G412" s="333" t="s">
        <v>15</v>
      </c>
      <c r="H412" s="334"/>
      <c r="I412" s="238"/>
      <c r="J412" s="228">
        <f>SUM(H8:H406)</f>
        <v>0</v>
      </c>
      <c r="R412" s="234"/>
    </row>
    <row r="413" spans="1:18" x14ac:dyDescent="0.25">
      <c r="A413" s="236"/>
      <c r="B413" s="231"/>
      <c r="C413" s="241"/>
      <c r="D413" s="232"/>
      <c r="E413" s="238"/>
      <c r="F413" s="241"/>
      <c r="G413" s="333" t="s">
        <v>16</v>
      </c>
      <c r="H413" s="334"/>
      <c r="I413" s="238"/>
      <c r="J413" s="228">
        <f>J411+J412</f>
        <v>419824734</v>
      </c>
      <c r="R413" s="234"/>
    </row>
    <row r="414" spans="1:18" x14ac:dyDescent="0.25">
      <c r="A414" s="236"/>
      <c r="B414" s="231"/>
      <c r="C414" s="241"/>
      <c r="D414" s="232"/>
      <c r="E414" s="238"/>
      <c r="F414" s="241"/>
      <c r="G414" s="333" t="s">
        <v>5</v>
      </c>
      <c r="H414" s="334"/>
      <c r="I414" s="238"/>
      <c r="J414" s="228">
        <f>SUM(I8:I406)</f>
        <v>417063758</v>
      </c>
      <c r="R414" s="234"/>
    </row>
    <row r="415" spans="1:18" x14ac:dyDescent="0.25">
      <c r="A415" s="236"/>
      <c r="B415" s="231"/>
      <c r="C415" s="241"/>
      <c r="D415" s="232"/>
      <c r="E415" s="238"/>
      <c r="F415" s="241"/>
      <c r="G415" s="333" t="s">
        <v>32</v>
      </c>
      <c r="H415" s="334"/>
      <c r="I415" s="235" t="str">
        <f>IF(J415&gt;0,"SALDO",IF(J415&lt;0,"PIUTANG",IF(J415=0,"LUNAS")))</f>
        <v>PIUTANG</v>
      </c>
      <c r="J415" s="228">
        <f>J414-J413</f>
        <v>-2760976</v>
      </c>
      <c r="R415" s="234"/>
    </row>
  </sheetData>
  <mergeCells count="13">
    <mergeCell ref="G415:H415"/>
    <mergeCell ref="G409:H409"/>
    <mergeCell ref="G410:H410"/>
    <mergeCell ref="G411:H411"/>
    <mergeCell ref="G412:H412"/>
    <mergeCell ref="G413:H413"/>
    <mergeCell ref="G414:H41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28"/>
  <sheetViews>
    <sheetView workbookViewId="0">
      <pane ySplit="6" topLeftCell="A304" activePane="bottomLeft" state="frozen"/>
      <selection pane="bottomLeft" activeCell="G313" sqref="G313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J327*-1</f>
        <v>174163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36">
        <v>43204</v>
      </c>
      <c r="B312" s="235">
        <v>180160235</v>
      </c>
      <c r="C312" s="241">
        <v>8</v>
      </c>
      <c r="D312" s="34">
        <v>563188</v>
      </c>
      <c r="E312" s="238">
        <v>180041966</v>
      </c>
      <c r="F312" s="241">
        <v>15</v>
      </c>
      <c r="G312" s="237">
        <v>1568263</v>
      </c>
      <c r="H312" s="238"/>
      <c r="I312" s="240"/>
      <c r="J312" s="237"/>
      <c r="K312" s="234"/>
      <c r="L312" s="234"/>
      <c r="M312" s="234"/>
      <c r="N312" s="234"/>
      <c r="O312" s="234"/>
      <c r="P312" s="234"/>
    </row>
    <row r="313" spans="1:16" x14ac:dyDescent="0.25">
      <c r="A313" s="236">
        <v>43204</v>
      </c>
      <c r="B313" s="235">
        <v>180160245</v>
      </c>
      <c r="C313" s="241">
        <v>7</v>
      </c>
      <c r="D313" s="34">
        <v>724500</v>
      </c>
      <c r="E313" s="238"/>
      <c r="F313" s="241"/>
      <c r="G313" s="237"/>
      <c r="H313" s="238"/>
      <c r="I313" s="240"/>
      <c r="J313" s="237"/>
      <c r="K313" s="234"/>
      <c r="L313" s="234"/>
      <c r="M313" s="234"/>
      <c r="N313" s="234"/>
      <c r="O313" s="234"/>
      <c r="P313" s="234"/>
    </row>
    <row r="314" spans="1:16" x14ac:dyDescent="0.25">
      <c r="A314" s="236">
        <v>43204</v>
      </c>
      <c r="B314" s="235">
        <v>180160293</v>
      </c>
      <c r="C314" s="241">
        <v>3</v>
      </c>
      <c r="D314" s="34">
        <v>281663</v>
      </c>
      <c r="E314" s="238"/>
      <c r="F314" s="241"/>
      <c r="G314" s="237"/>
      <c r="H314" s="238"/>
      <c r="I314" s="240"/>
      <c r="J314" s="237"/>
      <c r="K314" s="234"/>
      <c r="L314" s="234"/>
      <c r="M314" s="234"/>
      <c r="N314" s="234"/>
      <c r="O314" s="234"/>
      <c r="P314" s="234"/>
    </row>
    <row r="315" spans="1:16" x14ac:dyDescent="0.25">
      <c r="A315" s="236">
        <v>43204</v>
      </c>
      <c r="B315" s="235">
        <v>180160299</v>
      </c>
      <c r="C315" s="241">
        <v>3</v>
      </c>
      <c r="D315" s="34">
        <v>173075</v>
      </c>
      <c r="E315" s="238"/>
      <c r="F315" s="241"/>
      <c r="G315" s="237"/>
      <c r="H315" s="238"/>
      <c r="I315" s="240"/>
      <c r="J315" s="237"/>
      <c r="K315" s="234"/>
      <c r="L315" s="234"/>
      <c r="M315" s="234"/>
      <c r="N315" s="234"/>
      <c r="O315" s="234"/>
      <c r="P315" s="234"/>
    </row>
    <row r="316" spans="1:16" x14ac:dyDescent="0.25">
      <c r="A316" s="236"/>
      <c r="B316" s="235"/>
      <c r="C316" s="241"/>
      <c r="D316" s="34"/>
      <c r="E316" s="238"/>
      <c r="F316" s="241"/>
      <c r="G316" s="237"/>
      <c r="H316" s="238"/>
      <c r="I316" s="240"/>
      <c r="J316" s="237"/>
      <c r="K316" s="234"/>
      <c r="L316" s="234"/>
      <c r="M316" s="234"/>
      <c r="N316" s="234"/>
      <c r="O316" s="234"/>
      <c r="P316" s="234"/>
    </row>
    <row r="317" spans="1:16" x14ac:dyDescent="0.25">
      <c r="A317" s="236"/>
      <c r="B317" s="235"/>
      <c r="C317" s="241"/>
      <c r="D317" s="34"/>
      <c r="E317" s="238"/>
      <c r="F317" s="241"/>
      <c r="G317" s="237"/>
      <c r="H317" s="238"/>
      <c r="I317" s="240"/>
      <c r="J317" s="237"/>
      <c r="K317" s="234"/>
      <c r="L317" s="234"/>
      <c r="M317" s="234"/>
      <c r="N317" s="234"/>
      <c r="O317" s="234"/>
      <c r="P317" s="234"/>
    </row>
    <row r="318" spans="1:16" x14ac:dyDescent="0.25">
      <c r="A318" s="236"/>
      <c r="B318" s="235"/>
      <c r="C318" s="241"/>
      <c r="D318" s="34"/>
      <c r="E318" s="238"/>
      <c r="F318" s="241"/>
      <c r="G318" s="237"/>
      <c r="H318" s="238"/>
      <c r="I318" s="240"/>
      <c r="J318" s="237"/>
      <c r="K318" s="234"/>
      <c r="L318" s="234"/>
      <c r="M318" s="234"/>
      <c r="N318" s="234"/>
      <c r="O318" s="234"/>
      <c r="P318" s="234"/>
    </row>
    <row r="319" spans="1:16" x14ac:dyDescent="0.25">
      <c r="A319" s="236"/>
      <c r="B319" s="224" t="s">
        <v>11</v>
      </c>
      <c r="C319" s="233">
        <f>SUM(C7:C318)</f>
        <v>2259</v>
      </c>
      <c r="D319" s="225">
        <f>SUM(D7:D318)</f>
        <v>214476791</v>
      </c>
      <c r="E319" s="224" t="s">
        <v>11</v>
      </c>
      <c r="F319" s="233">
        <f>SUM(F7:F318)</f>
        <v>465</v>
      </c>
      <c r="G319" s="225">
        <f>SUM(G7:G318)</f>
        <v>48079693</v>
      </c>
      <c r="H319" s="225">
        <f>SUM(H7:H318)</f>
        <v>0</v>
      </c>
      <c r="I319" s="233">
        <f>SUM(I7:I318)</f>
        <v>166222935</v>
      </c>
      <c r="J319" s="5"/>
      <c r="K319" s="234"/>
      <c r="L319" s="234"/>
      <c r="M319" s="234"/>
      <c r="N319" s="234"/>
      <c r="O319" s="234"/>
      <c r="P319" s="234"/>
    </row>
    <row r="320" spans="1:16" x14ac:dyDescent="0.25">
      <c r="A320" s="236"/>
      <c r="B320" s="224"/>
      <c r="C320" s="233"/>
      <c r="D320" s="225"/>
      <c r="E320" s="224"/>
      <c r="F320" s="233"/>
      <c r="G320" s="5"/>
      <c r="H320" s="235"/>
      <c r="I320" s="241"/>
      <c r="J320" s="5"/>
      <c r="K320" s="234"/>
      <c r="L320" s="234"/>
      <c r="M320" s="234"/>
      <c r="N320" s="234"/>
      <c r="O320" s="234"/>
      <c r="P320" s="234"/>
    </row>
    <row r="321" spans="1:16" x14ac:dyDescent="0.25">
      <c r="A321" s="236"/>
      <c r="B321" s="227"/>
      <c r="C321" s="241"/>
      <c r="D321" s="237"/>
      <c r="E321" s="224"/>
      <c r="F321" s="241"/>
      <c r="G321" s="318" t="s">
        <v>12</v>
      </c>
      <c r="H321" s="318"/>
      <c r="I321" s="240"/>
      <c r="J321" s="228">
        <f>SUM(D7:D318)</f>
        <v>214476791</v>
      </c>
      <c r="K321" s="234"/>
      <c r="L321" s="234"/>
      <c r="M321" s="234"/>
      <c r="N321" s="234"/>
      <c r="O321" s="234"/>
      <c r="P321" s="234"/>
    </row>
    <row r="322" spans="1:16" x14ac:dyDescent="0.25">
      <c r="A322" s="226"/>
      <c r="B322" s="235"/>
      <c r="C322" s="241"/>
      <c r="D322" s="237"/>
      <c r="E322" s="238"/>
      <c r="F322" s="241"/>
      <c r="G322" s="318" t="s">
        <v>13</v>
      </c>
      <c r="H322" s="318"/>
      <c r="I322" s="240"/>
      <c r="J322" s="228">
        <f>SUM(G7:G318)</f>
        <v>48079693</v>
      </c>
      <c r="K322" s="234"/>
      <c r="L322" s="234"/>
      <c r="M322" s="234"/>
      <c r="N322" s="234"/>
      <c r="O322" s="234"/>
      <c r="P322" s="234"/>
    </row>
    <row r="323" spans="1:16" x14ac:dyDescent="0.25">
      <c r="A323" s="236"/>
      <c r="B323" s="238"/>
      <c r="C323" s="241"/>
      <c r="D323" s="237"/>
      <c r="E323" s="238"/>
      <c r="F323" s="241"/>
      <c r="G323" s="318" t="s">
        <v>14</v>
      </c>
      <c r="H323" s="318"/>
      <c r="I323" s="41"/>
      <c r="J323" s="230">
        <f>J321-J322</f>
        <v>166397098</v>
      </c>
      <c r="K323" s="234"/>
      <c r="L323" s="234"/>
      <c r="M323" s="234"/>
      <c r="N323" s="234"/>
      <c r="O323" s="234"/>
      <c r="P323" s="234"/>
    </row>
    <row r="324" spans="1:16" x14ac:dyDescent="0.25">
      <c r="A324" s="229"/>
      <c r="B324" s="231"/>
      <c r="C324" s="241"/>
      <c r="D324" s="232"/>
      <c r="E324" s="238"/>
      <c r="F324" s="241"/>
      <c r="G324" s="318" t="s">
        <v>15</v>
      </c>
      <c r="H324" s="318"/>
      <c r="I324" s="240"/>
      <c r="J324" s="228">
        <f>SUM(H7:H318)</f>
        <v>0</v>
      </c>
      <c r="K324" s="234"/>
      <c r="L324" s="234"/>
      <c r="M324" s="234"/>
      <c r="N324" s="234"/>
      <c r="O324" s="234"/>
      <c r="P324" s="234"/>
    </row>
    <row r="325" spans="1:16" x14ac:dyDescent="0.25">
      <c r="A325" s="236"/>
      <c r="B325" s="231"/>
      <c r="C325" s="241"/>
      <c r="D325" s="232"/>
      <c r="E325" s="238"/>
      <c r="F325" s="241"/>
      <c r="G325" s="318" t="s">
        <v>16</v>
      </c>
      <c r="H325" s="318"/>
      <c r="I325" s="240"/>
      <c r="J325" s="228">
        <f>J323+J324</f>
        <v>166397098</v>
      </c>
      <c r="K325" s="234"/>
      <c r="L325" s="234"/>
      <c r="M325" s="234"/>
      <c r="N325" s="234"/>
      <c r="O325" s="234"/>
      <c r="P325" s="234"/>
    </row>
    <row r="326" spans="1:16" x14ac:dyDescent="0.25">
      <c r="A326" s="236"/>
      <c r="B326" s="231"/>
      <c r="C326" s="241"/>
      <c r="D326" s="232"/>
      <c r="E326" s="238"/>
      <c r="F326" s="241"/>
      <c r="G326" s="318" t="s">
        <v>5</v>
      </c>
      <c r="H326" s="318"/>
      <c r="I326" s="240"/>
      <c r="J326" s="228">
        <f>SUM(I7:I318)</f>
        <v>166222935</v>
      </c>
      <c r="K326" s="234"/>
      <c r="L326" s="234"/>
      <c r="M326" s="234"/>
      <c r="N326" s="234"/>
      <c r="O326" s="234"/>
      <c r="P326" s="234"/>
    </row>
    <row r="327" spans="1:16" x14ac:dyDescent="0.25">
      <c r="A327" s="236"/>
      <c r="B327" s="231"/>
      <c r="C327" s="241"/>
      <c r="D327" s="232"/>
      <c r="E327" s="238"/>
      <c r="F327" s="241"/>
      <c r="G327" s="318" t="s">
        <v>32</v>
      </c>
      <c r="H327" s="318"/>
      <c r="I327" s="241" t="str">
        <f>IF(J327&gt;0,"SALDO",IF(J327&lt;0,"PIUTANG",IF(J327=0,"LUNAS")))</f>
        <v>PIUTANG</v>
      </c>
      <c r="J327" s="228">
        <f>J326-J325</f>
        <v>-174163</v>
      </c>
      <c r="K327" s="234"/>
      <c r="L327" s="234"/>
      <c r="M327" s="234"/>
      <c r="N327" s="234"/>
      <c r="O327" s="234"/>
      <c r="P327" s="234"/>
    </row>
    <row r="328" spans="1:16" x14ac:dyDescent="0.25">
      <c r="A328" s="236"/>
      <c r="K328" s="234"/>
      <c r="L328" s="234"/>
      <c r="M328" s="234"/>
      <c r="N328" s="234"/>
      <c r="O328" s="234"/>
      <c r="P328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27:H327"/>
    <mergeCell ref="G321:H321"/>
    <mergeCell ref="G322:H322"/>
    <mergeCell ref="G323:H323"/>
    <mergeCell ref="G324:H324"/>
    <mergeCell ref="G325:H325"/>
    <mergeCell ref="G326:H32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8"/>
  <sheetViews>
    <sheetView workbookViewId="0">
      <pane ySplit="7" topLeftCell="A9" activePane="bottomLeft" state="frozen"/>
      <selection pane="bottomLeft" activeCell="O18" sqref="O1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J32*-1</f>
        <v>4714250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>
        <v>43192</v>
      </c>
      <c r="B20" s="99">
        <v>180158843</v>
      </c>
      <c r="C20" s="100">
        <v>200</v>
      </c>
      <c r="D20" s="34">
        <v>9327500</v>
      </c>
      <c r="E20" s="101"/>
      <c r="F20" s="99"/>
      <c r="G20" s="34"/>
      <c r="H20" s="102">
        <v>50500</v>
      </c>
      <c r="I20" s="102">
        <v>4663750</v>
      </c>
      <c r="J20" s="34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236"/>
      <c r="B23" s="235"/>
      <c r="C23" s="241"/>
      <c r="D23" s="237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4"/>
      <c r="B24" s="8" t="s">
        <v>11</v>
      </c>
      <c r="C24" s="77">
        <f>SUM(C8:C23)</f>
        <v>250</v>
      </c>
      <c r="D24" s="9"/>
      <c r="E24" s="224" t="s">
        <v>11</v>
      </c>
      <c r="F24" s="224">
        <f>SUM(F8:F23)</f>
        <v>1</v>
      </c>
      <c r="G24" s="225">
        <f>SUM(G8:G23)</f>
        <v>98525</v>
      </c>
      <c r="H24" s="240"/>
      <c r="I24" s="240"/>
      <c r="J24" s="237"/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8"/>
      <c r="C25" s="77"/>
      <c r="D25" s="9"/>
      <c r="E25" s="238"/>
      <c r="F25" s="235"/>
      <c r="G25" s="237"/>
      <c r="H25" s="240"/>
      <c r="I25" s="240"/>
      <c r="J25" s="237"/>
      <c r="K25" s="219"/>
      <c r="L25" s="219"/>
      <c r="M25" s="219"/>
      <c r="N25" s="219"/>
      <c r="O25" s="219"/>
      <c r="P25" s="219"/>
    </row>
    <row r="26" spans="1:16" s="234" customFormat="1" x14ac:dyDescent="0.25">
      <c r="A26" s="10"/>
      <c r="B26" s="11"/>
      <c r="C26" s="40"/>
      <c r="D26" s="6"/>
      <c r="E26" s="8"/>
      <c r="F26" s="235"/>
      <c r="G26" s="318" t="s">
        <v>12</v>
      </c>
      <c r="H26" s="318"/>
      <c r="I26" s="39"/>
      <c r="J26" s="13">
        <f>SUM(D8:D23)</f>
        <v>16135351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3"/>
      <c r="C27" s="40"/>
      <c r="D27" s="6"/>
      <c r="E27" s="8"/>
      <c r="F27" s="235"/>
      <c r="G27" s="318" t="s">
        <v>13</v>
      </c>
      <c r="H27" s="318"/>
      <c r="I27" s="39"/>
      <c r="J27" s="13">
        <f>SUM(G8:G23)</f>
        <v>98525</v>
      </c>
      <c r="K27" s="219"/>
      <c r="L27" s="219"/>
      <c r="M27" s="219"/>
      <c r="N27" s="219"/>
      <c r="O27" s="219"/>
      <c r="P27" s="219"/>
    </row>
    <row r="28" spans="1:16" s="234" customFormat="1" x14ac:dyDescent="0.25">
      <c r="A28" s="14"/>
      <c r="B28" s="7"/>
      <c r="C28" s="40"/>
      <c r="D28" s="6"/>
      <c r="E28" s="7"/>
      <c r="F28" s="235"/>
      <c r="G28" s="318" t="s">
        <v>14</v>
      </c>
      <c r="H28" s="318"/>
      <c r="I28" s="41"/>
      <c r="J28" s="15">
        <f>J26-J27</f>
        <v>16036826</v>
      </c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16"/>
      <c r="C29" s="40"/>
      <c r="D29" s="17"/>
      <c r="E29" s="7"/>
      <c r="F29" s="8"/>
      <c r="G29" s="318" t="s">
        <v>15</v>
      </c>
      <c r="H29" s="318"/>
      <c r="I29" s="39"/>
      <c r="J29" s="13">
        <f>SUM(H8:H25)</f>
        <v>353500</v>
      </c>
      <c r="K29" s="219"/>
      <c r="L29" s="219"/>
      <c r="M29" s="219"/>
      <c r="N29" s="219"/>
      <c r="O29" s="219"/>
      <c r="P29" s="219"/>
    </row>
    <row r="30" spans="1:16" x14ac:dyDescent="0.25">
      <c r="A30" s="4"/>
      <c r="B30" s="16"/>
      <c r="C30" s="40"/>
      <c r="D30" s="17"/>
      <c r="E30" s="7"/>
      <c r="F30" s="8"/>
      <c r="G30" s="318" t="s">
        <v>16</v>
      </c>
      <c r="H30" s="318"/>
      <c r="I30" s="39"/>
      <c r="J30" s="13">
        <f>J28+J29</f>
        <v>16390326</v>
      </c>
    </row>
    <row r="31" spans="1:16" x14ac:dyDescent="0.25">
      <c r="A31" s="4"/>
      <c r="B31" s="16"/>
      <c r="C31" s="40"/>
      <c r="D31" s="17"/>
      <c r="E31" s="7"/>
      <c r="F31" s="3"/>
      <c r="G31" s="318" t="s">
        <v>5</v>
      </c>
      <c r="H31" s="318"/>
      <c r="I31" s="39"/>
      <c r="J31" s="13">
        <f>SUM(I8:I25)</f>
        <v>11676076</v>
      </c>
    </row>
    <row r="32" spans="1:16" x14ac:dyDescent="0.25">
      <c r="A32" s="4"/>
      <c r="B32" s="16"/>
      <c r="C32" s="40"/>
      <c r="D32" s="17"/>
      <c r="E32" s="7"/>
      <c r="F32" s="3"/>
      <c r="G32" s="318" t="s">
        <v>32</v>
      </c>
      <c r="H32" s="318"/>
      <c r="I32" s="40" t="str">
        <f>IF(J32&gt;0,"SALDO",IF(J32&lt;0,"PIUTANG",IF(J32=0,"LUNAS")))</f>
        <v>PIUTANG</v>
      </c>
      <c r="J32" s="13">
        <f>J31-J30</f>
        <v>-4714250</v>
      </c>
    </row>
    <row r="33" spans="3:16" x14ac:dyDescent="0.25">
      <c r="F33" s="37"/>
      <c r="G33" s="37"/>
      <c r="J33" s="37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F36" s="37"/>
      <c r="G36" s="37"/>
      <c r="J36" s="37"/>
      <c r="L36"/>
      <c r="M36"/>
      <c r="N36"/>
      <c r="O36"/>
      <c r="P36"/>
    </row>
    <row r="37" spans="3:16" x14ac:dyDescent="0.25">
      <c r="C37" s="37"/>
      <c r="D37" s="37"/>
      <c r="F37" s="37"/>
      <c r="G37" s="37"/>
      <c r="J37" s="37"/>
      <c r="L37"/>
      <c r="M37"/>
      <c r="N37"/>
      <c r="O37"/>
      <c r="P37"/>
    </row>
    <row r="38" spans="3:16" x14ac:dyDescent="0.25">
      <c r="C38" s="37"/>
      <c r="D38" s="37"/>
      <c r="L38"/>
      <c r="M38"/>
      <c r="N38"/>
      <c r="O38"/>
      <c r="P38"/>
    </row>
  </sheetData>
  <mergeCells count="15">
    <mergeCell ref="G32:H32"/>
    <mergeCell ref="G26:H26"/>
    <mergeCell ref="G27:H27"/>
    <mergeCell ref="G28:H28"/>
    <mergeCell ref="G29:H29"/>
    <mergeCell ref="G30:H30"/>
    <mergeCell ref="G31:H31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M39" sqref="M3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2800088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112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18" t="s">
        <v>12</v>
      </c>
      <c r="H35" s="318"/>
      <c r="I35" s="39"/>
      <c r="J35" s="13">
        <f>SUM(D8:D32)</f>
        <v>13329755</v>
      </c>
      <c r="M35" s="37"/>
    </row>
    <row r="36" spans="1:13" x14ac:dyDescent="0.25">
      <c r="A36" s="4"/>
      <c r="B36" s="3"/>
      <c r="C36" s="40"/>
      <c r="D36" s="6"/>
      <c r="E36" s="7"/>
      <c r="F36" s="3"/>
      <c r="G36" s="318" t="s">
        <v>13</v>
      </c>
      <c r="H36" s="318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18" t="s">
        <v>14</v>
      </c>
      <c r="H37" s="318"/>
      <c r="I37" s="41"/>
      <c r="J37" s="15">
        <f>J35-J36</f>
        <v>11435117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15</v>
      </c>
      <c r="H38" s="318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18" t="s">
        <v>16</v>
      </c>
      <c r="H39" s="318"/>
      <c r="I39" s="39"/>
      <c r="J39" s="13">
        <f>J37+J38</f>
        <v>11435117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18" t="s">
        <v>5</v>
      </c>
      <c r="H40" s="318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-2800088</v>
      </c>
      <c r="M4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B15" sqref="B1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J27*-1</f>
        <v>1563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18" t="s">
        <v>12</v>
      </c>
      <c r="H21" s="318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18" t="s">
        <v>13</v>
      </c>
      <c r="H22" s="318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18" t="s">
        <v>14</v>
      </c>
      <c r="H23" s="318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18" t="s">
        <v>15</v>
      </c>
      <c r="H24" s="318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18" t="s">
        <v>16</v>
      </c>
      <c r="H25" s="318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18" t="s">
        <v>5</v>
      </c>
      <c r="H26" s="318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18" t="s">
        <v>32</v>
      </c>
      <c r="H27" s="318"/>
      <c r="I27" s="40" t="str">
        <f>IF(J27&gt;0,"SALDO",IF(J27&lt;0,"PIUTANG",IF(J27=0,"LUNAS")))</f>
        <v>PIUTANG</v>
      </c>
      <c r="J27" s="13">
        <f>J26-J25</f>
        <v>-1563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43199</v>
      </c>
      <c r="C5" s="284">
        <f>'Taufik ST'!I2</f>
        <v>8029440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43199</v>
      </c>
      <c r="C6" s="284">
        <f>'Indra Fashion'!I2</f>
        <v>3695189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43204</v>
      </c>
      <c r="C7" s="284">
        <f>Atlantis!I2</f>
        <v>174163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43204</v>
      </c>
      <c r="C8" s="284">
        <f>Bandros!I2</f>
        <v>2760976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43198</v>
      </c>
      <c r="C10" s="284">
        <f>Yanyan!I2</f>
        <v>2800088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1563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43192</v>
      </c>
      <c r="C17" s="284">
        <f>AnipAssunah!I2</f>
        <v>4714250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32049821.5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2018-04-14T11:07:15Z</dcterms:modified>
</cp:coreProperties>
</file>