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904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Imas" sheetId="18" r:id="rId10"/>
    <sheet name="Sofya" sheetId="16" r:id="rId11"/>
    <sheet name="Jarkasih" sheetId="19" r:id="rId12"/>
    <sheet name="Bambang" sheetId="30" r:id="rId13"/>
    <sheet name="Ghaisan" sheetId="20" r:id="rId14"/>
    <sheet name="PM" sheetId="4" r:id="rId15"/>
    <sheet name="Laporan" sheetId="15" r:id="rId16"/>
    <sheet name="LATIF" sheetId="29" r:id="rId17"/>
    <sheet name="Sheet3" sheetId="5" r:id="rId18"/>
    <sheet name="PYK" sheetId="21" r:id="rId19"/>
    <sheet name="Anang" sheetId="34" r:id="rId20"/>
    <sheet name="BOJES" sheetId="50" r:id="rId21"/>
    <sheet name="Aneka" sheetId="6" r:id="rId22"/>
    <sheet name="Okris" sheetId="33" r:id="rId23"/>
    <sheet name="Widya" sheetId="25" r:id="rId24"/>
    <sheet name="Aspuri" sheetId="11" r:id="rId25"/>
    <sheet name="Sambas" sheetId="40" r:id="rId26"/>
    <sheet name="Gafur" sheetId="46" r:id="rId27"/>
    <sheet name="Dudung" sheetId="41" r:id="rId28"/>
    <sheet name="Dadang S" sheetId="38" r:id="rId29"/>
    <sheet name="Heni" sheetId="42" r:id="rId30"/>
    <sheet name="Kusno" sheetId="39" r:id="rId31"/>
    <sheet name="ANDI" sheetId="47" r:id="rId32"/>
    <sheet name="Nina" sheetId="17" r:id="rId33"/>
    <sheet name="Arif Rah" sheetId="13" r:id="rId34"/>
    <sheet name="ARVAN" sheetId="48" r:id="rId35"/>
    <sheet name="Sheet5" sheetId="27" r:id="rId36"/>
    <sheet name="Dadang" sheetId="14" r:id="rId37"/>
    <sheet name="Sheet2" sheetId="9" r:id="rId38"/>
    <sheet name="Sheet1" sheetId="28" r:id="rId39"/>
    <sheet name="Sheet4" sheetId="45" r:id="rId40"/>
  </sheets>
  <definedNames>
    <definedName name="_xlnm.Print_Area" localSheetId="31">ANDI!$A$1:$J$38</definedName>
    <definedName name="_xlnm.Print_Area" localSheetId="34">ARVAN!$A$1:$J$38</definedName>
    <definedName name="_xlnm.Print_Area" localSheetId="3">Atlantis!$L$52:$M$67</definedName>
    <definedName name="_xlnm.Print_Area" localSheetId="12">Bambang!$M$41:$P$53</definedName>
    <definedName name="_xlnm.Print_Area" localSheetId="2">Bandros!$L$265:$M$423</definedName>
    <definedName name="_xlnm.Print_Area" localSheetId="20">BOJES!$A$1:$J$38</definedName>
    <definedName name="_xlnm.Print_Area" localSheetId="13">Ghaisan!$A$1:$J$126</definedName>
    <definedName name="_xlnm.Print_Area" localSheetId="1">'Indra Fashion'!$A$1:$J$7</definedName>
    <definedName name="_xlnm.Print_Area" localSheetId="11">Jarkasih!$A$1:$J$50</definedName>
    <definedName name="_xlnm.Print_Area" localSheetId="15">Laporan!$A$1:$C$23</definedName>
    <definedName name="_xlnm.Print_Area" localSheetId="14">PM!$A$1:$J$95</definedName>
    <definedName name="_xlnm.Print_Area" localSheetId="37">Sheet2!$A$4:$J$71</definedName>
    <definedName name="_xlnm.Print_Area" localSheetId="17">Sheet3!$A$1:$J$37</definedName>
    <definedName name="_xlnm.Print_Area" localSheetId="35">Sheet5!$A$4:$J$72</definedName>
    <definedName name="_xlnm.Print_Area" localSheetId="0">'Taufik ST'!$A$5:$J$161</definedName>
    <definedName name="_xlnm.Print_Area" localSheetId="23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J32" i="56" l="1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C9" i="15"/>
  <c r="B9" i="15"/>
  <c r="J32" i="55"/>
  <c r="J30" i="55"/>
  <c r="J28" i="55"/>
  <c r="J27" i="55"/>
  <c r="J29" i="55" s="1"/>
  <c r="J31" i="55" s="1"/>
  <c r="G25" i="55"/>
  <c r="F25" i="55"/>
  <c r="C25" i="55"/>
  <c r="L2" i="55"/>
  <c r="N2" i="55" s="1"/>
  <c r="O2" i="55" s="1"/>
  <c r="L1" i="55"/>
  <c r="L4" i="55" s="1"/>
  <c r="L1" i="12"/>
  <c r="L2" i="2"/>
  <c r="L1" i="2"/>
  <c r="L2" i="54"/>
  <c r="L1" i="54"/>
  <c r="N1" i="55" l="1"/>
  <c r="J33" i="55"/>
  <c r="I33" i="55" s="1"/>
  <c r="M3" i="49"/>
  <c r="I2" i="55" l="1"/>
  <c r="I337" i="53"/>
  <c r="G337" i="53"/>
  <c r="H337" i="53"/>
  <c r="F337" i="53"/>
  <c r="L16" i="2" l="1"/>
  <c r="L15" i="2"/>
  <c r="L17" i="2" s="1"/>
  <c r="I42" i="30" l="1"/>
  <c r="I44" i="30"/>
  <c r="I37" i="18" l="1"/>
  <c r="I39" i="18"/>
  <c r="L2" i="35" l="1"/>
  <c r="L1" i="35"/>
  <c r="L2" i="53" l="1"/>
  <c r="L1" i="53"/>
  <c r="L3" i="12" l="1"/>
  <c r="B17" i="15" l="1"/>
  <c r="B13" i="15"/>
  <c r="J160" i="54" l="1"/>
  <c r="J158" i="54"/>
  <c r="J156" i="54"/>
  <c r="J155" i="54"/>
  <c r="I153" i="54"/>
  <c r="H153" i="54"/>
  <c r="G153" i="54"/>
  <c r="F153" i="54"/>
  <c r="D153" i="54"/>
  <c r="C153" i="54"/>
  <c r="J157" i="54" l="1"/>
  <c r="J159" i="54" s="1"/>
  <c r="J161" i="54" s="1"/>
  <c r="I2" i="54" s="1"/>
  <c r="C5" i="15" s="1"/>
  <c r="L3" i="54"/>
  <c r="I161" i="54" l="1"/>
  <c r="J32" i="35" l="1"/>
  <c r="J36" i="35"/>
  <c r="J34" i="35"/>
  <c r="J31" i="35"/>
  <c r="G29" i="35"/>
  <c r="F29" i="35"/>
  <c r="J33" i="35" l="1"/>
  <c r="J35" i="35" s="1"/>
  <c r="J37" i="35" s="1"/>
  <c r="J344" i="53" l="1"/>
  <c r="J340" i="53"/>
  <c r="J339" i="53"/>
  <c r="J341" i="53" l="1"/>
  <c r="L3" i="49"/>
  <c r="L3" i="53" l="1"/>
  <c r="C337" i="53"/>
  <c r="D337" i="53"/>
  <c r="J342" i="53"/>
  <c r="J343" i="53" s="1"/>
  <c r="J345" i="53" l="1"/>
  <c r="I2" i="53" l="1"/>
  <c r="C7" i="15" s="1"/>
  <c r="I345" i="53"/>
  <c r="L3" i="2" l="1"/>
  <c r="C424" i="49" l="1"/>
  <c r="D424" i="49"/>
  <c r="L2" i="20" l="1"/>
  <c r="L4" i="20" s="1"/>
  <c r="L112" i="20" s="1"/>
  <c r="B14" i="15" l="1"/>
  <c r="L1" i="4" l="1"/>
  <c r="L2" i="33" l="1"/>
  <c r="J126" i="29" l="1"/>
  <c r="J124" i="29"/>
  <c r="J122" i="29"/>
  <c r="I2" i="35" l="1"/>
  <c r="C29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431" i="49"/>
  <c r="J429" i="49"/>
  <c r="J427" i="49"/>
  <c r="J426" i="49"/>
  <c r="I424" i="49"/>
  <c r="H424" i="49"/>
  <c r="G424" i="49"/>
  <c r="F424" i="49"/>
  <c r="J428" i="49" l="1"/>
  <c r="J430" i="49" s="1"/>
  <c r="J432" i="49" s="1"/>
  <c r="I2" i="49" s="1"/>
  <c r="I432" i="49" l="1"/>
  <c r="C8" i="15"/>
  <c r="J96" i="2" l="1"/>
  <c r="I91" i="2"/>
  <c r="H91" i="2"/>
  <c r="G91" i="2"/>
  <c r="F91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1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6" i="32"/>
  <c r="J24" i="32"/>
  <c r="J22" i="32"/>
  <c r="F19" i="32"/>
  <c r="C19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41" i="12"/>
  <c r="J39" i="12"/>
  <c r="J37" i="12"/>
  <c r="J36" i="12"/>
  <c r="F34" i="12"/>
  <c r="C34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98" i="2"/>
  <c r="J94" i="2"/>
  <c r="J93" i="2"/>
  <c r="D91" i="2"/>
  <c r="C91" i="2"/>
  <c r="J52" i="18" l="1"/>
  <c r="I2" i="18" s="1"/>
  <c r="C13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95" i="2"/>
  <c r="J97" i="2" s="1"/>
  <c r="J99" i="2" s="1"/>
  <c r="I99" i="2" s="1"/>
  <c r="J55" i="11"/>
  <c r="J57" i="11" s="1"/>
  <c r="J59" i="11" s="1"/>
  <c r="J59" i="34"/>
  <c r="I2" i="21"/>
  <c r="I59" i="21"/>
  <c r="J122" i="20"/>
  <c r="J124" i="20" s="1"/>
  <c r="J126" i="20" s="1"/>
  <c r="I2" i="20" s="1"/>
  <c r="J38" i="12"/>
  <c r="J40" i="12" s="1"/>
  <c r="J42" i="12" s="1"/>
  <c r="J25" i="25"/>
  <c r="I2" i="25" s="1"/>
  <c r="J77" i="33"/>
  <c r="J79" i="33" s="1"/>
  <c r="I2" i="33" s="1"/>
  <c r="J91" i="4"/>
  <c r="J93" i="4" s="1"/>
  <c r="J95" i="4" s="1"/>
  <c r="I2" i="4" s="1"/>
  <c r="J23" i="32"/>
  <c r="J25" i="32" s="1"/>
  <c r="J27" i="32" s="1"/>
  <c r="J38" i="6"/>
  <c r="I38" i="6" s="1"/>
  <c r="I2" i="30"/>
  <c r="C17" i="15" s="1"/>
  <c r="J46" i="19"/>
  <c r="J59" i="17"/>
  <c r="J61" i="17" s="1"/>
  <c r="J63" i="17" s="1"/>
  <c r="I63" i="17" s="1"/>
  <c r="C19" i="15"/>
  <c r="L3" i="39"/>
  <c r="J160" i="39"/>
  <c r="J162" i="39" s="1"/>
  <c r="J164" i="39" s="1"/>
  <c r="I2" i="12" l="1"/>
  <c r="C12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42" i="12"/>
  <c r="I126" i="20"/>
  <c r="I52" i="18"/>
  <c r="I95" i="4"/>
  <c r="I27" i="32"/>
  <c r="I2" i="32"/>
  <c r="C18" i="15" s="1"/>
  <c r="I2" i="6"/>
  <c r="I2" i="17"/>
  <c r="I2" i="16"/>
  <c r="C14" i="15" s="1"/>
  <c r="I25" i="25"/>
  <c r="I37" i="35"/>
  <c r="I2" i="39"/>
  <c r="I164" i="39"/>
  <c r="C6" i="15" l="1"/>
  <c r="N3" i="2"/>
  <c r="J3" i="19"/>
  <c r="C15" i="15" s="1"/>
  <c r="I50" i="19"/>
  <c r="C22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charset val="1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charset val="1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04/16 95031
ANIP
ANIP SANATA
0000
4,714,250.00
CR
142,652,160.23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04/07 95031
TRANPER
YAN YAN HERYANA
0000
2,647,226.00
CR
181,735,388.23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PEND
TRSF E-BANKING CR
13/04 WSID:145F1
AGUS ANDRIANTO
0000
5,573,000.00
CR
121,459,272.23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charset val="1"/>
          </rPr>
          <t>28/03/18  SETORAN TANPA BUKU 4409351 2111 SA Cash Dep NoBook
  9.000.000,00  365.985.392,00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</commentList>
</comments>
</file>

<file path=xl/sharedStrings.xml><?xml version="1.0" encoding="utf-8"?>
<sst xmlns="http://schemas.openxmlformats.org/spreadsheetml/2006/main" count="1763" uniqueCount="200">
  <si>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</si>
  <si>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</si>
  <si>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</si>
  <si>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</si>
  <si>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</si>
  <si>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</si>
  <si>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</si>
  <si>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</si>
  <si>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</si>
  <si>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</si>
  <si>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</si>
  <si>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</si>
  <si>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</si>
  <si>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</si>
  <si>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</si>
  <si>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</si>
  <si>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</si>
  <si>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</si>
  <si>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</si>
  <si>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</si>
  <si>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</si>
  <si>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</si>
  <si>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</si>
  <si>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</si>
  <si>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</si>
  <si>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</si>
  <si>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</si>
  <si>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</si>
  <si>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</si>
  <si>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</si>
  <si>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</si>
  <si>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</si>
  <si>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</si>
  <si>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</si>
  <si>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</si>
  <si>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</si>
  <si>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</si>
  <si>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</si>
  <si>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</si>
  <si>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</si>
  <si>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</si>
  <si>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</si>
  <si>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</si>
  <si>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</si>
  <si>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</si>
  <si>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</si>
  <si>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</si>
  <si>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</si>
  <si>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</si>
  <si>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</si>
  <si>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</si>
  <si>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</si>
  <si>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</si>
  <si>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</si>
  <si>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</si>
  <si>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</si>
  <si>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</si>
  <si>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</si>
  <si>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</si>
  <si>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</si>
  <si>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</si>
  <si>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</si>
  <si>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</si>
  <si>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</si>
  <si>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</si>
  <si>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</si>
  <si>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</si>
  <si>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</si>
  <si>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</si>
  <si>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</si>
  <si>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</si>
  <si>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</si>
  <si>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</si>
  <si>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</si>
  <si>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</si>
  <si>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</si>
  <si>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</si>
  <si>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</si>
  <si>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</si>
  <si>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</si>
  <si>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</si>
  <si>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</si>
  <si>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</si>
  <si>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</si>
  <si>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</si>
  <si>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</si>
  <si>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</si>
  <si>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</si>
  <si>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</si>
  <si>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</si>
  <si>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</si>
  <si>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</si>
  <si>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</si>
  <si>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</si>
  <si>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</si>
  <si>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</si>
  <si>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</si>
  <si>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</si>
  <si>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</si>
  <si>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</si>
  <si>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</si>
  <si>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</si>
  <si>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</si>
  <si>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</si>
  <si>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</si>
  <si>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</si>
  <si>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</si>
  <si>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</si>
  <si>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</si>
  <si>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</si>
  <si>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</si>
  <si>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</si>
  <si>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</si>
  <si>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</si>
  <si>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</si>
  <si>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</si>
  <si>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</si>
  <si>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</si>
  <si>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</si>
  <si>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</si>
  <si>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</si>
  <si>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</si>
  <si>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</si>
  <si>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</si>
  <si>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</si>
  <si>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</si>
  <si>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</si>
  <si>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</si>
  <si>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</si>
  <si>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</si>
  <si>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</si>
  <si>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</si>
  <si>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</si>
  <si>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</si>
  <si>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</si>
  <si>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</si>
  <si>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</si>
  <si>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</si>
  <si>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</si>
  <si>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</si>
  <si>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</si>
  <si>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</si>
  <si>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</si>
  <si>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</si>
  <si>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</si>
  <si>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</si>
  <si>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</si>
  <si>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</si>
  <si>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</si>
  <si>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</si>
  <si>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</si>
  <si>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</si>
  <si>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</si>
  <si>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</si>
  <si>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</si>
  <si>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</si>
  <si>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</si>
  <si>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</si>
  <si>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</si>
  <si>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</si>
  <si>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</si>
  <si>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</si>
  <si>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</si>
  <si>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</si>
  <si>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</si>
  <si>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</si>
  <si>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</si>
  <si>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</si>
  <si>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</si>
  <si>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</si>
  <si>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</si>
  <si>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</si>
  <si>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</si>
  <si>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</si>
  <si>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</si>
  <si>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</si>
  <si>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</si>
  <si>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</si>
  <si>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</si>
  <si>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</si>
  <si>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</si>
  <si>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</si>
  <si>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</si>
  <si>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</si>
  <si>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</si>
  <si>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</si>
  <si>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</si>
  <si>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</si>
  <si>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</si>
  <si>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</si>
  <si>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</si>
  <si>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</si>
  <si>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</si>
  <si>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</si>
  <si>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</si>
  <si>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</si>
  <si>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</si>
  <si>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</si>
  <si>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</si>
  <si>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PENING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</si>
</sst>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8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3.xml"/><Relationship Id="rId1" Type="http://schemas.openxmlformats.org/officeDocument/2006/relationships/vmlDrawing" Target="../drawings/vmlDrawing33.v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61"/>
  <sheetViews>
    <sheetView zoomScale="85" zoomScaleNormal="85" workbookViewId="0">
      <pane ySplit="7" topLeftCell="A137" activePane="bottomLeft" state="frozen"/>
      <selection pane="bottomLeft" activeCell="E148" sqref="E148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3" t="s">
        <v>22</v>
      </c>
      <c r="G1" s="323"/>
      <c r="H1" s="323"/>
      <c r="I1" s="220" t="s">
        <v>20</v>
      </c>
      <c r="J1" s="218"/>
      <c r="L1" s="277">
        <f>SUM(D133:D141)</f>
        <v>9702266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3" t="s">
        <v>21</v>
      </c>
      <c r="G2" s="323"/>
      <c r="H2" s="323"/>
      <c r="I2" s="220">
        <f>J161*-1</f>
        <v>13225363</v>
      </c>
      <c r="J2" s="218"/>
      <c r="L2" s="278">
        <f>SUM(G133:G141)</f>
        <v>1672826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8029440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4" t="s">
        <v>61</v>
      </c>
      <c r="B5" s="324"/>
      <c r="C5" s="324"/>
      <c r="D5" s="324"/>
      <c r="E5" s="324"/>
      <c r="F5" s="324"/>
      <c r="G5" s="324"/>
      <c r="H5" s="324"/>
      <c r="I5" s="324"/>
      <c r="J5" s="324"/>
      <c r="L5" s="276"/>
      <c r="M5" s="239"/>
      <c r="N5" s="239"/>
      <c r="O5" s="239"/>
    </row>
    <row r="6" spans="1:15" x14ac:dyDescent="0.25">
      <c r="A6" s="325" t="s">
        <v>2</v>
      </c>
      <c r="B6" s="326" t="s">
        <v>3</v>
      </c>
      <c r="C6" s="326"/>
      <c r="D6" s="326"/>
      <c r="E6" s="326"/>
      <c r="F6" s="326"/>
      <c r="G6" s="326"/>
      <c r="H6" s="326" t="s">
        <v>4</v>
      </c>
      <c r="I6" s="327" t="s">
        <v>5</v>
      </c>
      <c r="J6" s="328" t="s">
        <v>6</v>
      </c>
    </row>
    <row r="7" spans="1:15" x14ac:dyDescent="0.25">
      <c r="A7" s="325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6"/>
      <c r="I7" s="327"/>
      <c r="J7" s="328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10">
        <v>43206</v>
      </c>
      <c r="B142" s="115">
        <v>180160478</v>
      </c>
      <c r="C142" s="309">
        <v>29</v>
      </c>
      <c r="D142" s="117">
        <v>3471825</v>
      </c>
      <c r="E142" s="118">
        <v>180042055</v>
      </c>
      <c r="F142" s="120">
        <v>2</v>
      </c>
      <c r="G142" s="117">
        <v>209125</v>
      </c>
      <c r="H142" s="118"/>
      <c r="I142" s="213"/>
      <c r="J142" s="117"/>
    </row>
    <row r="143" spans="1:10" ht="15.75" customHeight="1" x14ac:dyDescent="0.25">
      <c r="A143" s="210">
        <v>43206</v>
      </c>
      <c r="B143" s="115">
        <v>180160524</v>
      </c>
      <c r="C143" s="309">
        <v>8</v>
      </c>
      <c r="D143" s="117">
        <v>837463</v>
      </c>
      <c r="E143" s="118"/>
      <c r="F143" s="120"/>
      <c r="G143" s="117"/>
      <c r="H143" s="118"/>
      <c r="I143" s="213"/>
      <c r="J143" s="117"/>
    </row>
    <row r="144" spans="1:10" ht="15.75" customHeight="1" x14ac:dyDescent="0.25">
      <c r="A144" s="210">
        <v>43207</v>
      </c>
      <c r="B144" s="115">
        <v>180160576</v>
      </c>
      <c r="C144" s="309">
        <v>16</v>
      </c>
      <c r="D144" s="117">
        <v>1935850</v>
      </c>
      <c r="E144" s="118">
        <v>180042078</v>
      </c>
      <c r="F144" s="120">
        <v>5</v>
      </c>
      <c r="G144" s="117">
        <v>489125</v>
      </c>
      <c r="H144" s="118"/>
      <c r="I144" s="213"/>
      <c r="J144" s="117"/>
    </row>
    <row r="145" spans="1:10" ht="15.75" customHeight="1" x14ac:dyDescent="0.25">
      <c r="A145" s="210">
        <v>43207</v>
      </c>
      <c r="B145" s="115">
        <v>180160626</v>
      </c>
      <c r="C145" s="309">
        <v>9</v>
      </c>
      <c r="D145" s="117">
        <v>1046763</v>
      </c>
      <c r="E145" s="118"/>
      <c r="F145" s="120"/>
      <c r="G145" s="117"/>
      <c r="H145" s="118"/>
      <c r="I145" s="213"/>
      <c r="J145" s="117"/>
    </row>
    <row r="146" spans="1:10" ht="15.75" customHeight="1" x14ac:dyDescent="0.25">
      <c r="A146" s="210">
        <v>43208</v>
      </c>
      <c r="B146" s="115">
        <v>180160688</v>
      </c>
      <c r="C146" s="309">
        <v>20</v>
      </c>
      <c r="D146" s="117">
        <v>2216900</v>
      </c>
      <c r="E146" s="118">
        <v>180042115</v>
      </c>
      <c r="F146" s="120">
        <v>1</v>
      </c>
      <c r="G146" s="117">
        <v>134313</v>
      </c>
      <c r="H146" s="118"/>
      <c r="I146" s="213"/>
      <c r="J146" s="117"/>
    </row>
    <row r="147" spans="1:10" ht="15.75" customHeight="1" x14ac:dyDescent="0.25">
      <c r="A147" s="210">
        <v>43208</v>
      </c>
      <c r="B147" s="115">
        <v>180160755</v>
      </c>
      <c r="C147" s="309">
        <v>8</v>
      </c>
      <c r="D147" s="117">
        <v>1038625</v>
      </c>
      <c r="E147" s="118"/>
      <c r="F147" s="120"/>
      <c r="G147" s="117"/>
      <c r="H147" s="118"/>
      <c r="I147" s="213"/>
      <c r="J147" s="117"/>
    </row>
    <row r="148" spans="1:10" ht="15.75" customHeight="1" x14ac:dyDescent="0.25">
      <c r="A148" s="210">
        <v>43209</v>
      </c>
      <c r="B148" s="115">
        <v>180160811</v>
      </c>
      <c r="C148" s="309">
        <v>28</v>
      </c>
      <c r="D148" s="117">
        <v>3250713</v>
      </c>
      <c r="E148" s="118">
        <v>180042138</v>
      </c>
      <c r="F148" s="120">
        <v>1</v>
      </c>
      <c r="G148" s="117">
        <v>107363</v>
      </c>
      <c r="H148" s="118"/>
      <c r="I148" s="213"/>
      <c r="J148" s="117"/>
    </row>
    <row r="149" spans="1:10" ht="15.75" customHeight="1" x14ac:dyDescent="0.25">
      <c r="A149" s="210">
        <v>43209</v>
      </c>
      <c r="B149" s="115">
        <v>180160870</v>
      </c>
      <c r="C149" s="309">
        <v>4</v>
      </c>
      <c r="D149" s="117">
        <v>367150</v>
      </c>
      <c r="E149" s="118"/>
      <c r="F149" s="120"/>
      <c r="G149" s="117"/>
      <c r="H149" s="118"/>
      <c r="I149" s="213"/>
      <c r="J149" s="117"/>
    </row>
    <row r="150" spans="1:10" ht="15.75" customHeight="1" x14ac:dyDescent="0.25">
      <c r="A150" s="210"/>
      <c r="B150" s="115"/>
      <c r="C150" s="309"/>
      <c r="D150" s="117"/>
      <c r="E150" s="118"/>
      <c r="F150" s="120"/>
      <c r="G150" s="117"/>
      <c r="H150" s="118"/>
      <c r="I150" s="213"/>
      <c r="J150" s="117"/>
    </row>
    <row r="151" spans="1:10" ht="15.75" customHeight="1" x14ac:dyDescent="0.25">
      <c r="A151" s="210"/>
      <c r="B151" s="115"/>
      <c r="C151" s="309"/>
      <c r="D151" s="117"/>
      <c r="E151" s="118"/>
      <c r="F151" s="120"/>
      <c r="G151" s="117"/>
      <c r="H151" s="118"/>
      <c r="I151" s="213"/>
      <c r="J151" s="117"/>
    </row>
    <row r="152" spans="1:10" x14ac:dyDescent="0.25">
      <c r="A152" s="236"/>
      <c r="B152" s="235"/>
      <c r="C152" s="12"/>
      <c r="D152" s="237"/>
      <c r="E152" s="238"/>
      <c r="F152" s="241"/>
      <c r="G152" s="237"/>
      <c r="H152" s="238"/>
      <c r="I152" s="240"/>
      <c r="J152" s="237"/>
    </row>
    <row r="153" spans="1:10" x14ac:dyDescent="0.25">
      <c r="A153" s="236"/>
      <c r="B153" s="224" t="s">
        <v>11</v>
      </c>
      <c r="C153" s="230">
        <f>SUM(C8:C152)</f>
        <v>1597</v>
      </c>
      <c r="D153" s="225">
        <f>SUM(D8:D152)</f>
        <v>167112171</v>
      </c>
      <c r="E153" s="224" t="s">
        <v>11</v>
      </c>
      <c r="F153" s="233">
        <f>SUM(F8:F152)</f>
        <v>163</v>
      </c>
      <c r="G153" s="225">
        <f>SUM(G8:G152)</f>
        <v>16827226</v>
      </c>
      <c r="H153" s="233">
        <f>SUM(H8:H152)</f>
        <v>0</v>
      </c>
      <c r="I153" s="233">
        <f>SUM(I8:I152)</f>
        <v>137059582</v>
      </c>
      <c r="J153" s="5"/>
    </row>
    <row r="154" spans="1:10" x14ac:dyDescent="0.25">
      <c r="A154" s="236"/>
      <c r="B154" s="224"/>
      <c r="C154" s="230"/>
      <c r="D154" s="225"/>
      <c r="E154" s="224"/>
      <c r="F154" s="233"/>
      <c r="G154" s="225"/>
      <c r="H154" s="233"/>
      <c r="I154" s="233"/>
      <c r="J154" s="5"/>
    </row>
    <row r="155" spans="1:10" x14ac:dyDescent="0.25">
      <c r="A155" s="226"/>
      <c r="B155" s="227"/>
      <c r="C155" s="12"/>
      <c r="D155" s="237"/>
      <c r="E155" s="224"/>
      <c r="F155" s="241"/>
      <c r="G155" s="322" t="s">
        <v>12</v>
      </c>
      <c r="H155" s="322"/>
      <c r="I155" s="240"/>
      <c r="J155" s="228">
        <f>SUM(D8:D152)</f>
        <v>167112171</v>
      </c>
    </row>
    <row r="156" spans="1:10" x14ac:dyDescent="0.25">
      <c r="A156" s="236"/>
      <c r="B156" s="235"/>
      <c r="C156" s="12"/>
      <c r="D156" s="237"/>
      <c r="E156" s="238"/>
      <c r="F156" s="241"/>
      <c r="G156" s="322" t="s">
        <v>13</v>
      </c>
      <c r="H156" s="322"/>
      <c r="I156" s="240"/>
      <c r="J156" s="228">
        <f>SUM(G8:G152)</f>
        <v>16827226</v>
      </c>
    </row>
    <row r="157" spans="1:10" x14ac:dyDescent="0.25">
      <c r="A157" s="229"/>
      <c r="B157" s="238"/>
      <c r="C157" s="12"/>
      <c r="D157" s="237"/>
      <c r="E157" s="238"/>
      <c r="F157" s="241"/>
      <c r="G157" s="322" t="s">
        <v>14</v>
      </c>
      <c r="H157" s="322"/>
      <c r="I157" s="41"/>
      <c r="J157" s="230">
        <f>J155-J156</f>
        <v>150284945</v>
      </c>
    </row>
    <row r="158" spans="1:10" x14ac:dyDescent="0.25">
      <c r="A158" s="236"/>
      <c r="B158" s="231"/>
      <c r="C158" s="12"/>
      <c r="D158" s="232"/>
      <c r="E158" s="238"/>
      <c r="F158" s="241"/>
      <c r="G158" s="322" t="s">
        <v>15</v>
      </c>
      <c r="H158" s="322"/>
      <c r="I158" s="240"/>
      <c r="J158" s="228">
        <f>SUM(H8:H152)</f>
        <v>0</v>
      </c>
    </row>
    <row r="159" spans="1:10" x14ac:dyDescent="0.25">
      <c r="A159" s="236"/>
      <c r="B159" s="231"/>
      <c r="C159" s="12"/>
      <c r="D159" s="232"/>
      <c r="E159" s="238"/>
      <c r="F159" s="241"/>
      <c r="G159" s="322" t="s">
        <v>16</v>
      </c>
      <c r="H159" s="322"/>
      <c r="I159" s="240"/>
      <c r="J159" s="228">
        <f>J157+J158</f>
        <v>150284945</v>
      </c>
    </row>
    <row r="160" spans="1:10" x14ac:dyDescent="0.25">
      <c r="A160" s="236"/>
      <c r="B160" s="231"/>
      <c r="C160" s="12"/>
      <c r="D160" s="232"/>
      <c r="E160" s="238"/>
      <c r="F160" s="241"/>
      <c r="G160" s="322" t="s">
        <v>5</v>
      </c>
      <c r="H160" s="322"/>
      <c r="I160" s="240"/>
      <c r="J160" s="228">
        <f>SUM(I8:I152)</f>
        <v>137059582</v>
      </c>
    </row>
    <row r="161" spans="1:10" x14ac:dyDescent="0.25">
      <c r="A161" s="236"/>
      <c r="B161" s="231"/>
      <c r="C161" s="12"/>
      <c r="D161" s="232"/>
      <c r="E161" s="238"/>
      <c r="F161" s="241"/>
      <c r="G161" s="322" t="s">
        <v>32</v>
      </c>
      <c r="H161" s="322"/>
      <c r="I161" s="241" t="str">
        <f>IF(J161&gt;0,"SALDO",IF(J161&lt;0,"PIUTANG",IF(J161=0,"LUNAS")))</f>
        <v>PIUTANG</v>
      </c>
      <c r="J161" s="228">
        <f>J160-J159</f>
        <v>-13225363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1:H161"/>
    <mergeCell ref="G155:H155"/>
    <mergeCell ref="G156:H156"/>
    <mergeCell ref="G157:H157"/>
    <mergeCell ref="G158:H158"/>
    <mergeCell ref="G159:H159"/>
    <mergeCell ref="G160:H160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5" activePane="bottomLeft" state="frozen"/>
      <selection pane="bottomLeft" activeCell="I2" sqref="I2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3" t="s">
        <v>22</v>
      </c>
      <c r="G1" s="323"/>
      <c r="H1" s="323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3" t="s">
        <v>21</v>
      </c>
      <c r="G2" s="323"/>
      <c r="H2" s="323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5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</row>
    <row r="7" spans="1:15" x14ac:dyDescent="0.25">
      <c r="A7" s="343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0"/>
      <c r="I7" s="348"/>
      <c r="J7" s="336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2" t="s">
        <v>12</v>
      </c>
      <c r="H46" s="32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2" t="s">
        <v>13</v>
      </c>
      <c r="H47" s="32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2" t="s">
        <v>14</v>
      </c>
      <c r="H48" s="32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2" t="s">
        <v>15</v>
      </c>
      <c r="H49" s="32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2" t="s">
        <v>16</v>
      </c>
      <c r="H50" s="32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2" t="s">
        <v>5</v>
      </c>
      <c r="H51" s="32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2" t="s">
        <v>32</v>
      </c>
      <c r="H52" s="32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3" t="s">
        <v>22</v>
      </c>
      <c r="G1" s="323"/>
      <c r="H1" s="323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3" t="s">
        <v>21</v>
      </c>
      <c r="G2" s="323"/>
      <c r="H2" s="323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6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</row>
    <row r="7" spans="1:16" x14ac:dyDescent="0.25">
      <c r="A7" s="343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0"/>
      <c r="I7" s="348"/>
      <c r="J7" s="336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2" t="s">
        <v>12</v>
      </c>
      <c r="H69" s="32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2" t="s">
        <v>13</v>
      </c>
      <c r="H70" s="32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2" t="s">
        <v>14</v>
      </c>
      <c r="H71" s="32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2" t="s">
        <v>15</v>
      </c>
      <c r="H72" s="32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2" t="s">
        <v>16</v>
      </c>
      <c r="H73" s="32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2" t="s">
        <v>5</v>
      </c>
      <c r="H74" s="32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2" t="s">
        <v>32</v>
      </c>
      <c r="H75" s="32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J3" sqref="J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1" t="s">
        <v>21</v>
      </c>
      <c r="H1" s="351"/>
      <c r="I1" s="351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1" t="s">
        <v>111</v>
      </c>
      <c r="H2" s="351"/>
      <c r="I2" s="351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1" t="s">
        <v>112</v>
      </c>
      <c r="H3" s="351"/>
      <c r="I3" s="351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3" x14ac:dyDescent="0.25">
      <c r="A7" s="343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2"/>
      <c r="I7" s="348"/>
      <c r="J7" s="336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2" t="s">
        <v>12</v>
      </c>
      <c r="H44" s="32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2" t="s">
        <v>13</v>
      </c>
      <c r="H45" s="32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2" t="s">
        <v>14</v>
      </c>
      <c r="H46" s="32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2" t="s">
        <v>15</v>
      </c>
      <c r="H47" s="32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2" t="s">
        <v>16</v>
      </c>
      <c r="H48" s="32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2" t="s">
        <v>5</v>
      </c>
      <c r="H49" s="32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2" t="s">
        <v>32</v>
      </c>
      <c r="H50" s="32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L53" sqref="L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3" t="s">
        <v>22</v>
      </c>
      <c r="G1" s="323"/>
      <c r="H1" s="323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3" t="s">
        <v>21</v>
      </c>
      <c r="G2" s="323"/>
      <c r="H2" s="323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0" x14ac:dyDescent="0.25">
      <c r="A7" s="343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2"/>
      <c r="I7" s="348"/>
      <c r="J7" s="336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2" t="s">
        <v>12</v>
      </c>
      <c r="H49" s="32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2" t="s">
        <v>13</v>
      </c>
      <c r="H50" s="32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2" t="s">
        <v>14</v>
      </c>
      <c r="H51" s="32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2" t="s">
        <v>15</v>
      </c>
      <c r="H52" s="32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2" t="s">
        <v>16</v>
      </c>
      <c r="H53" s="32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2" t="s">
        <v>5</v>
      </c>
      <c r="H54" s="32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2" t="s">
        <v>32</v>
      </c>
      <c r="H55" s="32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I111" sqref="I111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3" t="s">
        <v>22</v>
      </c>
      <c r="G1" s="323"/>
      <c r="H1" s="323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3" t="s">
        <v>21</v>
      </c>
      <c r="G2" s="323"/>
      <c r="H2" s="323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2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2" x14ac:dyDescent="0.25">
      <c r="A7" s="343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2"/>
      <c r="I7" s="348"/>
      <c r="J7" s="336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2" t="s">
        <v>12</v>
      </c>
      <c r="H120" s="32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2" t="s">
        <v>13</v>
      </c>
      <c r="H121" s="32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2" t="s">
        <v>14</v>
      </c>
      <c r="H122" s="32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2" t="s">
        <v>15</v>
      </c>
      <c r="H123" s="32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2" t="s">
        <v>16</v>
      </c>
      <c r="H124" s="32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2" t="s">
        <v>5</v>
      </c>
      <c r="H125" s="32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2" t="s">
        <v>32</v>
      </c>
      <c r="H126" s="32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53" t="s">
        <v>22</v>
      </c>
      <c r="G1" s="353"/>
      <c r="H1" s="353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53" t="s">
        <v>21</v>
      </c>
      <c r="G2" s="353"/>
      <c r="H2" s="353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4"/>
      <c r="B5" s="354"/>
      <c r="C5" s="354"/>
      <c r="D5" s="354"/>
      <c r="E5" s="354"/>
      <c r="F5" s="354"/>
      <c r="G5" s="354"/>
      <c r="H5" s="354"/>
      <c r="I5" s="354"/>
      <c r="J5" s="354"/>
    </row>
    <row r="6" spans="1:13" x14ac:dyDescent="0.25">
      <c r="A6" s="355" t="s">
        <v>2</v>
      </c>
      <c r="B6" s="356" t="s">
        <v>3</v>
      </c>
      <c r="C6" s="356"/>
      <c r="D6" s="356"/>
      <c r="E6" s="356"/>
      <c r="F6" s="356"/>
      <c r="G6" s="356"/>
      <c r="H6" s="357" t="s">
        <v>4</v>
      </c>
      <c r="I6" s="359" t="s">
        <v>5</v>
      </c>
      <c r="J6" s="360" t="s">
        <v>6</v>
      </c>
    </row>
    <row r="7" spans="1:13" x14ac:dyDescent="0.25">
      <c r="A7" s="355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8"/>
      <c r="I7" s="359"/>
      <c r="J7" s="360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52" t="s">
        <v>12</v>
      </c>
      <c r="H89" s="35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52" t="s">
        <v>13</v>
      </c>
      <c r="H90" s="35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52" t="s">
        <v>14</v>
      </c>
      <c r="H91" s="35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52" t="s">
        <v>15</v>
      </c>
      <c r="H92" s="35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52" t="s">
        <v>16</v>
      </c>
      <c r="H93" s="35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52" t="s">
        <v>5</v>
      </c>
      <c r="H94" s="35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52" t="s">
        <v>32</v>
      </c>
      <c r="H95" s="35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3"/>
  <sheetViews>
    <sheetView tabSelected="1" zoomScale="90" zoomScaleNormal="90" workbookViewId="0">
      <pane ySplit="4" topLeftCell="A5" activePane="bottomLeft" state="frozen"/>
      <selection pane="bottomLeft" activeCell="B9" sqref="B9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61" t="s">
        <v>49</v>
      </c>
      <c r="B1" s="361"/>
      <c r="C1" s="361"/>
    </row>
    <row r="2" spans="1:5" ht="15" customHeight="1" x14ac:dyDescent="0.25">
      <c r="A2" s="361"/>
      <c r="B2" s="361"/>
      <c r="C2" s="361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43206</v>
      </c>
      <c r="C5" s="284">
        <f>'Taufik ST'!I2</f>
        <v>13225363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43206</v>
      </c>
      <c r="C6" s="284">
        <f>'Indra Fashion'!I2</f>
        <v>3445463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43209</v>
      </c>
      <c r="C7" s="284">
        <f>Atlantis!I2</f>
        <v>2578276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43209</v>
      </c>
      <c r="C8" s="284">
        <f>Bandros!I2</f>
        <v>5343977</v>
      </c>
      <c r="E8" s="292" t="s">
        <v>162</v>
      </c>
    </row>
    <row r="9" spans="1:5" s="269" customFormat="1" ht="18.75" customHeight="1" x14ac:dyDescent="0.25">
      <c r="A9" s="185" t="s">
        <v>195</v>
      </c>
      <c r="B9" s="283">
        <f>'Bentang Fashion'!A11</f>
        <v>43202</v>
      </c>
      <c r="C9" s="284">
        <f>'Bentang Fashion'!I2</f>
        <v>7085388</v>
      </c>
      <c r="E9" s="292" t="s">
        <v>196</v>
      </c>
    </row>
    <row r="10" spans="1:5" s="269" customFormat="1" ht="18.75" customHeight="1" x14ac:dyDescent="0.25">
      <c r="A10" s="185" t="s">
        <v>198</v>
      </c>
      <c r="B10" s="283">
        <v>43205</v>
      </c>
      <c r="C10" s="284">
        <f>Azalea!I2</f>
        <v>-200</v>
      </c>
      <c r="E10" s="292" t="s">
        <v>199</v>
      </c>
    </row>
    <row r="11" spans="1:5" s="269" customFormat="1" ht="18.75" customHeight="1" x14ac:dyDescent="0.25">
      <c r="A11" s="185" t="s">
        <v>52</v>
      </c>
      <c r="B11" s="283" t="s">
        <v>40</v>
      </c>
      <c r="C11" s="284">
        <v>0</v>
      </c>
      <c r="E11" s="292" t="s">
        <v>163</v>
      </c>
    </row>
    <row r="12" spans="1:5" s="269" customFormat="1" ht="18.75" customHeight="1" x14ac:dyDescent="0.25">
      <c r="A12" s="185" t="s">
        <v>53</v>
      </c>
      <c r="B12" s="283">
        <v>43198</v>
      </c>
      <c r="C12" s="284">
        <f>Yanyan!I2</f>
        <v>4804976</v>
      </c>
      <c r="E12" s="292" t="s">
        <v>165</v>
      </c>
    </row>
    <row r="13" spans="1:5" s="269" customFormat="1" ht="18.75" customHeight="1" x14ac:dyDescent="0.25">
      <c r="A13" s="185" t="s">
        <v>152</v>
      </c>
      <c r="B13" s="283">
        <f>Imas!A29</f>
        <v>42667</v>
      </c>
      <c r="C13" s="284">
        <f>Imas!I2</f>
        <v>3266276</v>
      </c>
      <c r="E13" s="292" t="s">
        <v>166</v>
      </c>
    </row>
    <row r="14" spans="1:5" s="269" customFormat="1" ht="18.75" customHeight="1" x14ac:dyDescent="0.25">
      <c r="A14" s="185" t="s">
        <v>153</v>
      </c>
      <c r="B14" s="283">
        <f>Sofya!A60</f>
        <v>42891</v>
      </c>
      <c r="C14" s="284">
        <f>Sofya!I2</f>
        <v>419663</v>
      </c>
      <c r="E14" s="292" t="s">
        <v>166</v>
      </c>
    </row>
    <row r="15" spans="1:5" s="269" customFormat="1" ht="18.75" customHeight="1" x14ac:dyDescent="0.25">
      <c r="A15" s="185" t="s">
        <v>70</v>
      </c>
      <c r="B15" s="283">
        <v>42767</v>
      </c>
      <c r="C15" s="284">
        <f>Jarkasih!J3</f>
        <v>5929850</v>
      </c>
      <c r="E15" s="292" t="s">
        <v>164</v>
      </c>
    </row>
    <row r="16" spans="1:5" s="269" customFormat="1" ht="18.75" customHeight="1" x14ac:dyDescent="0.25">
      <c r="A16" s="185" t="s">
        <v>154</v>
      </c>
      <c r="B16" s="283" t="s">
        <v>40</v>
      </c>
      <c r="C16" s="284">
        <v>0</v>
      </c>
      <c r="E16" s="292" t="s">
        <v>167</v>
      </c>
    </row>
    <row r="17" spans="1:5" s="269" customFormat="1" ht="18.75" customHeight="1" x14ac:dyDescent="0.25">
      <c r="A17" s="185" t="s">
        <v>76</v>
      </c>
      <c r="B17" s="283">
        <f>Bambang!A43</f>
        <v>42876</v>
      </c>
      <c r="C17" s="284">
        <f>Bambang!I2</f>
        <v>258363.5</v>
      </c>
      <c r="E17" s="292" t="s">
        <v>168</v>
      </c>
    </row>
    <row r="18" spans="1:5" s="269" customFormat="1" ht="18.75" customHeight="1" x14ac:dyDescent="0.25">
      <c r="A18" s="185" t="s">
        <v>77</v>
      </c>
      <c r="B18" s="283">
        <v>43195</v>
      </c>
      <c r="C18" s="284">
        <f>'Agus A'!I2</f>
        <v>4065501</v>
      </c>
      <c r="E18" s="292" t="s">
        <v>166</v>
      </c>
    </row>
    <row r="19" spans="1:5" s="269" customFormat="1" ht="18.75" customHeight="1" x14ac:dyDescent="0.25">
      <c r="A19" s="185" t="s">
        <v>89</v>
      </c>
      <c r="B19" s="283">
        <v>43206</v>
      </c>
      <c r="C19" s="284">
        <f>AnipAssunah!I2</f>
        <v>115088</v>
      </c>
      <c r="E19" s="292" t="s">
        <v>169</v>
      </c>
    </row>
    <row r="20" spans="1:5" s="269" customFormat="1" ht="18.75" customHeight="1" x14ac:dyDescent="0.25">
      <c r="A20" s="185" t="s">
        <v>175</v>
      </c>
      <c r="B20" s="283" t="s">
        <v>40</v>
      </c>
      <c r="C20" s="284">
        <v>0</v>
      </c>
      <c r="E20" s="291"/>
    </row>
    <row r="21" spans="1:5" s="269" customFormat="1" ht="18.75" customHeight="1" x14ac:dyDescent="0.25">
      <c r="A21" s="29"/>
      <c r="B21" s="29"/>
      <c r="C21" s="232"/>
      <c r="E21" s="291"/>
    </row>
    <row r="22" spans="1:5" s="269" customFormat="1" ht="15" customHeight="1" x14ac:dyDescent="0.25">
      <c r="A22" s="364" t="s">
        <v>11</v>
      </c>
      <c r="B22" s="365"/>
      <c r="C22" s="362">
        <f>SUM(C5:C21)</f>
        <v>50537984.5</v>
      </c>
    </row>
    <row r="23" spans="1:5" s="269" customFormat="1" ht="15" customHeight="1" x14ac:dyDescent="0.25">
      <c r="A23" s="366"/>
      <c r="B23" s="367"/>
      <c r="C23" s="363"/>
    </row>
  </sheetData>
  <mergeCells count="3">
    <mergeCell ref="A1:C2"/>
    <mergeCell ref="C22:C23"/>
    <mergeCell ref="A22:B23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3" t="s">
        <v>22</v>
      </c>
      <c r="G1" s="323"/>
      <c r="H1" s="323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3" t="s">
        <v>21</v>
      </c>
      <c r="G2" s="323"/>
      <c r="H2" s="323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0"/>
      <c r="B4" s="340"/>
      <c r="C4" s="340"/>
      <c r="D4" s="340"/>
      <c r="E4" s="340"/>
      <c r="F4" s="340"/>
      <c r="G4" s="340"/>
      <c r="H4" s="340"/>
      <c r="I4" s="340"/>
      <c r="J4" s="341"/>
    </row>
    <row r="5" spans="1:15" x14ac:dyDescent="0.25">
      <c r="A5" s="342" t="s">
        <v>2</v>
      </c>
      <c r="B5" s="344" t="s">
        <v>3</v>
      </c>
      <c r="C5" s="345"/>
      <c r="D5" s="345"/>
      <c r="E5" s="345"/>
      <c r="F5" s="345"/>
      <c r="G5" s="346"/>
      <c r="H5" s="349" t="s">
        <v>4</v>
      </c>
      <c r="I5" s="347" t="s">
        <v>5</v>
      </c>
      <c r="J5" s="335" t="s">
        <v>6</v>
      </c>
    </row>
    <row r="6" spans="1:15" x14ac:dyDescent="0.25">
      <c r="A6" s="343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0"/>
      <c r="I6" s="348"/>
      <c r="J6" s="336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2" t="s">
        <v>12</v>
      </c>
      <c r="H121" s="322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2" t="s">
        <v>13</v>
      </c>
      <c r="H122" s="322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2" t="s">
        <v>14</v>
      </c>
      <c r="H123" s="322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2" t="s">
        <v>15</v>
      </c>
      <c r="H124" s="322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2" t="s">
        <v>16</v>
      </c>
      <c r="H125" s="322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2" t="s">
        <v>5</v>
      </c>
      <c r="H126" s="322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2" t="s">
        <v>32</v>
      </c>
      <c r="H127" s="32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3" t="s">
        <v>22</v>
      </c>
      <c r="G1" s="323"/>
      <c r="H1" s="323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3" t="s">
        <v>21</v>
      </c>
      <c r="G2" s="323"/>
      <c r="H2" s="323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4"/>
      <c r="B4" s="324"/>
      <c r="C4" s="324"/>
      <c r="D4" s="324"/>
      <c r="E4" s="324"/>
      <c r="F4" s="324"/>
      <c r="G4" s="324"/>
      <c r="H4" s="324"/>
      <c r="I4" s="324"/>
      <c r="J4" s="324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5" t="s">
        <v>2</v>
      </c>
      <c r="B5" s="326" t="s">
        <v>3</v>
      </c>
      <c r="C5" s="326"/>
      <c r="D5" s="326"/>
      <c r="E5" s="326"/>
      <c r="F5" s="326"/>
      <c r="G5" s="326"/>
      <c r="H5" s="326" t="s">
        <v>4</v>
      </c>
      <c r="I5" s="368" t="s">
        <v>5</v>
      </c>
      <c r="J5" s="328" t="s">
        <v>6</v>
      </c>
      <c r="L5" s="37"/>
      <c r="M5" s="37"/>
      <c r="N5" s="37"/>
      <c r="O5" s="37"/>
      <c r="P5" s="37"/>
      <c r="Q5" s="37"/>
    </row>
    <row r="6" spans="1:17" x14ac:dyDescent="0.25">
      <c r="A6" s="325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6"/>
      <c r="I6" s="368"/>
      <c r="J6" s="328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2" t="s">
        <v>12</v>
      </c>
      <c r="H31" s="32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2" t="s">
        <v>13</v>
      </c>
      <c r="H32" s="32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2" t="s">
        <v>14</v>
      </c>
      <c r="H33" s="32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2" t="s">
        <v>15</v>
      </c>
      <c r="H34" s="32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2" t="s">
        <v>16</v>
      </c>
      <c r="H35" s="32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2" t="s">
        <v>5</v>
      </c>
      <c r="H36" s="32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2" t="s">
        <v>32</v>
      </c>
      <c r="H37" s="32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3" t="s">
        <v>22</v>
      </c>
      <c r="G1" s="323"/>
      <c r="H1" s="323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3" t="s">
        <v>21</v>
      </c>
      <c r="G2" s="323"/>
      <c r="H2" s="323"/>
      <c r="I2" s="38">
        <f>J59*-1</f>
        <v>-34807202</v>
      </c>
      <c r="J2" s="20"/>
    </row>
    <row r="4" spans="1:10" ht="19.5" x14ac:dyDescent="0.25">
      <c r="A4" s="340"/>
      <c r="B4" s="340"/>
      <c r="C4" s="340"/>
      <c r="D4" s="340"/>
      <c r="E4" s="340"/>
      <c r="F4" s="340"/>
      <c r="G4" s="340"/>
      <c r="H4" s="340"/>
      <c r="I4" s="340"/>
      <c r="J4" s="341"/>
    </row>
    <row r="5" spans="1:10" x14ac:dyDescent="0.25">
      <c r="A5" s="342" t="s">
        <v>2</v>
      </c>
      <c r="B5" s="344" t="s">
        <v>3</v>
      </c>
      <c r="C5" s="345"/>
      <c r="D5" s="345"/>
      <c r="E5" s="345"/>
      <c r="F5" s="345"/>
      <c r="G5" s="346"/>
      <c r="H5" s="349" t="s">
        <v>4</v>
      </c>
      <c r="I5" s="347" t="s">
        <v>5</v>
      </c>
      <c r="J5" s="335" t="s">
        <v>6</v>
      </c>
    </row>
    <row r="6" spans="1:10" x14ac:dyDescent="0.25">
      <c r="A6" s="343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0"/>
      <c r="I6" s="348"/>
      <c r="J6" s="336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9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0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9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0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9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0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9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0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9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0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9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0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9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0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9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0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9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0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9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0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2" t="s">
        <v>12</v>
      </c>
      <c r="H53" s="32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2" t="s">
        <v>13</v>
      </c>
      <c r="H54" s="32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2" t="s">
        <v>14</v>
      </c>
      <c r="H55" s="32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2" t="s">
        <v>15</v>
      </c>
      <c r="H56" s="32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2" t="s">
        <v>16</v>
      </c>
      <c r="H57" s="32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2" t="s">
        <v>5</v>
      </c>
      <c r="H58" s="32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2" t="s">
        <v>32</v>
      </c>
      <c r="H59" s="32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99"/>
  <sheetViews>
    <sheetView workbookViewId="0">
      <pane ySplit="7" topLeftCell="A77" activePane="bottomLeft" state="frozen"/>
      <selection pane="bottomLeft" activeCell="E87" sqref="E87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3" t="s">
        <v>22</v>
      </c>
      <c r="G1" s="323"/>
      <c r="H1" s="323"/>
      <c r="I1" s="42" t="s">
        <v>20</v>
      </c>
      <c r="J1" s="20"/>
      <c r="L1" s="279">
        <f>SUM(D78:D83)</f>
        <v>3965064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38">
        <f>J99*-1</f>
        <v>3445463</v>
      </c>
      <c r="J2" s="20"/>
      <c r="L2" s="279">
        <f>SUM(G78:G83)</f>
        <v>266875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3698189</v>
      </c>
      <c r="M3" s="219"/>
      <c r="N3" s="219">
        <f>I2-L3</f>
        <v>-252726</v>
      </c>
      <c r="O3" s="219"/>
      <c r="P3" s="219"/>
      <c r="Q3" s="219"/>
      <c r="R3" s="219"/>
    </row>
    <row r="5" spans="1:18" ht="19.5" x14ac:dyDescent="0.25">
      <c r="A5" s="324"/>
      <c r="B5" s="324"/>
      <c r="C5" s="324"/>
      <c r="D5" s="324"/>
      <c r="E5" s="324"/>
      <c r="F5" s="324"/>
      <c r="G5" s="324"/>
      <c r="H5" s="324"/>
      <c r="I5" s="324"/>
      <c r="J5" s="324"/>
    </row>
    <row r="6" spans="1:18" x14ac:dyDescent="0.25">
      <c r="A6" s="329" t="s">
        <v>2</v>
      </c>
      <c r="B6" s="326" t="s">
        <v>3</v>
      </c>
      <c r="C6" s="326"/>
      <c r="D6" s="326"/>
      <c r="E6" s="326"/>
      <c r="F6" s="326"/>
      <c r="G6" s="326"/>
      <c r="H6" s="330" t="s">
        <v>4</v>
      </c>
      <c r="I6" s="327" t="s">
        <v>5</v>
      </c>
      <c r="J6" s="328" t="s">
        <v>6</v>
      </c>
    </row>
    <row r="7" spans="1:18" x14ac:dyDescent="0.25">
      <c r="A7" s="32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27"/>
      <c r="J7" s="328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2">
        <v>43206</v>
      </c>
      <c r="B84" s="235">
        <v>180160510</v>
      </c>
      <c r="C84" s="241">
        <v>5</v>
      </c>
      <c r="D84" s="237">
        <v>496650</v>
      </c>
      <c r="E84" s="238">
        <v>180042061</v>
      </c>
      <c r="F84" s="241">
        <v>1</v>
      </c>
      <c r="G84" s="237">
        <v>98613</v>
      </c>
      <c r="H84" s="240"/>
      <c r="I84" s="240"/>
      <c r="J84" s="23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2">
        <v>43207</v>
      </c>
      <c r="B85" s="235">
        <v>180160619</v>
      </c>
      <c r="C85" s="241">
        <v>10</v>
      </c>
      <c r="D85" s="237">
        <v>1264550</v>
      </c>
      <c r="E85" s="238">
        <v>180042086</v>
      </c>
      <c r="F85" s="241">
        <v>1</v>
      </c>
      <c r="G85" s="237">
        <v>184363</v>
      </c>
      <c r="H85" s="240"/>
      <c r="I85" s="240"/>
      <c r="J85" s="23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2">
        <v>43207</v>
      </c>
      <c r="B86" s="235">
        <v>180160624</v>
      </c>
      <c r="C86" s="241">
        <v>1</v>
      </c>
      <c r="D86" s="237">
        <v>196788</v>
      </c>
      <c r="E86" s="238"/>
      <c r="F86" s="241"/>
      <c r="G86" s="237"/>
      <c r="H86" s="240"/>
      <c r="I86" s="240"/>
      <c r="J86" s="23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2">
        <v>43208</v>
      </c>
      <c r="B87" s="235">
        <v>180160771</v>
      </c>
      <c r="C87" s="241">
        <v>8</v>
      </c>
      <c r="D87" s="237">
        <v>731763</v>
      </c>
      <c r="E87" s="238">
        <v>180042122</v>
      </c>
      <c r="F87" s="241">
        <v>1</v>
      </c>
      <c r="G87" s="237">
        <v>192150</v>
      </c>
      <c r="H87" s="240"/>
      <c r="I87" s="240"/>
      <c r="J87" s="23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2">
        <v>43209</v>
      </c>
      <c r="B88" s="235">
        <v>180160851</v>
      </c>
      <c r="C88" s="241">
        <v>11</v>
      </c>
      <c r="D88" s="237">
        <v>1018763</v>
      </c>
      <c r="E88" s="238"/>
      <c r="F88" s="241"/>
      <c r="G88" s="237"/>
      <c r="H88" s="240"/>
      <c r="I88" s="240"/>
      <c r="J88" s="23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2">
        <v>43209</v>
      </c>
      <c r="B89" s="235">
        <v>180160887</v>
      </c>
      <c r="C89" s="241">
        <v>2</v>
      </c>
      <c r="D89" s="237">
        <v>215075</v>
      </c>
      <c r="E89" s="238"/>
      <c r="F89" s="241"/>
      <c r="G89" s="237"/>
      <c r="H89" s="240"/>
      <c r="I89" s="240"/>
      <c r="J89" s="237"/>
      <c r="K89" s="219"/>
      <c r="L89" s="219"/>
      <c r="M89" s="219"/>
      <c r="N89" s="219"/>
      <c r="O89" s="219"/>
      <c r="P89" s="219"/>
      <c r="Q89" s="219"/>
      <c r="R89" s="219"/>
    </row>
    <row r="90" spans="1:18" x14ac:dyDescent="0.25">
      <c r="A90" s="162"/>
      <c r="B90" s="3"/>
      <c r="C90" s="40"/>
      <c r="D90" s="6"/>
      <c r="E90" s="7"/>
      <c r="F90" s="40"/>
      <c r="G90" s="6"/>
      <c r="H90" s="39"/>
      <c r="I90" s="39"/>
      <c r="J90" s="6"/>
    </row>
    <row r="91" spans="1:18" x14ac:dyDescent="0.25">
      <c r="A91" s="162"/>
      <c r="B91" s="8" t="s">
        <v>11</v>
      </c>
      <c r="C91" s="77">
        <f>SUM(C8:C90)</f>
        <v>548</v>
      </c>
      <c r="D91" s="9">
        <f>SUM(D8:D90)</f>
        <v>59391609</v>
      </c>
      <c r="E91" s="8" t="s">
        <v>11</v>
      </c>
      <c r="F91" s="77">
        <f>SUM(F8:F90)</f>
        <v>49</v>
      </c>
      <c r="G91" s="5">
        <f>SUM(G8:G90)</f>
        <v>14803994</v>
      </c>
      <c r="H91" s="40">
        <f>SUM(H8:H90)</f>
        <v>0</v>
      </c>
      <c r="I91" s="40">
        <f>SUM(I8:I90)</f>
        <v>41142152</v>
      </c>
      <c r="J91" s="5"/>
    </row>
    <row r="92" spans="1:18" x14ac:dyDescent="0.25">
      <c r="A92" s="162"/>
      <c r="B92" s="8"/>
      <c r="C92" s="77"/>
      <c r="D92" s="9"/>
      <c r="E92" s="8"/>
      <c r="F92" s="77"/>
      <c r="G92" s="5"/>
      <c r="H92" s="40"/>
      <c r="I92" s="40"/>
      <c r="J92" s="5"/>
    </row>
    <row r="93" spans="1:18" x14ac:dyDescent="0.25">
      <c r="A93" s="163"/>
      <c r="B93" s="11"/>
      <c r="C93" s="40"/>
      <c r="D93" s="6"/>
      <c r="E93" s="8"/>
      <c r="F93" s="40"/>
      <c r="G93" s="322" t="s">
        <v>12</v>
      </c>
      <c r="H93" s="322"/>
      <c r="I93" s="39"/>
      <c r="J93" s="13">
        <f>SUM(D8:D90)</f>
        <v>59391609</v>
      </c>
    </row>
    <row r="94" spans="1:18" x14ac:dyDescent="0.25">
      <c r="A94" s="162"/>
      <c r="B94" s="3"/>
      <c r="C94" s="40"/>
      <c r="D94" s="6"/>
      <c r="E94" s="7"/>
      <c r="F94" s="40"/>
      <c r="G94" s="322" t="s">
        <v>13</v>
      </c>
      <c r="H94" s="322"/>
      <c r="I94" s="39"/>
      <c r="J94" s="13">
        <f>SUM(G8:G90)</f>
        <v>14803994</v>
      </c>
    </row>
    <row r="95" spans="1:18" x14ac:dyDescent="0.25">
      <c r="A95" s="164"/>
      <c r="B95" s="7"/>
      <c r="C95" s="40"/>
      <c r="D95" s="6"/>
      <c r="E95" s="7"/>
      <c r="F95" s="40"/>
      <c r="G95" s="322" t="s">
        <v>14</v>
      </c>
      <c r="H95" s="322"/>
      <c r="I95" s="41"/>
      <c r="J95" s="15">
        <f>J93-J94</f>
        <v>44587615</v>
      </c>
    </row>
    <row r="96" spans="1:18" x14ac:dyDescent="0.25">
      <c r="A96" s="162"/>
      <c r="B96" s="16"/>
      <c r="C96" s="40"/>
      <c r="D96" s="17"/>
      <c r="E96" s="7"/>
      <c r="F96" s="40"/>
      <c r="G96" s="322" t="s">
        <v>15</v>
      </c>
      <c r="H96" s="322"/>
      <c r="I96" s="39"/>
      <c r="J96" s="13">
        <f>SUM(H8:H90)</f>
        <v>0</v>
      </c>
    </row>
    <row r="97" spans="1:10" x14ac:dyDescent="0.25">
      <c r="A97" s="162"/>
      <c r="B97" s="16"/>
      <c r="C97" s="40"/>
      <c r="D97" s="17"/>
      <c r="E97" s="7"/>
      <c r="F97" s="40"/>
      <c r="G97" s="322" t="s">
        <v>16</v>
      </c>
      <c r="H97" s="322"/>
      <c r="I97" s="39"/>
      <c r="J97" s="13">
        <f>J95+J96</f>
        <v>44587615</v>
      </c>
    </row>
    <row r="98" spans="1:10" x14ac:dyDescent="0.25">
      <c r="A98" s="162"/>
      <c r="B98" s="16"/>
      <c r="C98" s="40"/>
      <c r="D98" s="17"/>
      <c r="E98" s="7"/>
      <c r="F98" s="40"/>
      <c r="G98" s="322" t="s">
        <v>5</v>
      </c>
      <c r="H98" s="322"/>
      <c r="I98" s="39"/>
      <c r="J98" s="13">
        <f>SUM(I8:I90)</f>
        <v>41142152</v>
      </c>
    </row>
    <row r="99" spans="1:10" x14ac:dyDescent="0.25">
      <c r="A99" s="162"/>
      <c r="B99" s="16"/>
      <c r="C99" s="40"/>
      <c r="D99" s="17"/>
      <c r="E99" s="7"/>
      <c r="F99" s="40"/>
      <c r="G99" s="322" t="s">
        <v>32</v>
      </c>
      <c r="H99" s="322"/>
      <c r="I99" s="40" t="str">
        <f>IF(J99&gt;0,"SALDO",IF(J99&lt;0,"PIUTANG",IF(J99=0,"LUNAS")))</f>
        <v>PIUTANG</v>
      </c>
      <c r="J99" s="13">
        <f>J98-J97</f>
        <v>-3445463</v>
      </c>
    </row>
  </sheetData>
  <mergeCells count="15">
    <mergeCell ref="G98:H98"/>
    <mergeCell ref="G99:H99"/>
    <mergeCell ref="G93:H93"/>
    <mergeCell ref="G94:H94"/>
    <mergeCell ref="G95:H95"/>
    <mergeCell ref="G96:H96"/>
    <mergeCell ref="G97:H97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3" t="s">
        <v>22</v>
      </c>
      <c r="G1" s="323"/>
      <c r="H1" s="323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3" t="s">
        <v>21</v>
      </c>
      <c r="G2" s="323"/>
      <c r="H2" s="323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  <c r="L5" s="239"/>
    </row>
    <row r="6" spans="1:12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  <c r="L6" s="239"/>
    </row>
    <row r="7" spans="1:12" x14ac:dyDescent="0.25">
      <c r="A7" s="343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0"/>
      <c r="I7" s="348"/>
      <c r="J7" s="336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2" t="s">
        <v>12</v>
      </c>
      <c r="H53" s="32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2" t="s">
        <v>13</v>
      </c>
      <c r="H54" s="32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2" t="s">
        <v>14</v>
      </c>
      <c r="H55" s="32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2" t="s">
        <v>15</v>
      </c>
      <c r="H56" s="32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2" t="s">
        <v>16</v>
      </c>
      <c r="H57" s="32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2" t="s">
        <v>5</v>
      </c>
      <c r="H58" s="32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2" t="s">
        <v>32</v>
      </c>
      <c r="H59" s="32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3" t="s">
        <v>22</v>
      </c>
      <c r="G1" s="323"/>
      <c r="H1" s="32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3" t="s">
        <v>21</v>
      </c>
      <c r="G2" s="323"/>
      <c r="H2" s="323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4"/>
      <c r="B5" s="324"/>
      <c r="C5" s="324"/>
      <c r="D5" s="324"/>
      <c r="E5" s="324"/>
      <c r="F5" s="324"/>
      <c r="G5" s="324"/>
      <c r="H5" s="324"/>
      <c r="I5" s="324"/>
      <c r="J5" s="32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5" t="s">
        <v>2</v>
      </c>
      <c r="B6" s="326" t="s">
        <v>3</v>
      </c>
      <c r="C6" s="326"/>
      <c r="D6" s="326"/>
      <c r="E6" s="326"/>
      <c r="F6" s="326"/>
      <c r="G6" s="326"/>
      <c r="H6" s="326" t="s">
        <v>4</v>
      </c>
      <c r="I6" s="368" t="s">
        <v>5</v>
      </c>
      <c r="J6" s="328" t="s">
        <v>6</v>
      </c>
      <c r="L6" s="219"/>
      <c r="M6" s="219"/>
      <c r="N6" s="219"/>
      <c r="O6" s="219"/>
      <c r="P6" s="219"/>
      <c r="Q6" s="219"/>
    </row>
    <row r="7" spans="1:17" x14ac:dyDescent="0.25">
      <c r="A7" s="325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6"/>
      <c r="I7" s="368"/>
      <c r="J7" s="328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2" t="s">
        <v>12</v>
      </c>
      <c r="H32" s="322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2" t="s">
        <v>13</v>
      </c>
      <c r="H33" s="322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2" t="s">
        <v>14</v>
      </c>
      <c r="H34" s="322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2" t="s">
        <v>15</v>
      </c>
      <c r="H35" s="32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2" t="s">
        <v>16</v>
      </c>
      <c r="H36" s="322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2" t="s">
        <v>5</v>
      </c>
      <c r="H37" s="322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2" t="s">
        <v>32</v>
      </c>
      <c r="H38" s="322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3" t="s">
        <v>22</v>
      </c>
      <c r="G1" s="323"/>
      <c r="H1" s="323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4" t="s">
        <v>63</v>
      </c>
      <c r="B5" s="324"/>
      <c r="C5" s="324"/>
      <c r="D5" s="324"/>
      <c r="E5" s="324"/>
      <c r="F5" s="324"/>
      <c r="G5" s="324"/>
      <c r="H5" s="324"/>
      <c r="I5" s="324"/>
      <c r="J5" s="324"/>
    </row>
    <row r="6" spans="1:19" x14ac:dyDescent="0.25">
      <c r="A6" s="329" t="s">
        <v>2</v>
      </c>
      <c r="B6" s="326" t="s">
        <v>3</v>
      </c>
      <c r="C6" s="326"/>
      <c r="D6" s="326"/>
      <c r="E6" s="326"/>
      <c r="F6" s="326"/>
      <c r="G6" s="326"/>
      <c r="H6" s="326" t="s">
        <v>4</v>
      </c>
      <c r="I6" s="327" t="s">
        <v>5</v>
      </c>
      <c r="J6" s="328" t="s">
        <v>6</v>
      </c>
    </row>
    <row r="7" spans="1:19" x14ac:dyDescent="0.25">
      <c r="A7" s="32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7"/>
      <c r="J7" s="328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2" t="s">
        <v>12</v>
      </c>
      <c r="H32" s="32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2" t="s">
        <v>13</v>
      </c>
      <c r="H33" s="32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2" t="s">
        <v>14</v>
      </c>
      <c r="H34" s="32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2" t="s">
        <v>15</v>
      </c>
      <c r="H35" s="32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2" t="s">
        <v>16</v>
      </c>
      <c r="H36" s="32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2" t="s">
        <v>5</v>
      </c>
      <c r="H37" s="32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2" t="s">
        <v>32</v>
      </c>
      <c r="H38" s="32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3" t="s">
        <v>22</v>
      </c>
      <c r="G1" s="323"/>
      <c r="H1" s="323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3" t="s">
        <v>21</v>
      </c>
      <c r="G2" s="323"/>
      <c r="H2" s="323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3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3" x14ac:dyDescent="0.25">
      <c r="A7" s="343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2"/>
      <c r="I7" s="348"/>
      <c r="J7" s="336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2" t="s">
        <v>12</v>
      </c>
      <c r="H73" s="32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2" t="s">
        <v>13</v>
      </c>
      <c r="H74" s="32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2" t="s">
        <v>14</v>
      </c>
      <c r="H75" s="32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2" t="s">
        <v>15</v>
      </c>
      <c r="H76" s="32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2" t="s">
        <v>16</v>
      </c>
      <c r="H77" s="32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2" t="s">
        <v>5</v>
      </c>
      <c r="H78" s="32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2" t="s">
        <v>32</v>
      </c>
      <c r="H79" s="32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3" t="s">
        <v>127</v>
      </c>
      <c r="G2" s="323"/>
      <c r="H2" s="323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4"/>
      <c r="B5" s="324"/>
      <c r="C5" s="324"/>
      <c r="D5" s="324"/>
      <c r="E5" s="324"/>
      <c r="F5" s="324"/>
      <c r="G5" s="324"/>
      <c r="H5" s="324"/>
      <c r="I5" s="324"/>
      <c r="J5" s="324"/>
      <c r="L5" s="18"/>
      <c r="N5" s="18"/>
      <c r="O5" s="37"/>
    </row>
    <row r="6" spans="1:15" x14ac:dyDescent="0.25">
      <c r="A6" s="325" t="s">
        <v>2</v>
      </c>
      <c r="B6" s="326" t="s">
        <v>3</v>
      </c>
      <c r="C6" s="326"/>
      <c r="D6" s="326"/>
      <c r="E6" s="326"/>
      <c r="F6" s="326"/>
      <c r="G6" s="326"/>
      <c r="H6" s="372" t="s">
        <v>4</v>
      </c>
      <c r="I6" s="374" t="s">
        <v>5</v>
      </c>
      <c r="J6" s="375" t="s">
        <v>6</v>
      </c>
      <c r="L6" s="18"/>
      <c r="N6" s="18"/>
      <c r="O6" s="37"/>
    </row>
    <row r="7" spans="1:15" x14ac:dyDescent="0.25">
      <c r="A7" s="325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3"/>
      <c r="I7" s="374"/>
      <c r="J7" s="375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1" t="s">
        <v>12</v>
      </c>
      <c r="H19" s="371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1" t="s">
        <v>13</v>
      </c>
      <c r="H20" s="371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1" t="s">
        <v>14</v>
      </c>
      <c r="H21" s="371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1" t="s">
        <v>15</v>
      </c>
      <c r="H22" s="371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1" t="s">
        <v>16</v>
      </c>
      <c r="H23" s="371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1" t="s">
        <v>5</v>
      </c>
      <c r="H24" s="371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1" t="s">
        <v>32</v>
      </c>
      <c r="H25" s="371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3" t="s">
        <v>22</v>
      </c>
      <c r="G1" s="323"/>
      <c r="H1" s="323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3" t="s">
        <v>21</v>
      </c>
      <c r="G2" s="323"/>
      <c r="H2" s="323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5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</row>
    <row r="7" spans="1:15" x14ac:dyDescent="0.25">
      <c r="A7" s="343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0"/>
      <c r="I7" s="348"/>
      <c r="J7" s="336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2" t="s">
        <v>12</v>
      </c>
      <c r="H53" s="32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2" t="s">
        <v>13</v>
      </c>
      <c r="H54" s="32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2" t="s">
        <v>14</v>
      </c>
      <c r="H55" s="32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2" t="s">
        <v>15</v>
      </c>
      <c r="H56" s="32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2" t="s">
        <v>16</v>
      </c>
      <c r="H57" s="32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2" t="s">
        <v>5</v>
      </c>
      <c r="H58" s="32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2" t="s">
        <v>32</v>
      </c>
      <c r="H59" s="32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3" t="s">
        <v>22</v>
      </c>
      <c r="G1" s="323"/>
      <c r="H1" s="323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0" x14ac:dyDescent="0.25">
      <c r="A7" s="343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2"/>
      <c r="I7" s="348"/>
      <c r="J7" s="336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2" t="s">
        <v>12</v>
      </c>
      <c r="H35" s="32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2" t="s">
        <v>13</v>
      </c>
      <c r="H36" s="32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2" t="s">
        <v>14</v>
      </c>
      <c r="H37" s="32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2" t="s">
        <v>15</v>
      </c>
      <c r="H38" s="32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2" t="s">
        <v>16</v>
      </c>
      <c r="H39" s="32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2" t="s">
        <v>5</v>
      </c>
      <c r="H40" s="32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2" t="s">
        <v>32</v>
      </c>
      <c r="H41" s="32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3" t="s">
        <v>22</v>
      </c>
      <c r="G1" s="323"/>
      <c r="H1" s="323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3" t="s">
        <v>21</v>
      </c>
      <c r="G2" s="323"/>
      <c r="H2" s="323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0" x14ac:dyDescent="0.25">
      <c r="A7" s="343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2"/>
      <c r="I7" s="348"/>
      <c r="J7" s="336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2" t="s">
        <v>12</v>
      </c>
      <c r="H35" s="322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2" t="s">
        <v>13</v>
      </c>
      <c r="H36" s="322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2" t="s">
        <v>14</v>
      </c>
      <c r="H37" s="322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2" t="s">
        <v>15</v>
      </c>
      <c r="H38" s="322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2" t="s">
        <v>16</v>
      </c>
      <c r="H39" s="322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2" t="s">
        <v>5</v>
      </c>
      <c r="H40" s="322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2" t="s">
        <v>32</v>
      </c>
      <c r="H41" s="322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3" t="s">
        <v>22</v>
      </c>
      <c r="G1" s="323"/>
      <c r="H1" s="323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3" t="s">
        <v>21</v>
      </c>
      <c r="G2" s="323"/>
      <c r="H2" s="323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7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7" x14ac:dyDescent="0.25">
      <c r="A7" s="343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2"/>
      <c r="I7" s="348"/>
      <c r="J7" s="336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2" t="s">
        <v>12</v>
      </c>
      <c r="H35" s="32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2" t="s">
        <v>13</v>
      </c>
      <c r="H36" s="32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2" t="s">
        <v>14</v>
      </c>
      <c r="H37" s="32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2" t="s">
        <v>15</v>
      </c>
      <c r="H38" s="32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2" t="s">
        <v>16</v>
      </c>
      <c r="H39" s="32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2" t="s">
        <v>5</v>
      </c>
      <c r="H40" s="32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2" t="s">
        <v>32</v>
      </c>
      <c r="H41" s="32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3" t="s">
        <v>22</v>
      </c>
      <c r="G1" s="323"/>
      <c r="H1" s="323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3" t="s">
        <v>21</v>
      </c>
      <c r="G2" s="323"/>
      <c r="H2" s="323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0" x14ac:dyDescent="0.25">
      <c r="A7" s="343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2"/>
      <c r="I7" s="348"/>
      <c r="J7" s="336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2" t="s">
        <v>12</v>
      </c>
      <c r="H35" s="322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2" t="s">
        <v>13</v>
      </c>
      <c r="H36" s="322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2" t="s">
        <v>14</v>
      </c>
      <c r="H37" s="322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2" t="s">
        <v>15</v>
      </c>
      <c r="H38" s="322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2" t="s">
        <v>16</v>
      </c>
      <c r="H39" s="322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2" t="s">
        <v>5</v>
      </c>
      <c r="H40" s="322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2" t="s">
        <v>32</v>
      </c>
      <c r="H41" s="32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432"/>
  <sheetViews>
    <sheetView workbookViewId="0">
      <pane ySplit="7" topLeftCell="A411" activePane="bottomLeft" state="frozen"/>
      <selection pane="bottomLeft" activeCell="E415" sqref="E415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SUM(D408:D414)</f>
        <v>5021890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J432*-1</f>
        <v>5343977</v>
      </c>
      <c r="J2" s="218"/>
      <c r="L2" s="219">
        <f>SUM(G408:G414)</f>
        <v>555625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4466265</v>
      </c>
      <c r="M3" s="219">
        <f>M1-M2</f>
        <v>0</v>
      </c>
    </row>
    <row r="4" spans="1:18" x14ac:dyDescent="0.25">
      <c r="L4" s="234"/>
    </row>
    <row r="5" spans="1:18" ht="19.5" x14ac:dyDescent="0.25">
      <c r="A5" s="324"/>
      <c r="B5" s="324"/>
      <c r="C5" s="324"/>
      <c r="D5" s="324"/>
      <c r="E5" s="324"/>
      <c r="F5" s="324"/>
      <c r="G5" s="324"/>
      <c r="H5" s="324"/>
      <c r="I5" s="324"/>
      <c r="J5" s="324"/>
    </row>
    <row r="6" spans="1:18" x14ac:dyDescent="0.25">
      <c r="A6" s="325" t="s">
        <v>2</v>
      </c>
      <c r="B6" s="326" t="s">
        <v>3</v>
      </c>
      <c r="C6" s="326"/>
      <c r="D6" s="326"/>
      <c r="E6" s="326"/>
      <c r="F6" s="326"/>
      <c r="G6" s="326"/>
      <c r="H6" s="331" t="s">
        <v>4</v>
      </c>
      <c r="I6" s="333" t="s">
        <v>5</v>
      </c>
      <c r="J6" s="335" t="s">
        <v>6</v>
      </c>
    </row>
    <row r="7" spans="1:18" x14ac:dyDescent="0.25">
      <c r="A7" s="325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2"/>
      <c r="I7" s="334"/>
      <c r="J7" s="336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5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5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5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5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5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5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5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5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5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5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5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5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5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5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5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5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5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5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5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5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5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5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5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5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5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5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5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5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5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5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5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5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5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5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5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5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5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5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5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5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5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5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5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5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5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5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5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5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5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5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5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5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5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5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5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5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5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98">
        <v>43209</v>
      </c>
      <c r="B415" s="99">
        <v>180160787</v>
      </c>
      <c r="C415" s="100">
        <v>10</v>
      </c>
      <c r="D415" s="34">
        <v>1161300</v>
      </c>
      <c r="E415" s="101">
        <v>180042135</v>
      </c>
      <c r="F415" s="100">
        <v>4</v>
      </c>
      <c r="G415" s="34">
        <v>398388</v>
      </c>
      <c r="H415" s="102"/>
      <c r="I415" s="102"/>
      <c r="J415" s="34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98">
        <v>43209</v>
      </c>
      <c r="B416" s="99">
        <v>180160798</v>
      </c>
      <c r="C416" s="100">
        <v>3</v>
      </c>
      <c r="D416" s="34">
        <v>287438</v>
      </c>
      <c r="E416" s="101"/>
      <c r="F416" s="100"/>
      <c r="G416" s="34"/>
      <c r="H416" s="102"/>
      <c r="I416" s="102"/>
      <c r="J416" s="34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98">
        <v>43209</v>
      </c>
      <c r="B417" s="99">
        <v>180160804</v>
      </c>
      <c r="C417" s="100">
        <v>13</v>
      </c>
      <c r="D417" s="34">
        <v>1575613</v>
      </c>
      <c r="E417" s="101"/>
      <c r="F417" s="100"/>
      <c r="G417" s="34"/>
      <c r="H417" s="102"/>
      <c r="I417" s="102"/>
      <c r="J417" s="34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98">
        <v>43209</v>
      </c>
      <c r="B418" s="99">
        <v>180160829</v>
      </c>
      <c r="C418" s="100">
        <v>20</v>
      </c>
      <c r="D418" s="34">
        <v>2039888</v>
      </c>
      <c r="E418" s="101"/>
      <c r="F418" s="100"/>
      <c r="G418" s="34"/>
      <c r="H418" s="102"/>
      <c r="I418" s="102"/>
      <c r="J418" s="34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98">
        <v>43209</v>
      </c>
      <c r="B419" s="99">
        <v>180160831</v>
      </c>
      <c r="C419" s="100">
        <v>3</v>
      </c>
      <c r="D419" s="34">
        <v>341513</v>
      </c>
      <c r="E419" s="101"/>
      <c r="F419" s="100"/>
      <c r="G419" s="34"/>
      <c r="H419" s="102"/>
      <c r="I419" s="102"/>
      <c r="J419" s="34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98">
        <v>43209</v>
      </c>
      <c r="B420" s="99">
        <v>180160873</v>
      </c>
      <c r="C420" s="100">
        <v>3</v>
      </c>
      <c r="D420" s="34">
        <v>336613</v>
      </c>
      <c r="E420" s="101"/>
      <c r="F420" s="100"/>
      <c r="G420" s="34"/>
      <c r="H420" s="102"/>
      <c r="I420" s="102"/>
      <c r="J420" s="34"/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98"/>
      <c r="B421" s="99"/>
      <c r="C421" s="100"/>
      <c r="D421" s="34"/>
      <c r="E421" s="101"/>
      <c r="F421" s="100"/>
      <c r="G421" s="34"/>
      <c r="H421" s="102"/>
      <c r="I421" s="102"/>
      <c r="J421" s="34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98"/>
      <c r="B422" s="99"/>
      <c r="C422" s="100"/>
      <c r="D422" s="34"/>
      <c r="E422" s="101"/>
      <c r="F422" s="100"/>
      <c r="G422" s="34"/>
      <c r="H422" s="102"/>
      <c r="I422" s="102"/>
      <c r="J422" s="34"/>
      <c r="K422" s="138"/>
      <c r="L422" s="138"/>
      <c r="M422" s="138"/>
      <c r="N422" s="138"/>
      <c r="O422" s="138"/>
      <c r="P422" s="138"/>
      <c r="Q422" s="138"/>
      <c r="R422" s="138"/>
    </row>
    <row r="423" spans="1:18" x14ac:dyDescent="0.25">
      <c r="A423" s="236"/>
      <c r="B423" s="235"/>
      <c r="C423" s="241"/>
      <c r="D423" s="237"/>
      <c r="E423" s="238"/>
      <c r="F423" s="241"/>
      <c r="G423" s="237"/>
      <c r="H423" s="240"/>
      <c r="I423" s="240"/>
      <c r="J423" s="237"/>
    </row>
    <row r="424" spans="1:18" s="218" customFormat="1" x14ac:dyDescent="0.25">
      <c r="A424" s="227"/>
      <c r="B424" s="224" t="s">
        <v>11</v>
      </c>
      <c r="C424" s="233">
        <f>SUM(C8:C423)</f>
        <v>4437</v>
      </c>
      <c r="D424" s="225">
        <f>SUM(D8:D423)</f>
        <v>488468505</v>
      </c>
      <c r="E424" s="224" t="s">
        <v>11</v>
      </c>
      <c r="F424" s="233">
        <f>SUM(F8:F423)</f>
        <v>403</v>
      </c>
      <c r="G424" s="225">
        <f>SUM(G8:G423)</f>
        <v>44909390</v>
      </c>
      <c r="H424" s="233">
        <f>SUM(H8:H423)</f>
        <v>0</v>
      </c>
      <c r="I424" s="233">
        <f>SUM(I8:I423)</f>
        <v>438215138</v>
      </c>
      <c r="J424" s="225"/>
      <c r="K424" s="220"/>
      <c r="L424" s="220"/>
      <c r="M424" s="220"/>
      <c r="N424" s="220"/>
      <c r="O424" s="220"/>
      <c r="P424" s="220"/>
      <c r="Q424" s="220"/>
      <c r="R424" s="220"/>
    </row>
    <row r="425" spans="1:18" s="218" customFormat="1" x14ac:dyDescent="0.25">
      <c r="A425" s="227"/>
      <c r="B425" s="224"/>
      <c r="C425" s="233"/>
      <c r="D425" s="225"/>
      <c r="E425" s="224"/>
      <c r="F425" s="233"/>
      <c r="G425" s="225"/>
      <c r="H425" s="233"/>
      <c r="I425" s="233"/>
      <c r="J425" s="225"/>
      <c r="K425" s="220"/>
      <c r="M425" s="220"/>
      <c r="N425" s="220"/>
      <c r="O425" s="220"/>
      <c r="P425" s="220"/>
      <c r="Q425" s="220"/>
      <c r="R425" s="220"/>
    </row>
    <row r="426" spans="1:18" x14ac:dyDescent="0.25">
      <c r="A426" s="226"/>
      <c r="B426" s="227"/>
      <c r="C426" s="241"/>
      <c r="D426" s="237"/>
      <c r="E426" s="224"/>
      <c r="F426" s="241"/>
      <c r="G426" s="337" t="s">
        <v>12</v>
      </c>
      <c r="H426" s="338"/>
      <c r="I426" s="237"/>
      <c r="J426" s="228">
        <f>SUM(D8:D423)</f>
        <v>488468505</v>
      </c>
      <c r="P426" s="220"/>
      <c r="Q426" s="220"/>
      <c r="R426" s="234"/>
    </row>
    <row r="427" spans="1:18" x14ac:dyDescent="0.25">
      <c r="A427" s="236"/>
      <c r="B427" s="235"/>
      <c r="C427" s="241"/>
      <c r="D427" s="237"/>
      <c r="E427" s="238"/>
      <c r="F427" s="241"/>
      <c r="G427" s="337" t="s">
        <v>13</v>
      </c>
      <c r="H427" s="338"/>
      <c r="I427" s="238"/>
      <c r="J427" s="228">
        <f>SUM(G8:G423)</f>
        <v>44909390</v>
      </c>
      <c r="R427" s="234"/>
    </row>
    <row r="428" spans="1:18" x14ac:dyDescent="0.25">
      <c r="A428" s="229"/>
      <c r="B428" s="238"/>
      <c r="C428" s="241"/>
      <c r="D428" s="237"/>
      <c r="E428" s="238"/>
      <c r="F428" s="241"/>
      <c r="G428" s="337" t="s">
        <v>14</v>
      </c>
      <c r="H428" s="338"/>
      <c r="I428" s="230"/>
      <c r="J428" s="230">
        <f>J426-J427</f>
        <v>443559115</v>
      </c>
      <c r="L428" s="220"/>
      <c r="R428" s="234"/>
    </row>
    <row r="429" spans="1:18" x14ac:dyDescent="0.25">
      <c r="A429" s="236"/>
      <c r="B429" s="231"/>
      <c r="C429" s="241"/>
      <c r="D429" s="232"/>
      <c r="E429" s="238"/>
      <c r="F429" s="241"/>
      <c r="G429" s="337" t="s">
        <v>15</v>
      </c>
      <c r="H429" s="338"/>
      <c r="I429" s="238"/>
      <c r="J429" s="228">
        <f>SUM(H8:H423)</f>
        <v>0</v>
      </c>
      <c r="R429" s="234"/>
    </row>
    <row r="430" spans="1:18" x14ac:dyDescent="0.25">
      <c r="A430" s="236"/>
      <c r="B430" s="231"/>
      <c r="C430" s="241"/>
      <c r="D430" s="232"/>
      <c r="E430" s="238"/>
      <c r="F430" s="241"/>
      <c r="G430" s="337" t="s">
        <v>16</v>
      </c>
      <c r="H430" s="338"/>
      <c r="I430" s="238"/>
      <c r="J430" s="228">
        <f>J428+J429</f>
        <v>443559115</v>
      </c>
      <c r="R430" s="234"/>
    </row>
    <row r="431" spans="1:18" x14ac:dyDescent="0.25">
      <c r="A431" s="236"/>
      <c r="B431" s="231"/>
      <c r="C431" s="241"/>
      <c r="D431" s="232"/>
      <c r="E431" s="238"/>
      <c r="F431" s="241"/>
      <c r="G431" s="337" t="s">
        <v>5</v>
      </c>
      <c r="H431" s="338"/>
      <c r="I431" s="238"/>
      <c r="J431" s="228">
        <f>SUM(I8:I423)</f>
        <v>438215138</v>
      </c>
      <c r="R431" s="234"/>
    </row>
    <row r="432" spans="1:18" x14ac:dyDescent="0.25">
      <c r="A432" s="236"/>
      <c r="B432" s="231"/>
      <c r="C432" s="241"/>
      <c r="D432" s="232"/>
      <c r="E432" s="238"/>
      <c r="F432" s="241"/>
      <c r="G432" s="337" t="s">
        <v>32</v>
      </c>
      <c r="H432" s="338"/>
      <c r="I432" s="235" t="str">
        <f>IF(J432&gt;0,"SALDO",IF(J432&lt;0,"PIUTANG",IF(J432=0,"LUNAS")))</f>
        <v>PIUTANG</v>
      </c>
      <c r="J432" s="228">
        <f>J431-J430</f>
        <v>-5343977</v>
      </c>
      <c r="R432" s="234"/>
    </row>
  </sheetData>
  <mergeCells count="13">
    <mergeCell ref="G432:H432"/>
    <mergeCell ref="G426:H426"/>
    <mergeCell ref="G427:H427"/>
    <mergeCell ref="G428:H428"/>
    <mergeCell ref="G429:H429"/>
    <mergeCell ref="G430:H430"/>
    <mergeCell ref="G431:H431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3" t="s">
        <v>22</v>
      </c>
      <c r="G1" s="323"/>
      <c r="H1" s="323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3" t="s">
        <v>21</v>
      </c>
      <c r="G2" s="323"/>
      <c r="H2" s="323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0" x14ac:dyDescent="0.25">
      <c r="A7" s="343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2"/>
      <c r="I7" s="348"/>
      <c r="J7" s="336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2" t="s">
        <v>12</v>
      </c>
      <c r="H35" s="32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2" t="s">
        <v>13</v>
      </c>
      <c r="H36" s="32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2" t="s">
        <v>14</v>
      </c>
      <c r="H37" s="32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2" t="s">
        <v>15</v>
      </c>
      <c r="H38" s="32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2" t="s">
        <v>16</v>
      </c>
      <c r="H39" s="32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2" t="s">
        <v>5</v>
      </c>
      <c r="H40" s="32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2" t="s">
        <v>32</v>
      </c>
      <c r="H41" s="32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3" t="s">
        <v>22</v>
      </c>
      <c r="G1" s="323"/>
      <c r="H1" s="323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6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6" x14ac:dyDescent="0.25">
      <c r="A7" s="343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2"/>
      <c r="I7" s="348"/>
      <c r="J7" s="336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2" t="s">
        <v>12</v>
      </c>
      <c r="H158" s="32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2" t="s">
        <v>13</v>
      </c>
      <c r="H159" s="32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2" t="s">
        <v>14</v>
      </c>
      <c r="H160" s="32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2" t="s">
        <v>15</v>
      </c>
      <c r="H161" s="32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2" t="s">
        <v>16</v>
      </c>
      <c r="H162" s="32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2" t="s">
        <v>5</v>
      </c>
      <c r="H163" s="32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2" t="s">
        <v>32</v>
      </c>
      <c r="H164" s="32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3" t="s">
        <v>22</v>
      </c>
      <c r="G1" s="323"/>
      <c r="H1" s="323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3" t="s">
        <v>21</v>
      </c>
      <c r="G2" s="323"/>
      <c r="H2" s="323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4"/>
      <c r="B5" s="324"/>
      <c r="C5" s="324"/>
      <c r="D5" s="324"/>
      <c r="E5" s="324"/>
      <c r="F5" s="324"/>
      <c r="G5" s="324"/>
      <c r="H5" s="324"/>
      <c r="I5" s="324"/>
      <c r="J5" s="32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5" t="s">
        <v>2</v>
      </c>
      <c r="B6" s="326" t="s">
        <v>3</v>
      </c>
      <c r="C6" s="326"/>
      <c r="D6" s="326"/>
      <c r="E6" s="326"/>
      <c r="F6" s="326"/>
      <c r="G6" s="326"/>
      <c r="H6" s="326" t="s">
        <v>4</v>
      </c>
      <c r="I6" s="368" t="s">
        <v>5</v>
      </c>
      <c r="J6" s="328" t="s">
        <v>6</v>
      </c>
      <c r="L6" s="219"/>
      <c r="M6" s="219"/>
      <c r="N6" s="219"/>
      <c r="O6" s="219"/>
      <c r="P6" s="219"/>
      <c r="Q6" s="219"/>
    </row>
    <row r="7" spans="1:17" x14ac:dyDescent="0.25">
      <c r="A7" s="325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6"/>
      <c r="I7" s="368"/>
      <c r="J7" s="328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2" t="s">
        <v>12</v>
      </c>
      <c r="H32" s="322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2" t="s">
        <v>13</v>
      </c>
      <c r="H33" s="322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2" t="s">
        <v>14</v>
      </c>
      <c r="H34" s="322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2" t="s">
        <v>15</v>
      </c>
      <c r="H35" s="32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2" t="s">
        <v>16</v>
      </c>
      <c r="H36" s="322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2" t="s">
        <v>5</v>
      </c>
      <c r="H37" s="322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2" t="s">
        <v>32</v>
      </c>
      <c r="H38" s="322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3" t="s">
        <v>22</v>
      </c>
      <c r="G1" s="323"/>
      <c r="H1" s="323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  <c r="L5" s="174"/>
      <c r="M5" s="18"/>
      <c r="O5" s="18"/>
    </row>
    <row r="6" spans="1:15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  <c r="L6" s="174"/>
    </row>
    <row r="7" spans="1:15" x14ac:dyDescent="0.25">
      <c r="A7" s="34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2"/>
      <c r="I7" s="348"/>
      <c r="J7" s="336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2" t="s">
        <v>12</v>
      </c>
      <c r="H57" s="32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2" t="s">
        <v>13</v>
      </c>
      <c r="H58" s="32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2" t="s">
        <v>14</v>
      </c>
      <c r="H59" s="32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2" t="s">
        <v>15</v>
      </c>
      <c r="H60" s="32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2" t="s">
        <v>16</v>
      </c>
      <c r="H61" s="32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2" t="s">
        <v>5</v>
      </c>
      <c r="H62" s="32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2" t="s">
        <v>32</v>
      </c>
      <c r="H63" s="32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3" t="s">
        <v>22</v>
      </c>
      <c r="G1" s="323"/>
      <c r="H1" s="323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3" t="s">
        <v>21</v>
      </c>
      <c r="G2" s="323"/>
      <c r="H2" s="323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1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</row>
    <row r="7" spans="1:11" x14ac:dyDescent="0.25">
      <c r="A7" s="343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0"/>
      <c r="I7" s="348"/>
      <c r="J7" s="336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2" t="s">
        <v>12</v>
      </c>
      <c r="H116" s="32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2" t="s">
        <v>13</v>
      </c>
      <c r="H117" s="32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2" t="s">
        <v>14</v>
      </c>
      <c r="H118" s="32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2" t="s">
        <v>15</v>
      </c>
      <c r="H119" s="32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2" t="s">
        <v>16</v>
      </c>
      <c r="H120" s="32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2" t="s">
        <v>5</v>
      </c>
      <c r="H121" s="32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2" t="s">
        <v>32</v>
      </c>
      <c r="H122" s="32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3" t="s">
        <v>22</v>
      </c>
      <c r="G1" s="323"/>
      <c r="H1" s="32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3" t="s">
        <v>21</v>
      </c>
      <c r="G2" s="323"/>
      <c r="H2" s="323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4"/>
      <c r="B5" s="324"/>
      <c r="C5" s="324"/>
      <c r="D5" s="324"/>
      <c r="E5" s="324"/>
      <c r="F5" s="324"/>
      <c r="G5" s="324"/>
      <c r="H5" s="324"/>
      <c r="I5" s="324"/>
      <c r="J5" s="32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5" t="s">
        <v>2</v>
      </c>
      <c r="B6" s="326" t="s">
        <v>3</v>
      </c>
      <c r="C6" s="326"/>
      <c r="D6" s="326"/>
      <c r="E6" s="326"/>
      <c r="F6" s="326"/>
      <c r="G6" s="326"/>
      <c r="H6" s="326" t="s">
        <v>4</v>
      </c>
      <c r="I6" s="368" t="s">
        <v>5</v>
      </c>
      <c r="J6" s="328" t="s">
        <v>6</v>
      </c>
      <c r="L6" s="219"/>
      <c r="M6" s="219"/>
      <c r="N6" s="219"/>
      <c r="O6" s="219"/>
      <c r="P6" s="219"/>
      <c r="Q6" s="219"/>
    </row>
    <row r="7" spans="1:17" x14ac:dyDescent="0.25">
      <c r="A7" s="325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6"/>
      <c r="I7" s="368"/>
      <c r="J7" s="328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2" t="s">
        <v>12</v>
      </c>
      <c r="H32" s="322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2" t="s">
        <v>13</v>
      </c>
      <c r="H33" s="322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2" t="s">
        <v>14</v>
      </c>
      <c r="H34" s="322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2" t="s">
        <v>15</v>
      </c>
      <c r="H35" s="32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2" t="s">
        <v>16</v>
      </c>
      <c r="H36" s="322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2" t="s">
        <v>5</v>
      </c>
      <c r="H37" s="322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2" t="s">
        <v>32</v>
      </c>
      <c r="H38" s="322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3" t="s">
        <v>22</v>
      </c>
      <c r="G1" s="323"/>
      <c r="H1" s="323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3" t="s">
        <v>21</v>
      </c>
      <c r="G2" s="323"/>
      <c r="H2" s="323"/>
      <c r="I2" s="21">
        <f>J72*-1</f>
        <v>0</v>
      </c>
    </row>
    <row r="4" spans="1:10" ht="19.5" x14ac:dyDescent="0.25">
      <c r="A4" s="324"/>
      <c r="B4" s="324"/>
      <c r="C4" s="324"/>
      <c r="D4" s="324"/>
      <c r="E4" s="324"/>
      <c r="F4" s="324"/>
      <c r="G4" s="324"/>
      <c r="H4" s="324"/>
      <c r="I4" s="324"/>
      <c r="J4" s="324"/>
    </row>
    <row r="5" spans="1:10" x14ac:dyDescent="0.25">
      <c r="A5" s="325" t="s">
        <v>2</v>
      </c>
      <c r="B5" s="326" t="s">
        <v>3</v>
      </c>
      <c r="C5" s="326"/>
      <c r="D5" s="326"/>
      <c r="E5" s="326"/>
      <c r="F5" s="326"/>
      <c r="G5" s="326"/>
      <c r="H5" s="376" t="s">
        <v>4</v>
      </c>
      <c r="I5" s="374" t="s">
        <v>5</v>
      </c>
      <c r="J5" s="375" t="s">
        <v>6</v>
      </c>
    </row>
    <row r="6" spans="1:10" x14ac:dyDescent="0.25">
      <c r="A6" s="32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7"/>
      <c r="I6" s="374"/>
      <c r="J6" s="375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1" t="s">
        <v>12</v>
      </c>
      <c r="H66" s="371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13</v>
      </c>
      <c r="H67" s="371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1" t="s">
        <v>14</v>
      </c>
      <c r="H68" s="371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15</v>
      </c>
      <c r="H69" s="371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16</v>
      </c>
      <c r="H70" s="371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5</v>
      </c>
      <c r="H71" s="371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1" t="s">
        <v>32</v>
      </c>
      <c r="H72" s="371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3" t="s">
        <v>22</v>
      </c>
      <c r="G1" s="323"/>
      <c r="H1" s="323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38">
        <f>J40*-1</f>
        <v>0</v>
      </c>
      <c r="J2" s="20"/>
    </row>
    <row r="4" spans="1:15" ht="19.5" x14ac:dyDescent="0.25">
      <c r="A4" s="340"/>
      <c r="B4" s="340"/>
      <c r="C4" s="340"/>
      <c r="D4" s="340"/>
      <c r="E4" s="340"/>
      <c r="F4" s="340"/>
      <c r="G4" s="340"/>
      <c r="H4" s="340"/>
      <c r="I4" s="340"/>
      <c r="J4" s="341"/>
    </row>
    <row r="5" spans="1:15" x14ac:dyDescent="0.25">
      <c r="A5" s="342" t="s">
        <v>2</v>
      </c>
      <c r="B5" s="344" t="s">
        <v>3</v>
      </c>
      <c r="C5" s="345"/>
      <c r="D5" s="345"/>
      <c r="E5" s="345"/>
      <c r="F5" s="345"/>
      <c r="G5" s="346"/>
      <c r="H5" s="349" t="s">
        <v>4</v>
      </c>
      <c r="I5" s="347" t="s">
        <v>5</v>
      </c>
      <c r="J5" s="335" t="s">
        <v>6</v>
      </c>
    </row>
    <row r="6" spans="1:15" x14ac:dyDescent="0.25">
      <c r="A6" s="343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0"/>
      <c r="I6" s="348"/>
      <c r="J6" s="336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2" t="s">
        <v>12</v>
      </c>
      <c r="H34" s="32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2" t="s">
        <v>13</v>
      </c>
      <c r="H35" s="32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2" t="s">
        <v>14</v>
      </c>
      <c r="H36" s="32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2" t="s">
        <v>15</v>
      </c>
      <c r="H37" s="32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2" t="s">
        <v>16</v>
      </c>
      <c r="H38" s="32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2" t="s">
        <v>5</v>
      </c>
      <c r="H39" s="32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2" t="s">
        <v>32</v>
      </c>
      <c r="H40" s="32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3" t="s">
        <v>22</v>
      </c>
      <c r="G1" s="323"/>
      <c r="H1" s="323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3" t="s">
        <v>21</v>
      </c>
      <c r="G2" s="323"/>
      <c r="H2" s="323"/>
      <c r="I2" s="21">
        <f>J71*-1</f>
        <v>12110891</v>
      </c>
    </row>
    <row r="4" spans="1:10" ht="19.5" x14ac:dyDescent="0.25">
      <c r="A4" s="324"/>
      <c r="B4" s="324"/>
      <c r="C4" s="324"/>
      <c r="D4" s="324"/>
      <c r="E4" s="324"/>
      <c r="F4" s="324"/>
      <c r="G4" s="324"/>
      <c r="H4" s="324"/>
      <c r="I4" s="324"/>
      <c r="J4" s="324"/>
    </row>
    <row r="5" spans="1:10" x14ac:dyDescent="0.25">
      <c r="A5" s="325" t="s">
        <v>2</v>
      </c>
      <c r="B5" s="326" t="s">
        <v>3</v>
      </c>
      <c r="C5" s="326"/>
      <c r="D5" s="326"/>
      <c r="E5" s="326"/>
      <c r="F5" s="326"/>
      <c r="G5" s="326"/>
      <c r="H5" s="376" t="s">
        <v>4</v>
      </c>
      <c r="I5" s="374" t="s">
        <v>5</v>
      </c>
      <c r="J5" s="375" t="s">
        <v>6</v>
      </c>
    </row>
    <row r="6" spans="1:10" x14ac:dyDescent="0.25">
      <c r="A6" s="32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7"/>
      <c r="I6" s="374"/>
      <c r="J6" s="375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1" t="s">
        <v>12</v>
      </c>
      <c r="H65" s="371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1" t="s">
        <v>13</v>
      </c>
      <c r="H66" s="371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14</v>
      </c>
      <c r="H67" s="371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1" t="s">
        <v>15</v>
      </c>
      <c r="H68" s="371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16</v>
      </c>
      <c r="H69" s="371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5</v>
      </c>
      <c r="H70" s="371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32</v>
      </c>
      <c r="H71" s="371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346"/>
  <sheetViews>
    <sheetView workbookViewId="0">
      <pane ySplit="6" topLeftCell="A323" activePane="bottomLeft" state="frozen"/>
      <selection pane="bottomLeft" activeCell="E329" sqref="E329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3" t="s">
        <v>22</v>
      </c>
      <c r="G1" s="323"/>
      <c r="H1" s="323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3" t="s">
        <v>21</v>
      </c>
      <c r="G2" s="323"/>
      <c r="H2" s="323"/>
      <c r="I2" s="220">
        <f>J345*-1</f>
        <v>2578276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9"/>
      <c r="B4" s="340"/>
      <c r="C4" s="340"/>
      <c r="D4" s="340"/>
      <c r="E4" s="340"/>
      <c r="F4" s="340"/>
      <c r="G4" s="340"/>
      <c r="H4" s="340"/>
      <c r="I4" s="340"/>
      <c r="J4" s="341"/>
    </row>
    <row r="5" spans="1:16" x14ac:dyDescent="0.25">
      <c r="A5" s="342" t="s">
        <v>2</v>
      </c>
      <c r="B5" s="344" t="s">
        <v>3</v>
      </c>
      <c r="C5" s="345"/>
      <c r="D5" s="345"/>
      <c r="E5" s="345"/>
      <c r="F5" s="345"/>
      <c r="G5" s="346"/>
      <c r="H5" s="331" t="s">
        <v>4</v>
      </c>
      <c r="I5" s="347" t="s">
        <v>5</v>
      </c>
      <c r="J5" s="335" t="s">
        <v>6</v>
      </c>
    </row>
    <row r="6" spans="1:16" x14ac:dyDescent="0.25">
      <c r="A6" s="343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32"/>
      <c r="I6" s="348"/>
      <c r="J6" s="336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36">
        <v>43209</v>
      </c>
      <c r="B329" s="235">
        <v>180160783</v>
      </c>
      <c r="C329" s="241">
        <v>7</v>
      </c>
      <c r="D329" s="34">
        <v>854000</v>
      </c>
      <c r="E329" s="238">
        <v>180042129</v>
      </c>
      <c r="F329" s="241">
        <v>7</v>
      </c>
      <c r="G329" s="237">
        <v>642163</v>
      </c>
      <c r="H329" s="238"/>
      <c r="I329" s="240"/>
      <c r="J329" s="237"/>
      <c r="K329" s="234"/>
      <c r="L329" s="234"/>
      <c r="M329" s="234"/>
      <c r="N329" s="234"/>
      <c r="O329" s="234"/>
      <c r="P329" s="234"/>
    </row>
    <row r="330" spans="1:16" x14ac:dyDescent="0.25">
      <c r="A330" s="236">
        <v>43209</v>
      </c>
      <c r="B330" s="235">
        <v>180160805</v>
      </c>
      <c r="C330" s="241">
        <v>12</v>
      </c>
      <c r="D330" s="34">
        <v>1392913</v>
      </c>
      <c r="E330" s="238"/>
      <c r="F330" s="241"/>
      <c r="G330" s="237"/>
      <c r="H330" s="238"/>
      <c r="I330" s="240"/>
      <c r="J330" s="237"/>
      <c r="K330" s="234"/>
      <c r="L330" s="234"/>
      <c r="M330" s="234"/>
      <c r="N330" s="234"/>
      <c r="O330" s="234"/>
      <c r="P330" s="234"/>
    </row>
    <row r="331" spans="1:16" x14ac:dyDescent="0.25">
      <c r="A331" s="236">
        <v>43209</v>
      </c>
      <c r="B331" s="235">
        <v>180160817</v>
      </c>
      <c r="C331" s="241">
        <v>1</v>
      </c>
      <c r="D331" s="34">
        <v>188650</v>
      </c>
      <c r="E331" s="238"/>
      <c r="F331" s="241"/>
      <c r="G331" s="237"/>
      <c r="H331" s="238"/>
      <c r="I331" s="240"/>
      <c r="J331" s="237"/>
      <c r="K331" s="234"/>
      <c r="L331" s="234"/>
      <c r="M331" s="234"/>
      <c r="N331" s="234"/>
      <c r="O331" s="234"/>
      <c r="P331" s="234"/>
    </row>
    <row r="332" spans="1:16" x14ac:dyDescent="0.25">
      <c r="A332" s="236">
        <v>43209</v>
      </c>
      <c r="B332" s="235">
        <v>180160843</v>
      </c>
      <c r="C332" s="241">
        <v>3</v>
      </c>
      <c r="D332" s="34">
        <v>396113</v>
      </c>
      <c r="E332" s="238"/>
      <c r="F332" s="241"/>
      <c r="G332" s="237"/>
      <c r="H332" s="238"/>
      <c r="I332" s="240"/>
      <c r="J332" s="237"/>
      <c r="K332" s="234"/>
      <c r="L332" s="234"/>
      <c r="M332" s="234"/>
      <c r="N332" s="234"/>
      <c r="O332" s="234"/>
      <c r="P332" s="234"/>
    </row>
    <row r="333" spans="1:16" x14ac:dyDescent="0.25">
      <c r="A333" s="236">
        <v>43209</v>
      </c>
      <c r="B333" s="235">
        <v>180160849</v>
      </c>
      <c r="C333" s="241">
        <v>3</v>
      </c>
      <c r="D333" s="34">
        <v>388763</v>
      </c>
      <c r="E333" s="238"/>
      <c r="F333" s="241"/>
      <c r="G333" s="237"/>
      <c r="H333" s="238"/>
      <c r="I333" s="240"/>
      <c r="J333" s="237"/>
      <c r="K333" s="234"/>
      <c r="L333" s="234"/>
      <c r="M333" s="234"/>
      <c r="N333" s="234"/>
      <c r="O333" s="234"/>
      <c r="P333" s="234"/>
    </row>
    <row r="334" spans="1:16" x14ac:dyDescent="0.25">
      <c r="A334" s="236"/>
      <c r="B334" s="235"/>
      <c r="C334" s="241"/>
      <c r="D334" s="34"/>
      <c r="E334" s="238"/>
      <c r="F334" s="241"/>
      <c r="G334" s="237"/>
      <c r="H334" s="238"/>
      <c r="I334" s="240"/>
      <c r="J334" s="237"/>
      <c r="K334" s="234"/>
      <c r="L334" s="234"/>
      <c r="M334" s="234"/>
      <c r="N334" s="234"/>
      <c r="O334" s="234"/>
      <c r="P334" s="234"/>
    </row>
    <row r="335" spans="1:16" x14ac:dyDescent="0.25">
      <c r="A335" s="236"/>
      <c r="B335" s="235"/>
      <c r="C335" s="241"/>
      <c r="D335" s="34"/>
      <c r="E335" s="238"/>
      <c r="F335" s="241"/>
      <c r="G335" s="237"/>
      <c r="H335" s="238"/>
      <c r="I335" s="240"/>
      <c r="J335" s="237"/>
      <c r="K335" s="234"/>
      <c r="L335" s="234"/>
      <c r="M335" s="234"/>
      <c r="N335" s="234"/>
      <c r="O335" s="234"/>
      <c r="P335" s="234"/>
    </row>
    <row r="336" spans="1:16" x14ac:dyDescent="0.25">
      <c r="A336" s="236"/>
      <c r="B336" s="235"/>
      <c r="C336" s="241"/>
      <c r="D336" s="34"/>
      <c r="E336" s="238"/>
      <c r="F336" s="241"/>
      <c r="G336" s="237"/>
      <c r="H336" s="238"/>
      <c r="I336" s="240"/>
      <c r="J336" s="237"/>
      <c r="K336" s="234"/>
      <c r="L336" s="234"/>
      <c r="M336" s="234"/>
      <c r="N336" s="234"/>
      <c r="O336" s="234"/>
      <c r="P336" s="234"/>
    </row>
    <row r="337" spans="1:16" x14ac:dyDescent="0.25">
      <c r="A337" s="236"/>
      <c r="B337" s="224" t="s">
        <v>11</v>
      </c>
      <c r="C337" s="233">
        <f>SUM(C7:C336)</f>
        <v>2399</v>
      </c>
      <c r="D337" s="225">
        <f>SUM(D7:D336)</f>
        <v>228549821</v>
      </c>
      <c r="E337" s="224" t="s">
        <v>11</v>
      </c>
      <c r="F337" s="233">
        <f>SUM(F7:F336)</f>
        <v>489</v>
      </c>
      <c r="G337" s="225">
        <f>SUM(G7:G336)</f>
        <v>50667681</v>
      </c>
      <c r="H337" s="225">
        <f>SUM(H7:H336)</f>
        <v>0</v>
      </c>
      <c r="I337" s="233">
        <f>SUM(I7:I336)</f>
        <v>175303864</v>
      </c>
      <c r="J337" s="5"/>
      <c r="K337" s="234"/>
      <c r="L337" s="234"/>
      <c r="M337" s="234"/>
      <c r="N337" s="234"/>
      <c r="O337" s="234"/>
      <c r="P337" s="234"/>
    </row>
    <row r="338" spans="1:16" x14ac:dyDescent="0.25">
      <c r="A338" s="236"/>
      <c r="B338" s="224"/>
      <c r="C338" s="233"/>
      <c r="D338" s="225"/>
      <c r="E338" s="224"/>
      <c r="F338" s="233"/>
      <c r="G338" s="5"/>
      <c r="H338" s="235"/>
      <c r="I338" s="241"/>
      <c r="J338" s="5"/>
      <c r="K338" s="234"/>
      <c r="L338" s="234"/>
      <c r="M338" s="234"/>
      <c r="N338" s="234"/>
      <c r="O338" s="234"/>
      <c r="P338" s="234"/>
    </row>
    <row r="339" spans="1:16" x14ac:dyDescent="0.25">
      <c r="A339" s="236"/>
      <c r="B339" s="227"/>
      <c r="C339" s="241"/>
      <c r="D339" s="237"/>
      <c r="E339" s="224"/>
      <c r="F339" s="241"/>
      <c r="G339" s="322" t="s">
        <v>12</v>
      </c>
      <c r="H339" s="322"/>
      <c r="I339" s="240"/>
      <c r="J339" s="228">
        <f>SUM(D7:D336)</f>
        <v>228549821</v>
      </c>
      <c r="K339" s="234"/>
      <c r="L339" s="234"/>
      <c r="M339" s="234"/>
      <c r="N339" s="234"/>
      <c r="O339" s="234"/>
      <c r="P339" s="234"/>
    </row>
    <row r="340" spans="1:16" x14ac:dyDescent="0.25">
      <c r="A340" s="226"/>
      <c r="B340" s="235"/>
      <c r="C340" s="241"/>
      <c r="D340" s="237"/>
      <c r="E340" s="238"/>
      <c r="F340" s="241"/>
      <c r="G340" s="322" t="s">
        <v>13</v>
      </c>
      <c r="H340" s="322"/>
      <c r="I340" s="240"/>
      <c r="J340" s="228">
        <f>SUM(G7:G336)</f>
        <v>50667681</v>
      </c>
      <c r="K340" s="234"/>
      <c r="L340" s="234"/>
      <c r="M340" s="234"/>
      <c r="N340" s="234"/>
      <c r="O340" s="234"/>
      <c r="P340" s="234"/>
    </row>
    <row r="341" spans="1:16" x14ac:dyDescent="0.25">
      <c r="A341" s="236"/>
      <c r="B341" s="238"/>
      <c r="C341" s="241"/>
      <c r="D341" s="237"/>
      <c r="E341" s="238"/>
      <c r="F341" s="241"/>
      <c r="G341" s="322" t="s">
        <v>14</v>
      </c>
      <c r="H341" s="322"/>
      <c r="I341" s="41"/>
      <c r="J341" s="230">
        <f>J339-J340</f>
        <v>177882140</v>
      </c>
      <c r="K341" s="234"/>
      <c r="L341" s="234"/>
      <c r="M341" s="234"/>
      <c r="N341" s="234"/>
      <c r="O341" s="234"/>
      <c r="P341" s="234"/>
    </row>
    <row r="342" spans="1:16" x14ac:dyDescent="0.25">
      <c r="A342" s="229"/>
      <c r="B342" s="231"/>
      <c r="C342" s="241"/>
      <c r="D342" s="232"/>
      <c r="E342" s="238"/>
      <c r="F342" s="241"/>
      <c r="G342" s="322" t="s">
        <v>15</v>
      </c>
      <c r="H342" s="322"/>
      <c r="I342" s="240"/>
      <c r="J342" s="228">
        <f>SUM(H7:H336)</f>
        <v>0</v>
      </c>
      <c r="K342" s="234"/>
      <c r="L342" s="234"/>
      <c r="M342" s="234"/>
      <c r="N342" s="234"/>
      <c r="O342" s="234"/>
      <c r="P342" s="234"/>
    </row>
    <row r="343" spans="1:16" x14ac:dyDescent="0.25">
      <c r="A343" s="236"/>
      <c r="B343" s="231"/>
      <c r="C343" s="241"/>
      <c r="D343" s="232"/>
      <c r="E343" s="238"/>
      <c r="F343" s="241"/>
      <c r="G343" s="322" t="s">
        <v>16</v>
      </c>
      <c r="H343" s="322"/>
      <c r="I343" s="240"/>
      <c r="J343" s="228">
        <f>J341+J342</f>
        <v>177882140</v>
      </c>
      <c r="K343" s="234"/>
      <c r="L343" s="234"/>
      <c r="M343" s="234"/>
      <c r="N343" s="234"/>
      <c r="O343" s="234"/>
      <c r="P343" s="234"/>
    </row>
    <row r="344" spans="1:16" x14ac:dyDescent="0.25">
      <c r="A344" s="236"/>
      <c r="B344" s="231"/>
      <c r="C344" s="241"/>
      <c r="D344" s="232"/>
      <c r="E344" s="238"/>
      <c r="F344" s="241"/>
      <c r="G344" s="322" t="s">
        <v>5</v>
      </c>
      <c r="H344" s="322"/>
      <c r="I344" s="240"/>
      <c r="J344" s="228">
        <f>SUM(I7:I336)</f>
        <v>175303864</v>
      </c>
      <c r="K344" s="234"/>
      <c r="L344" s="234"/>
      <c r="M344" s="234"/>
      <c r="N344" s="234"/>
      <c r="O344" s="234"/>
      <c r="P344" s="234"/>
    </row>
    <row r="345" spans="1:16" x14ac:dyDescent="0.25">
      <c r="A345" s="236"/>
      <c r="B345" s="231"/>
      <c r="C345" s="241"/>
      <c r="D345" s="232"/>
      <c r="E345" s="238"/>
      <c r="F345" s="241"/>
      <c r="G345" s="322" t="s">
        <v>32</v>
      </c>
      <c r="H345" s="322"/>
      <c r="I345" s="241" t="str">
        <f>IF(J345&gt;0,"SALDO",IF(J345&lt;0,"PIUTANG",IF(J345=0,"LUNAS")))</f>
        <v>PIUTANG</v>
      </c>
      <c r="J345" s="228">
        <f>J344-J343</f>
        <v>-2578276</v>
      </c>
      <c r="K345" s="234"/>
      <c r="L345" s="234"/>
      <c r="M345" s="234"/>
      <c r="N345" s="234"/>
      <c r="O345" s="234"/>
      <c r="P345" s="234"/>
    </row>
    <row r="346" spans="1:16" x14ac:dyDescent="0.25">
      <c r="A346" s="236"/>
      <c r="K346" s="234"/>
      <c r="L346" s="234"/>
      <c r="M346" s="234"/>
      <c r="N346" s="234"/>
      <c r="O346" s="234"/>
      <c r="P346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45:H345"/>
    <mergeCell ref="G339:H339"/>
    <mergeCell ref="G340:H340"/>
    <mergeCell ref="G341:H341"/>
    <mergeCell ref="G342:H342"/>
    <mergeCell ref="G343:H343"/>
    <mergeCell ref="G344:H344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43"/>
  <sheetViews>
    <sheetView workbookViewId="0">
      <pane ySplit="7" topLeftCell="A11" activePane="bottomLeft" state="frozen"/>
      <selection pane="bottomLeft" activeCell="G29" sqref="G29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3" t="s">
        <v>22</v>
      </c>
      <c r="G1" s="323"/>
      <c r="H1" s="323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220">
        <f>J37*-1</f>
        <v>115088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6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</row>
    <row r="7" spans="1:16" x14ac:dyDescent="0.25">
      <c r="A7" s="343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0"/>
      <c r="I7" s="348"/>
      <c r="J7" s="336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98">
        <v>43206</v>
      </c>
      <c r="B21" s="99">
        <v>180160490</v>
      </c>
      <c r="C21" s="100">
        <v>1</v>
      </c>
      <c r="D21" s="34">
        <v>105088</v>
      </c>
      <c r="E21" s="245"/>
      <c r="F21" s="243"/>
      <c r="G21" s="247"/>
      <c r="H21" s="102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  <c r="K22" s="219"/>
      <c r="L22" s="219"/>
      <c r="M22" s="219"/>
      <c r="N22" s="219"/>
      <c r="O22" s="219"/>
      <c r="P22" s="219"/>
    </row>
    <row r="23" spans="1:16" s="234" customFormat="1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  <c r="K23" s="219"/>
      <c r="L23" s="219"/>
      <c r="M23" s="219"/>
      <c r="N23" s="219"/>
      <c r="O23" s="219"/>
      <c r="P23" s="219"/>
    </row>
    <row r="24" spans="1:16" s="234" customFormat="1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  <c r="K24" s="219"/>
      <c r="L24" s="219"/>
      <c r="M24" s="219"/>
      <c r="N24" s="219"/>
      <c r="O24" s="219"/>
      <c r="P24" s="219"/>
    </row>
    <row r="25" spans="1:16" s="234" customFormat="1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  <c r="K25" s="219"/>
      <c r="L25" s="219"/>
      <c r="M25" s="219"/>
      <c r="N25" s="219"/>
      <c r="O25" s="219"/>
      <c r="P25" s="219"/>
    </row>
    <row r="26" spans="1:16" s="234" customFormat="1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  <c r="K26" s="219"/>
      <c r="L26" s="219"/>
      <c r="M26" s="219"/>
      <c r="N26" s="219"/>
      <c r="O26" s="219"/>
      <c r="P26" s="219"/>
    </row>
    <row r="27" spans="1:16" s="234" customFormat="1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  <c r="K27" s="219"/>
      <c r="L27" s="219"/>
      <c r="M27" s="219"/>
      <c r="N27" s="219"/>
      <c r="O27" s="219"/>
      <c r="P27" s="219"/>
    </row>
    <row r="28" spans="1:16" s="234" customFormat="1" x14ac:dyDescent="0.25">
      <c r="A28" s="236"/>
      <c r="B28" s="235"/>
      <c r="C28" s="241"/>
      <c r="D28" s="237"/>
      <c r="E28" s="238"/>
      <c r="F28" s="235"/>
      <c r="G28" s="237"/>
      <c r="H28" s="240"/>
      <c r="I28" s="240"/>
      <c r="J28" s="237"/>
      <c r="K28" s="219"/>
      <c r="L28" s="219"/>
      <c r="M28" s="219"/>
      <c r="N28" s="219"/>
      <c r="O28" s="219"/>
      <c r="P28" s="219"/>
    </row>
    <row r="29" spans="1:16" s="234" customFormat="1" x14ac:dyDescent="0.25">
      <c r="A29" s="4"/>
      <c r="B29" s="8" t="s">
        <v>11</v>
      </c>
      <c r="C29" s="77">
        <f>SUM(C8:C28)</f>
        <v>251</v>
      </c>
      <c r="D29" s="9"/>
      <c r="E29" s="224" t="s">
        <v>11</v>
      </c>
      <c r="F29" s="224">
        <f>SUM(F8:F28)</f>
        <v>1</v>
      </c>
      <c r="G29" s="225">
        <f>SUM(G8:G28)</f>
        <v>98525</v>
      </c>
      <c r="H29" s="240"/>
      <c r="I29" s="240"/>
      <c r="J29" s="237"/>
      <c r="K29" s="219"/>
      <c r="L29" s="219"/>
      <c r="M29" s="219"/>
      <c r="N29" s="219"/>
      <c r="O29" s="219"/>
      <c r="P29" s="219"/>
    </row>
    <row r="30" spans="1:16" s="234" customFormat="1" x14ac:dyDescent="0.25">
      <c r="A30" s="4"/>
      <c r="B30" s="8"/>
      <c r="C30" s="77"/>
      <c r="D30" s="9"/>
      <c r="E30" s="238"/>
      <c r="F30" s="235"/>
      <c r="G30" s="237"/>
      <c r="H30" s="240"/>
      <c r="I30" s="240"/>
      <c r="J30" s="237"/>
      <c r="K30" s="219"/>
      <c r="L30" s="219"/>
      <c r="M30" s="219"/>
      <c r="N30" s="219"/>
      <c r="O30" s="219"/>
      <c r="P30" s="219"/>
    </row>
    <row r="31" spans="1:16" s="234" customFormat="1" x14ac:dyDescent="0.25">
      <c r="A31" s="10"/>
      <c r="B31" s="11"/>
      <c r="C31" s="40"/>
      <c r="D31" s="6"/>
      <c r="E31" s="8"/>
      <c r="F31" s="235"/>
      <c r="G31" s="322" t="s">
        <v>12</v>
      </c>
      <c r="H31" s="322"/>
      <c r="I31" s="39"/>
      <c r="J31" s="13">
        <f>SUM(D8:D28)</f>
        <v>16240439</v>
      </c>
      <c r="K31" s="219"/>
      <c r="L31" s="219"/>
      <c r="M31" s="219"/>
      <c r="N31" s="219"/>
      <c r="O31" s="219"/>
      <c r="P31" s="219"/>
    </row>
    <row r="32" spans="1:16" s="234" customFormat="1" x14ac:dyDescent="0.25">
      <c r="A32" s="4"/>
      <c r="B32" s="3"/>
      <c r="C32" s="40"/>
      <c r="D32" s="6"/>
      <c r="E32" s="8"/>
      <c r="F32" s="235"/>
      <c r="G32" s="322" t="s">
        <v>13</v>
      </c>
      <c r="H32" s="322"/>
      <c r="I32" s="39"/>
      <c r="J32" s="13">
        <f>SUM(G8:G28)</f>
        <v>98525</v>
      </c>
      <c r="K32" s="219"/>
      <c r="L32" s="219"/>
      <c r="M32" s="219"/>
      <c r="N32" s="219"/>
      <c r="O32" s="219"/>
      <c r="P32" s="219"/>
    </row>
    <row r="33" spans="1:16" s="234" customFormat="1" x14ac:dyDescent="0.25">
      <c r="A33" s="14"/>
      <c r="B33" s="7"/>
      <c r="C33" s="40"/>
      <c r="D33" s="6"/>
      <c r="E33" s="7"/>
      <c r="F33" s="235"/>
      <c r="G33" s="322" t="s">
        <v>14</v>
      </c>
      <c r="H33" s="322"/>
      <c r="I33" s="41"/>
      <c r="J33" s="15">
        <f>J31-J32</f>
        <v>16141914</v>
      </c>
      <c r="K33" s="219"/>
      <c r="L33" s="219"/>
      <c r="M33" s="219"/>
      <c r="N33" s="219"/>
      <c r="O33" s="219"/>
      <c r="P33" s="219"/>
    </row>
    <row r="34" spans="1:16" s="234" customFormat="1" x14ac:dyDescent="0.25">
      <c r="A34" s="4"/>
      <c r="B34" s="16"/>
      <c r="C34" s="40"/>
      <c r="D34" s="17"/>
      <c r="E34" s="7"/>
      <c r="F34" s="8"/>
      <c r="G34" s="322" t="s">
        <v>15</v>
      </c>
      <c r="H34" s="322"/>
      <c r="I34" s="39"/>
      <c r="J34" s="13">
        <f>SUM(H8:H30)</f>
        <v>363500</v>
      </c>
      <c r="K34" s="219"/>
      <c r="L34" s="219"/>
      <c r="M34" s="219"/>
      <c r="N34" s="219"/>
      <c r="O34" s="219"/>
      <c r="P34" s="219"/>
    </row>
    <row r="35" spans="1:16" x14ac:dyDescent="0.25">
      <c r="A35" s="4"/>
      <c r="B35" s="16"/>
      <c r="C35" s="40"/>
      <c r="D35" s="17"/>
      <c r="E35" s="7"/>
      <c r="F35" s="8"/>
      <c r="G35" s="322" t="s">
        <v>16</v>
      </c>
      <c r="H35" s="322"/>
      <c r="I35" s="39"/>
      <c r="J35" s="13">
        <f>J33+J34</f>
        <v>16505414</v>
      </c>
    </row>
    <row r="36" spans="1:16" x14ac:dyDescent="0.25">
      <c r="A36" s="4"/>
      <c r="B36" s="16"/>
      <c r="C36" s="40"/>
      <c r="D36" s="17"/>
      <c r="E36" s="7"/>
      <c r="F36" s="3"/>
      <c r="G36" s="322" t="s">
        <v>5</v>
      </c>
      <c r="H36" s="322"/>
      <c r="I36" s="39"/>
      <c r="J36" s="13">
        <f>SUM(I8:I30)</f>
        <v>16390326</v>
      </c>
    </row>
    <row r="37" spans="1:16" x14ac:dyDescent="0.25">
      <c r="A37" s="4"/>
      <c r="B37" s="16"/>
      <c r="C37" s="40"/>
      <c r="D37" s="17"/>
      <c r="E37" s="7"/>
      <c r="F37" s="3"/>
      <c r="G37" s="322" t="s">
        <v>32</v>
      </c>
      <c r="H37" s="322"/>
      <c r="I37" s="40" t="str">
        <f>IF(J37&gt;0,"SALDO",IF(J37&lt;0,"PIUTANG",IF(J37=0,"LUNAS")))</f>
        <v>PIUTANG</v>
      </c>
      <c r="J37" s="13">
        <f>J36-J35</f>
        <v>-115088</v>
      </c>
    </row>
    <row r="38" spans="1:16" x14ac:dyDescent="0.25">
      <c r="F38" s="37"/>
      <c r="G38" s="37"/>
      <c r="J38" s="37"/>
    </row>
    <row r="39" spans="1:16" x14ac:dyDescent="0.25">
      <c r="C39" s="37"/>
      <c r="D39" s="37"/>
      <c r="F39" s="37"/>
      <c r="G39" s="37"/>
      <c r="J39" s="37"/>
      <c r="L39"/>
      <c r="M39"/>
      <c r="N39"/>
      <c r="O39"/>
      <c r="P39"/>
    </row>
    <row r="40" spans="1:16" x14ac:dyDescent="0.25">
      <c r="C40" s="37"/>
      <c r="D40" s="37"/>
      <c r="F40" s="37"/>
      <c r="G40" s="37"/>
      <c r="J40" s="37"/>
      <c r="L40"/>
      <c r="M40"/>
      <c r="N40"/>
      <c r="O40"/>
      <c r="P40"/>
    </row>
    <row r="41" spans="1:16" x14ac:dyDescent="0.25">
      <c r="C41" s="37"/>
      <c r="D41" s="37"/>
      <c r="F41" s="37"/>
      <c r="G41" s="37"/>
      <c r="J41" s="37"/>
      <c r="L41"/>
      <c r="M41"/>
      <c r="N41"/>
      <c r="O41"/>
      <c r="P41"/>
    </row>
    <row r="42" spans="1:16" x14ac:dyDescent="0.25">
      <c r="C42" s="37"/>
      <c r="D42" s="37"/>
      <c r="F42" s="37"/>
      <c r="G42" s="37"/>
      <c r="J42" s="37"/>
      <c r="L42"/>
      <c r="M42"/>
      <c r="N42"/>
      <c r="O42"/>
      <c r="P42"/>
    </row>
    <row r="43" spans="1:16" x14ac:dyDescent="0.25">
      <c r="C43" s="37"/>
      <c r="D43" s="37"/>
      <c r="L43"/>
      <c r="M43"/>
      <c r="N43"/>
      <c r="O43"/>
      <c r="P43"/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42"/>
  <sheetViews>
    <sheetView workbookViewId="0">
      <pane ySplit="7" topLeftCell="A26" activePane="bottomLeft" state="frozen"/>
      <selection pane="bottomLeft" activeCell="O32" sqref="O3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3" t="s">
        <v>22</v>
      </c>
      <c r="G1" s="323"/>
      <c r="H1" s="323"/>
      <c r="I1" s="38" t="s">
        <v>37</v>
      </c>
      <c r="J1" s="20"/>
      <c r="L1" s="37">
        <f>SUM(D28:D30)</f>
        <v>3813776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38">
        <f>J42*-1</f>
        <v>4804976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3813776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  <c r="M5" s="37"/>
    </row>
    <row r="6" spans="1:17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  <c r="M6" s="37"/>
    </row>
    <row r="7" spans="1:17" x14ac:dyDescent="0.25">
      <c r="A7" s="343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0"/>
      <c r="I7" s="348"/>
      <c r="J7" s="336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98">
        <v>43198</v>
      </c>
      <c r="B28" s="99">
        <v>180159544</v>
      </c>
      <c r="C28" s="100">
        <v>12</v>
      </c>
      <c r="D28" s="34">
        <v>1739675</v>
      </c>
      <c r="E28" s="101"/>
      <c r="F28" s="99"/>
      <c r="G28" s="34"/>
      <c r="H28" s="102"/>
      <c r="I28" s="102"/>
      <c r="J28" s="34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98">
        <v>43202</v>
      </c>
      <c r="B29" s="99">
        <v>180160003</v>
      </c>
      <c r="C29" s="100">
        <v>10</v>
      </c>
      <c r="D29" s="34">
        <v>1060413</v>
      </c>
      <c r="E29" s="101"/>
      <c r="F29" s="99"/>
      <c r="G29" s="34"/>
      <c r="H29" s="102"/>
      <c r="I29" s="102"/>
      <c r="J29" s="34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98">
        <v>43205</v>
      </c>
      <c r="B30" s="99">
        <v>180160356</v>
      </c>
      <c r="C30" s="100">
        <v>8</v>
      </c>
      <c r="D30" s="34">
        <v>1013688</v>
      </c>
      <c r="E30" s="101"/>
      <c r="F30" s="99"/>
      <c r="G30" s="34"/>
      <c r="H30" s="102"/>
      <c r="I30" s="102"/>
      <c r="J30" s="34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98">
        <v>43208</v>
      </c>
      <c r="B31" s="99"/>
      <c r="C31" s="100"/>
      <c r="D31" s="34"/>
      <c r="E31" s="101">
        <v>180042098</v>
      </c>
      <c r="F31" s="99">
        <v>9</v>
      </c>
      <c r="G31" s="34">
        <v>1209425</v>
      </c>
      <c r="H31" s="102"/>
      <c r="I31" s="102"/>
      <c r="J31" s="34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98">
        <v>43209</v>
      </c>
      <c r="B32" s="99">
        <v>180160840</v>
      </c>
      <c r="C32" s="100">
        <v>19</v>
      </c>
      <c r="D32" s="34">
        <v>2200625</v>
      </c>
      <c r="E32" s="101"/>
      <c r="F32" s="99"/>
      <c r="G32" s="34"/>
      <c r="H32" s="102"/>
      <c r="I32" s="102"/>
      <c r="J32" s="34"/>
      <c r="K32" s="138"/>
      <c r="L32" s="138"/>
      <c r="M32" s="138"/>
      <c r="N32" s="138"/>
      <c r="O32" s="138"/>
      <c r="P32" s="138"/>
      <c r="Q32" s="138"/>
    </row>
    <row r="33" spans="1:13" x14ac:dyDescent="0.25">
      <c r="A33" s="4"/>
      <c r="B33" s="3"/>
      <c r="C33" s="40"/>
      <c r="D33" s="6"/>
      <c r="E33" s="7"/>
      <c r="F33" s="3"/>
      <c r="G33" s="6"/>
      <c r="H33" s="39"/>
      <c r="I33" s="39"/>
      <c r="J33" s="6"/>
      <c r="M33" s="37"/>
    </row>
    <row r="34" spans="1:13" x14ac:dyDescent="0.25">
      <c r="A34" s="4"/>
      <c r="B34" s="8" t="s">
        <v>11</v>
      </c>
      <c r="C34" s="77">
        <f>SUM(C8:C33)</f>
        <v>139</v>
      </c>
      <c r="D34" s="9"/>
      <c r="E34" s="8" t="s">
        <v>11</v>
      </c>
      <c r="F34" s="8">
        <f>SUM(F8:F33)</f>
        <v>27</v>
      </c>
      <c r="G34" s="5"/>
      <c r="H34" s="40"/>
      <c r="I34" s="40"/>
      <c r="J34" s="5"/>
      <c r="M34" s="37"/>
    </row>
    <row r="35" spans="1:13" x14ac:dyDescent="0.25">
      <c r="A35" s="4"/>
      <c r="B35" s="8"/>
      <c r="C35" s="77"/>
      <c r="D35" s="9"/>
      <c r="E35" s="8"/>
      <c r="F35" s="8"/>
      <c r="G35" s="32"/>
      <c r="H35" s="52"/>
      <c r="I35" s="40"/>
      <c r="J35" s="5"/>
      <c r="M35" s="37"/>
    </row>
    <row r="36" spans="1:13" x14ac:dyDescent="0.25">
      <c r="A36" s="10"/>
      <c r="B36" s="11"/>
      <c r="C36" s="40"/>
      <c r="D36" s="6"/>
      <c r="E36" s="8"/>
      <c r="F36" s="3"/>
      <c r="G36" s="322" t="s">
        <v>12</v>
      </c>
      <c r="H36" s="322"/>
      <c r="I36" s="39"/>
      <c r="J36" s="13">
        <f>SUM(D8:D33)</f>
        <v>16544068</v>
      </c>
      <c r="M36" s="37"/>
    </row>
    <row r="37" spans="1:13" x14ac:dyDescent="0.25">
      <c r="A37" s="4"/>
      <c r="B37" s="3"/>
      <c r="C37" s="40"/>
      <c r="D37" s="6"/>
      <c r="E37" s="7"/>
      <c r="F37" s="3"/>
      <c r="G37" s="322" t="s">
        <v>13</v>
      </c>
      <c r="H37" s="322"/>
      <c r="I37" s="39"/>
      <c r="J37" s="13">
        <f>SUM(G8:G33)</f>
        <v>3104063</v>
      </c>
      <c r="M37" s="37"/>
    </row>
    <row r="38" spans="1:13" x14ac:dyDescent="0.25">
      <c r="A38" s="14"/>
      <c r="B38" s="7"/>
      <c r="C38" s="40"/>
      <c r="D38" s="6"/>
      <c r="E38" s="7"/>
      <c r="F38" s="3"/>
      <c r="G38" s="322" t="s">
        <v>14</v>
      </c>
      <c r="H38" s="322"/>
      <c r="I38" s="41"/>
      <c r="J38" s="15">
        <f>J36-J37</f>
        <v>13440005</v>
      </c>
      <c r="M38" s="37"/>
    </row>
    <row r="39" spans="1:13" x14ac:dyDescent="0.25">
      <c r="A39" s="4"/>
      <c r="B39" s="16"/>
      <c r="C39" s="40"/>
      <c r="D39" s="17"/>
      <c r="E39" s="7"/>
      <c r="F39" s="3"/>
      <c r="G39" s="322" t="s">
        <v>15</v>
      </c>
      <c r="H39" s="322"/>
      <c r="I39" s="39"/>
      <c r="J39" s="13">
        <f>SUM(H8:H34)</f>
        <v>0</v>
      </c>
      <c r="M39" s="37"/>
    </row>
    <row r="40" spans="1:13" x14ac:dyDescent="0.25">
      <c r="A40" s="4"/>
      <c r="B40" s="16"/>
      <c r="C40" s="40"/>
      <c r="D40" s="17"/>
      <c r="E40" s="7"/>
      <c r="F40" s="3"/>
      <c r="G40" s="322" t="s">
        <v>16</v>
      </c>
      <c r="H40" s="322"/>
      <c r="I40" s="39"/>
      <c r="J40" s="13">
        <f>J38+J39</f>
        <v>13440005</v>
      </c>
      <c r="M40" s="37"/>
    </row>
    <row r="41" spans="1:13" x14ac:dyDescent="0.25">
      <c r="A41" s="4"/>
      <c r="B41" s="16"/>
      <c r="C41" s="40"/>
      <c r="D41" s="17"/>
      <c r="E41" s="7"/>
      <c r="F41" s="3"/>
      <c r="G41" s="322" t="s">
        <v>5</v>
      </c>
      <c r="H41" s="322"/>
      <c r="I41" s="39"/>
      <c r="J41" s="13">
        <f>SUM(I8:I34)</f>
        <v>8635029</v>
      </c>
      <c r="M41" s="37"/>
    </row>
    <row r="42" spans="1:13" x14ac:dyDescent="0.25">
      <c r="A42" s="4"/>
      <c r="B42" s="16"/>
      <c r="C42" s="40"/>
      <c r="D42" s="17"/>
      <c r="E42" s="7"/>
      <c r="F42" s="3"/>
      <c r="G42" s="322" t="s">
        <v>32</v>
      </c>
      <c r="H42" s="322"/>
      <c r="I42" s="40" t="str">
        <f>IF(J42&gt;0,"SALDO",IF(J42&lt;0,"PIUTANG",IF(J42=0,"LUNAS")))</f>
        <v>PIUTANG</v>
      </c>
      <c r="J42" s="13">
        <f>J41-J40</f>
        <v>-4804976</v>
      </c>
      <c r="M42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2:H42"/>
    <mergeCell ref="G36:H36"/>
    <mergeCell ref="G37:H37"/>
    <mergeCell ref="G38:H38"/>
    <mergeCell ref="G39:H39"/>
    <mergeCell ref="G40:H40"/>
    <mergeCell ref="G41:H4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7"/>
  <sheetViews>
    <sheetView workbookViewId="0">
      <pane ySplit="7" topLeftCell="A11" activePane="bottomLeft" state="frozen"/>
      <selection pane="bottomLeft" activeCell="I19" sqref="I1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3" t="s">
        <v>22</v>
      </c>
      <c r="G1" s="323"/>
      <c r="H1" s="323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3" t="s">
        <v>21</v>
      </c>
      <c r="G2" s="323"/>
      <c r="H2" s="323"/>
      <c r="I2" s="38">
        <f>J27*-1</f>
        <v>4065501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  <c r="L5" s="18"/>
    </row>
    <row r="6" spans="1:13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3" x14ac:dyDescent="0.25">
      <c r="A7" s="343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2"/>
      <c r="I7" s="348"/>
      <c r="J7" s="336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98">
        <v>43205</v>
      </c>
      <c r="B16" s="99">
        <v>180160370</v>
      </c>
      <c r="C16" s="254">
        <v>51</v>
      </c>
      <c r="D16" s="34">
        <v>5532713</v>
      </c>
      <c r="E16" s="101">
        <v>180042017</v>
      </c>
      <c r="F16" s="99">
        <v>13</v>
      </c>
      <c r="G16" s="34">
        <v>1468775</v>
      </c>
      <c r="H16" s="101"/>
      <c r="I16" s="102"/>
      <c r="J16" s="34"/>
      <c r="L16" s="239"/>
    </row>
    <row r="17" spans="1:12" s="234" customFormat="1" x14ac:dyDescent="0.25">
      <c r="A17" s="98"/>
      <c r="B17" s="99"/>
      <c r="C17" s="254"/>
      <c r="D17" s="34"/>
      <c r="E17" s="101"/>
      <c r="F17" s="99"/>
      <c r="G17" s="34"/>
      <c r="H17" s="101"/>
      <c r="I17" s="102"/>
      <c r="J17" s="34"/>
      <c r="L17" s="239"/>
    </row>
    <row r="18" spans="1:12" x14ac:dyDescent="0.25">
      <c r="A18" s="4"/>
      <c r="B18" s="3"/>
      <c r="C18" s="26"/>
      <c r="D18" s="6"/>
      <c r="E18" s="7"/>
      <c r="F18" s="3"/>
      <c r="G18" s="6"/>
      <c r="H18" s="7"/>
      <c r="I18" s="39"/>
      <c r="J18" s="6"/>
    </row>
    <row r="19" spans="1:12" x14ac:dyDescent="0.25">
      <c r="A19" s="4"/>
      <c r="B19" s="8" t="s">
        <v>11</v>
      </c>
      <c r="C19" s="27">
        <f>SUM(C8:C18)</f>
        <v>304</v>
      </c>
      <c r="D19" s="9"/>
      <c r="E19" s="8" t="s">
        <v>11</v>
      </c>
      <c r="F19" s="8">
        <f>SUM(F8:F18)</f>
        <v>49</v>
      </c>
      <c r="G19" s="5"/>
      <c r="H19" s="3"/>
      <c r="I19" s="40"/>
      <c r="J19" s="5"/>
    </row>
    <row r="20" spans="1:12" x14ac:dyDescent="0.25">
      <c r="A20" s="4"/>
      <c r="B20" s="8"/>
      <c r="C20" s="27"/>
      <c r="D20" s="9"/>
      <c r="E20" s="8"/>
      <c r="F20" s="8"/>
      <c r="G20" s="32"/>
      <c r="H20" s="33"/>
      <c r="I20" s="40"/>
      <c r="J20" s="5"/>
    </row>
    <row r="21" spans="1:12" x14ac:dyDescent="0.25">
      <c r="A21" s="10"/>
      <c r="B21" s="11"/>
      <c r="C21" s="26"/>
      <c r="D21" s="6"/>
      <c r="E21" s="8"/>
      <c r="F21" s="3"/>
      <c r="G21" s="322" t="s">
        <v>12</v>
      </c>
      <c r="H21" s="322"/>
      <c r="I21" s="39"/>
      <c r="J21" s="13">
        <f>SUM(D8:D18)</f>
        <v>33187002</v>
      </c>
    </row>
    <row r="22" spans="1:12" x14ac:dyDescent="0.25">
      <c r="A22" s="4"/>
      <c r="B22" s="3"/>
      <c r="C22" s="26"/>
      <c r="D22" s="6"/>
      <c r="E22" s="7"/>
      <c r="F22" s="3"/>
      <c r="G22" s="322" t="s">
        <v>13</v>
      </c>
      <c r="H22" s="322"/>
      <c r="I22" s="39"/>
      <c r="J22" s="13">
        <f>SUM(G8:G18)</f>
        <v>5773501</v>
      </c>
    </row>
    <row r="23" spans="1:12" x14ac:dyDescent="0.25">
      <c r="A23" s="14"/>
      <c r="B23" s="7"/>
      <c r="C23" s="26"/>
      <c r="D23" s="6"/>
      <c r="E23" s="7"/>
      <c r="F23" s="3"/>
      <c r="G23" s="322" t="s">
        <v>14</v>
      </c>
      <c r="H23" s="322"/>
      <c r="I23" s="41"/>
      <c r="J23" s="15">
        <f>J21-J22</f>
        <v>27413501</v>
      </c>
    </row>
    <row r="24" spans="1:12" x14ac:dyDescent="0.25">
      <c r="A24" s="4"/>
      <c r="B24" s="16"/>
      <c r="C24" s="26"/>
      <c r="D24" s="17"/>
      <c r="E24" s="7"/>
      <c r="F24" s="3"/>
      <c r="G24" s="322" t="s">
        <v>15</v>
      </c>
      <c r="H24" s="322"/>
      <c r="I24" s="39"/>
      <c r="J24" s="13">
        <f>SUM(H8:H19)</f>
        <v>0</v>
      </c>
    </row>
    <row r="25" spans="1:12" x14ac:dyDescent="0.25">
      <c r="A25" s="4"/>
      <c r="B25" s="16"/>
      <c r="C25" s="26"/>
      <c r="D25" s="17"/>
      <c r="E25" s="7"/>
      <c r="F25" s="3"/>
      <c r="G25" s="322" t="s">
        <v>16</v>
      </c>
      <c r="H25" s="322"/>
      <c r="I25" s="39"/>
      <c r="J25" s="13">
        <f>J23+J24</f>
        <v>27413501</v>
      </c>
    </row>
    <row r="26" spans="1:12" x14ac:dyDescent="0.25">
      <c r="A26" s="4"/>
      <c r="B26" s="16"/>
      <c r="C26" s="26"/>
      <c r="D26" s="17"/>
      <c r="E26" s="7"/>
      <c r="F26" s="3"/>
      <c r="G26" s="322" t="s">
        <v>5</v>
      </c>
      <c r="H26" s="322"/>
      <c r="I26" s="39"/>
      <c r="J26" s="13">
        <f>SUM(I8:I19)</f>
        <v>23348000</v>
      </c>
    </row>
    <row r="27" spans="1:12" x14ac:dyDescent="0.25">
      <c r="A27" s="4"/>
      <c r="B27" s="16"/>
      <c r="C27" s="26"/>
      <c r="D27" s="17"/>
      <c r="E27" s="7"/>
      <c r="F27" s="3"/>
      <c r="G27" s="322" t="s">
        <v>32</v>
      </c>
      <c r="H27" s="322"/>
      <c r="I27" s="40" t="str">
        <f>IF(J27&gt;0,"SALDO",IF(J27&lt;0,"PIUTANG",IF(J27=0,"LUNAS")))</f>
        <v>PIUTANG</v>
      </c>
      <c r="J27" s="13">
        <f>J26-J25</f>
        <v>-4065501</v>
      </c>
    </row>
  </sheetData>
  <mergeCells count="15">
    <mergeCell ref="G27:H27"/>
    <mergeCell ref="G21:H21"/>
    <mergeCell ref="G22:H22"/>
    <mergeCell ref="G23:H23"/>
    <mergeCell ref="G24:H24"/>
    <mergeCell ref="G25:H25"/>
    <mergeCell ref="G26:H2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L13" sqref="L1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5" x14ac:dyDescent="0.25">
      <c r="A1" s="218" t="s">
        <v>0</v>
      </c>
      <c r="B1" s="218"/>
      <c r="C1" s="222" t="s">
        <v>194</v>
      </c>
      <c r="D1" s="218"/>
      <c r="E1" s="218"/>
      <c r="F1" s="323" t="s">
        <v>22</v>
      </c>
      <c r="G1" s="323"/>
      <c r="H1" s="323"/>
      <c r="I1" s="220"/>
      <c r="J1" s="218"/>
      <c r="L1" s="219">
        <f>SUM(D17:D18)</f>
        <v>0</v>
      </c>
      <c r="M1" s="219">
        <v>305200</v>
      </c>
      <c r="N1" s="219">
        <f>L1-M1</f>
        <v>-305200</v>
      </c>
    </row>
    <row r="2" spans="1:15" x14ac:dyDescent="0.25">
      <c r="A2" s="218" t="s">
        <v>1</v>
      </c>
      <c r="B2" s="218"/>
      <c r="C2" s="222" t="s">
        <v>19</v>
      </c>
      <c r="D2" s="218"/>
      <c r="E2" s="218"/>
      <c r="F2" s="323" t="s">
        <v>21</v>
      </c>
      <c r="G2" s="323"/>
      <c r="H2" s="323"/>
      <c r="I2" s="220">
        <f>J33*-1</f>
        <v>7085388</v>
      </c>
      <c r="J2" s="218"/>
      <c r="L2" s="219">
        <f>SUM(H17:H18)</f>
        <v>0</v>
      </c>
      <c r="M2" s="219">
        <v>93000</v>
      </c>
      <c r="N2" s="219">
        <f>L2-M2</f>
        <v>-93000</v>
      </c>
      <c r="O2" s="219" t="e">
        <f>N2-#REF!</f>
        <v>#REF!</v>
      </c>
    </row>
    <row r="3" spans="1:15" x14ac:dyDescent="0.25">
      <c r="A3" s="218" t="s">
        <v>118</v>
      </c>
      <c r="B3" s="218"/>
      <c r="C3" s="222" t="s">
        <v>94</v>
      </c>
      <c r="D3" s="218"/>
      <c r="E3" s="218"/>
      <c r="F3" s="318" t="s">
        <v>121</v>
      </c>
      <c r="G3" s="318"/>
      <c r="H3" s="318" t="s">
        <v>139</v>
      </c>
      <c r="I3" s="280"/>
      <c r="J3" s="218"/>
    </row>
    <row r="4" spans="1:15" x14ac:dyDescent="0.25">
      <c r="L4" s="219">
        <f>L1+L2</f>
        <v>0</v>
      </c>
    </row>
    <row r="5" spans="1:15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5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</row>
    <row r="7" spans="1:15" x14ac:dyDescent="0.25">
      <c r="A7" s="343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0"/>
      <c r="I7" s="348"/>
      <c r="J7" s="336"/>
    </row>
    <row r="8" spans="1:15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5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5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5" x14ac:dyDescent="0.25">
      <c r="A11" s="98">
        <v>43202</v>
      </c>
      <c r="B11" s="99">
        <v>180160085</v>
      </c>
      <c r="C11" s="100">
        <v>73</v>
      </c>
      <c r="D11" s="34">
        <v>7337225</v>
      </c>
      <c r="E11" s="101"/>
      <c r="F11" s="99"/>
      <c r="G11" s="34"/>
      <c r="H11" s="102"/>
      <c r="I11" s="102"/>
      <c r="J11" s="34"/>
    </row>
    <row r="12" spans="1:15" x14ac:dyDescent="0.25">
      <c r="A12" s="98">
        <v>43204</v>
      </c>
      <c r="B12" s="99"/>
      <c r="C12" s="100"/>
      <c r="D12" s="34"/>
      <c r="E12" s="101">
        <v>180041990</v>
      </c>
      <c r="F12" s="99">
        <v>24</v>
      </c>
      <c r="G12" s="34">
        <v>2296350</v>
      </c>
      <c r="H12" s="102"/>
      <c r="I12" s="102"/>
      <c r="J12" s="34"/>
    </row>
    <row r="13" spans="1:15" x14ac:dyDescent="0.25">
      <c r="A13" s="98"/>
      <c r="B13" s="99"/>
      <c r="C13" s="100"/>
      <c r="D13" s="34"/>
      <c r="E13" s="101"/>
      <c r="F13" s="99"/>
      <c r="G13" s="34"/>
      <c r="H13" s="102"/>
      <c r="I13" s="102"/>
      <c r="J13" s="34"/>
    </row>
    <row r="14" spans="1:15" x14ac:dyDescent="0.25">
      <c r="A14" s="98"/>
      <c r="B14" s="99"/>
      <c r="C14" s="100"/>
      <c r="D14" s="34"/>
      <c r="E14" s="101"/>
      <c r="F14" s="99"/>
      <c r="G14" s="34"/>
      <c r="H14" s="102"/>
      <c r="I14" s="102"/>
      <c r="J14" s="34"/>
    </row>
    <row r="15" spans="1:15" x14ac:dyDescent="0.25">
      <c r="A15" s="98"/>
      <c r="B15" s="99"/>
      <c r="C15" s="100"/>
      <c r="D15" s="34"/>
      <c r="E15" s="101"/>
      <c r="F15" s="99"/>
      <c r="G15" s="34"/>
      <c r="H15" s="102"/>
      <c r="I15" s="102"/>
      <c r="J15" s="34"/>
    </row>
    <row r="16" spans="1:15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180</v>
      </c>
      <c r="D25" s="225"/>
      <c r="E25" s="224" t="s">
        <v>11</v>
      </c>
      <c r="F25" s="224">
        <f>SUM(F8:F24)</f>
        <v>24</v>
      </c>
      <c r="G25" s="225">
        <f>SUM(G8:G24)</f>
        <v>2296350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2" t="s">
        <v>12</v>
      </c>
      <c r="H27" s="322"/>
      <c r="I27" s="240"/>
      <c r="J27" s="228">
        <f>SUM(D8:D24)</f>
        <v>18381738</v>
      </c>
    </row>
    <row r="28" spans="1:10" x14ac:dyDescent="0.25">
      <c r="A28" s="236"/>
      <c r="B28" s="235"/>
      <c r="C28" s="241"/>
      <c r="D28" s="237"/>
      <c r="E28" s="224"/>
      <c r="F28" s="235"/>
      <c r="G28" s="322" t="s">
        <v>13</v>
      </c>
      <c r="H28" s="322"/>
      <c r="I28" s="240"/>
      <c r="J28" s="228">
        <f>SUM(G8:G24)</f>
        <v>2296350</v>
      </c>
    </row>
    <row r="29" spans="1:10" x14ac:dyDescent="0.25">
      <c r="A29" s="229"/>
      <c r="B29" s="238"/>
      <c r="C29" s="241"/>
      <c r="D29" s="237"/>
      <c r="E29" s="238"/>
      <c r="F29" s="235"/>
      <c r="G29" s="322" t="s">
        <v>14</v>
      </c>
      <c r="H29" s="322"/>
      <c r="I29" s="41"/>
      <c r="J29" s="230">
        <f>J27-J28</f>
        <v>16085388</v>
      </c>
    </row>
    <row r="30" spans="1:10" x14ac:dyDescent="0.25">
      <c r="A30" s="236"/>
      <c r="B30" s="231"/>
      <c r="C30" s="241"/>
      <c r="D30" s="232"/>
      <c r="E30" s="238"/>
      <c r="F30" s="224"/>
      <c r="G30" s="322" t="s">
        <v>15</v>
      </c>
      <c r="H30" s="32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2" t="s">
        <v>16</v>
      </c>
      <c r="H31" s="322"/>
      <c r="I31" s="240"/>
      <c r="J31" s="228">
        <f>J29+J30</f>
        <v>16085388</v>
      </c>
    </row>
    <row r="32" spans="1:10" x14ac:dyDescent="0.25">
      <c r="A32" s="236"/>
      <c r="B32" s="231"/>
      <c r="C32" s="241"/>
      <c r="D32" s="232"/>
      <c r="E32" s="238"/>
      <c r="F32" s="235"/>
      <c r="G32" s="322" t="s">
        <v>5</v>
      </c>
      <c r="H32" s="322"/>
      <c r="I32" s="240"/>
      <c r="J32" s="228">
        <f>SUM(I8:I26)</f>
        <v>9000000</v>
      </c>
    </row>
    <row r="33" spans="1:16" x14ac:dyDescent="0.25">
      <c r="A33" s="236"/>
      <c r="B33" s="231"/>
      <c r="C33" s="241"/>
      <c r="D33" s="232"/>
      <c r="E33" s="238"/>
      <c r="F33" s="235"/>
      <c r="G33" s="322" t="s">
        <v>32</v>
      </c>
      <c r="H33" s="322"/>
      <c r="I33" s="241" t="str">
        <f>IF(J33&gt;0,"SALDO",IF(J33&lt;0,"PIUTANG",IF(J33=0,"LUNAS")))</f>
        <v>PIUTANG</v>
      </c>
      <c r="J33" s="228">
        <f>J32-J31</f>
        <v>-7085388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G20" sqref="G20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197</v>
      </c>
      <c r="D1" s="218"/>
      <c r="E1" s="218"/>
      <c r="F1" s="323" t="s">
        <v>22</v>
      </c>
      <c r="G1" s="323"/>
      <c r="H1" s="323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3" t="s">
        <v>21</v>
      </c>
      <c r="G2" s="323"/>
      <c r="H2" s="323"/>
      <c r="I2" s="220">
        <f>J33*-1</f>
        <v>-200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8" t="s">
        <v>121</v>
      </c>
      <c r="G3" s="318"/>
      <c r="H3" s="318" t="s">
        <v>139</v>
      </c>
      <c r="I3" s="280"/>
      <c r="J3" s="218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</row>
    <row r="7" spans="1:10" x14ac:dyDescent="0.25">
      <c r="A7" s="343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0"/>
      <c r="I7" s="348"/>
      <c r="J7" s="336"/>
    </row>
    <row r="8" spans="1:10" x14ac:dyDescent="0.25">
      <c r="A8" s="98">
        <v>43205</v>
      </c>
      <c r="B8" s="99">
        <v>180160357</v>
      </c>
      <c r="C8" s="100">
        <v>67</v>
      </c>
      <c r="D8" s="34">
        <v>6721050</v>
      </c>
      <c r="E8" s="101">
        <v>180042029</v>
      </c>
      <c r="F8" s="99">
        <v>20</v>
      </c>
      <c r="G8" s="34">
        <v>2055463</v>
      </c>
      <c r="H8" s="102"/>
      <c r="I8" s="102">
        <v>1850000</v>
      </c>
      <c r="J8" s="34" t="s">
        <v>17</v>
      </c>
    </row>
    <row r="9" spans="1:10" x14ac:dyDescent="0.25">
      <c r="A9" s="98">
        <v>43205</v>
      </c>
      <c r="B9" s="99">
        <v>180160392</v>
      </c>
      <c r="C9" s="100">
        <v>1</v>
      </c>
      <c r="D9" s="34">
        <v>97213</v>
      </c>
      <c r="E9" s="101"/>
      <c r="F9" s="99"/>
      <c r="G9" s="34"/>
      <c r="H9" s="102"/>
      <c r="I9" s="102">
        <v>2500000</v>
      </c>
      <c r="J9" s="34" t="s">
        <v>17</v>
      </c>
    </row>
    <row r="10" spans="1:10" x14ac:dyDescent="0.25">
      <c r="A10" s="98"/>
      <c r="B10" s="99"/>
      <c r="C10" s="100"/>
      <c r="D10" s="34"/>
      <c r="E10" s="101"/>
      <c r="F10" s="99"/>
      <c r="G10" s="34"/>
      <c r="H10" s="102"/>
      <c r="I10" s="102">
        <v>250000</v>
      </c>
      <c r="J10" s="34" t="s">
        <v>17</v>
      </c>
    </row>
    <row r="11" spans="1:10" x14ac:dyDescent="0.25">
      <c r="A11" s="98"/>
      <c r="B11" s="99"/>
      <c r="C11" s="100"/>
      <c r="D11" s="34"/>
      <c r="E11" s="101"/>
      <c r="F11" s="99"/>
      <c r="G11" s="34"/>
      <c r="H11" s="102"/>
      <c r="I11" s="102">
        <v>163000</v>
      </c>
      <c r="J11" s="34" t="s">
        <v>17</v>
      </c>
    </row>
    <row r="12" spans="1:10" x14ac:dyDescent="0.25">
      <c r="A12" s="98"/>
      <c r="B12" s="99"/>
      <c r="C12" s="100"/>
      <c r="D12" s="34"/>
      <c r="E12" s="101"/>
      <c r="F12" s="99"/>
      <c r="G12" s="34"/>
      <c r="H12" s="102"/>
      <c r="I12" s="102"/>
      <c r="J12" s="34"/>
    </row>
    <row r="13" spans="1:10" x14ac:dyDescent="0.25">
      <c r="A13" s="98"/>
      <c r="B13" s="99"/>
      <c r="C13" s="100"/>
      <c r="D13" s="34"/>
      <c r="E13" s="101"/>
      <c r="F13" s="99"/>
      <c r="G13" s="34"/>
      <c r="H13" s="102"/>
      <c r="I13" s="102"/>
      <c r="J13" s="34"/>
    </row>
    <row r="14" spans="1:10" x14ac:dyDescent="0.25">
      <c r="A14" s="98"/>
      <c r="B14" s="99"/>
      <c r="C14" s="100"/>
      <c r="D14" s="34"/>
      <c r="E14" s="101"/>
      <c r="F14" s="99"/>
      <c r="G14" s="34"/>
      <c r="H14" s="102"/>
      <c r="I14" s="102"/>
      <c r="J14" s="34"/>
    </row>
    <row r="15" spans="1:10" x14ac:dyDescent="0.25">
      <c r="A15" s="98"/>
      <c r="B15" s="99"/>
      <c r="C15" s="100"/>
      <c r="D15" s="34"/>
      <c r="E15" s="101"/>
      <c r="F15" s="99"/>
      <c r="G15" s="34"/>
      <c r="H15" s="102"/>
      <c r="I15" s="102"/>
      <c r="J15" s="34"/>
    </row>
    <row r="16" spans="1:10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68</v>
      </c>
      <c r="D25" s="225"/>
      <c r="E25" s="224" t="s">
        <v>11</v>
      </c>
      <c r="F25" s="224">
        <f>SUM(F8:F24)</f>
        <v>20</v>
      </c>
      <c r="G25" s="225">
        <f>SUM(G8:G24)</f>
        <v>2055463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2" t="s">
        <v>12</v>
      </c>
      <c r="H27" s="322"/>
      <c r="I27" s="240"/>
      <c r="J27" s="228">
        <f>SUM(D8:D24)</f>
        <v>6818263</v>
      </c>
    </row>
    <row r="28" spans="1:10" x14ac:dyDescent="0.25">
      <c r="A28" s="236"/>
      <c r="B28" s="235"/>
      <c r="C28" s="241"/>
      <c r="D28" s="237"/>
      <c r="E28" s="224"/>
      <c r="F28" s="235"/>
      <c r="G28" s="322" t="s">
        <v>13</v>
      </c>
      <c r="H28" s="322"/>
      <c r="I28" s="240"/>
      <c r="J28" s="228">
        <f>SUM(G8:G24)</f>
        <v>2055463</v>
      </c>
    </row>
    <row r="29" spans="1:10" x14ac:dyDescent="0.25">
      <c r="A29" s="229"/>
      <c r="B29" s="238"/>
      <c r="C29" s="241"/>
      <c r="D29" s="237"/>
      <c r="E29" s="238"/>
      <c r="F29" s="235"/>
      <c r="G29" s="322" t="s">
        <v>14</v>
      </c>
      <c r="H29" s="322"/>
      <c r="I29" s="41"/>
      <c r="J29" s="230">
        <f>J27-J28</f>
        <v>4762800</v>
      </c>
    </row>
    <row r="30" spans="1:10" x14ac:dyDescent="0.25">
      <c r="A30" s="236"/>
      <c r="B30" s="231"/>
      <c r="C30" s="241"/>
      <c r="D30" s="232"/>
      <c r="E30" s="238"/>
      <c r="F30" s="224"/>
      <c r="G30" s="322" t="s">
        <v>15</v>
      </c>
      <c r="H30" s="32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2" t="s">
        <v>16</v>
      </c>
      <c r="H31" s="322"/>
      <c r="I31" s="240"/>
      <c r="J31" s="228">
        <f>J29+J30</f>
        <v>4762800</v>
      </c>
    </row>
    <row r="32" spans="1:10" x14ac:dyDescent="0.25">
      <c r="A32" s="236"/>
      <c r="B32" s="231"/>
      <c r="C32" s="241"/>
      <c r="D32" s="232"/>
      <c r="E32" s="238"/>
      <c r="F32" s="235"/>
      <c r="G32" s="322" t="s">
        <v>5</v>
      </c>
      <c r="H32" s="322"/>
      <c r="I32" s="240"/>
      <c r="J32" s="228">
        <f>SUM(I8:I26)</f>
        <v>4763000</v>
      </c>
    </row>
    <row r="33" spans="1:16" x14ac:dyDescent="0.25">
      <c r="A33" s="236"/>
      <c r="B33" s="231"/>
      <c r="C33" s="241"/>
      <c r="D33" s="232"/>
      <c r="E33" s="238"/>
      <c r="F33" s="235"/>
      <c r="G33" s="322" t="s">
        <v>32</v>
      </c>
      <c r="H33" s="322"/>
      <c r="I33" s="241" t="str">
        <f>IF(J33&gt;0,"SALDO",IF(J33&lt;0,"PIUTANG",IF(J33=0,"LUNAS")))</f>
        <v>SALDO</v>
      </c>
      <c r="J33" s="228">
        <f>J32-J31</f>
        <v>200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16</vt:i4>
      </vt:variant>
    </vt:vector>
  </HeadingPairs>
  <TitlesOfParts>
    <vt:vector size="56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Imas</vt:lpstr>
      <vt:lpstr>Sofya</vt:lpstr>
      <vt:lpstr>Jarkasih</vt:lpstr>
      <vt:lpstr>Bambang</vt:lpstr>
      <vt:lpstr>Ghaisan</vt:lpstr>
      <vt:lpstr>PM</vt:lpstr>
      <vt:lpstr>Laporan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2018-04-19T10:36:51Z</dcterms:modified>
</cp:coreProperties>
</file>