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345" windowWidth="4095" windowHeight="111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Bandros!$L$265:$M$464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ST'!$A$5:$J$181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12" l="1"/>
  <c r="L1" i="12"/>
  <c r="L2" i="2"/>
  <c r="L1" i="2"/>
  <c r="L2" i="49"/>
  <c r="L1" i="49"/>
  <c r="L2" i="54"/>
  <c r="L1" i="54"/>
  <c r="L2" i="53" l="1"/>
  <c r="L1" i="53"/>
  <c r="J50" i="57" l="1"/>
  <c r="J48" i="57"/>
  <c r="J46" i="57"/>
  <c r="J45" i="57"/>
  <c r="J47" i="57" s="1"/>
  <c r="J49" i="57" s="1"/>
  <c r="G43" i="57"/>
  <c r="F43" i="57"/>
  <c r="C43" i="57"/>
  <c r="J51" i="57" l="1"/>
  <c r="I51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M3" i="49"/>
  <c r="I2" i="55" l="1"/>
  <c r="C9" i="15" s="1"/>
  <c r="I376" i="53"/>
  <c r="G376" i="53"/>
  <c r="H376" i="53"/>
  <c r="F376" i="53"/>
  <c r="L16" i="2" l="1"/>
  <c r="L15" i="2"/>
  <c r="L17" i="2" s="1"/>
  <c r="I42" i="30" l="1"/>
  <c r="I44" i="30"/>
  <c r="I37" i="18" l="1"/>
  <c r="I39" i="18"/>
  <c r="L2" i="35" l="1"/>
  <c r="L1" i="35"/>
  <c r="L3" i="12" l="1"/>
  <c r="B18" i="15" l="1"/>
  <c r="B14" i="15"/>
  <c r="J180" i="54" l="1"/>
  <c r="J178" i="54"/>
  <c r="J176" i="54"/>
  <c r="J175" i="54"/>
  <c r="I173" i="54"/>
  <c r="H173" i="54"/>
  <c r="G173" i="54"/>
  <c r="F173" i="54"/>
  <c r="D173" i="54"/>
  <c r="C173" i="54"/>
  <c r="J177" i="54" l="1"/>
  <c r="J179" i="54" s="1"/>
  <c r="J181" i="54" s="1"/>
  <c r="I2" i="54" s="1"/>
  <c r="C5" i="15" s="1"/>
  <c r="L3" i="54"/>
  <c r="I181" i="54" l="1"/>
  <c r="J32" i="35" l="1"/>
  <c r="J36" i="35"/>
  <c r="J34" i="35"/>
  <c r="J31" i="35"/>
  <c r="G29" i="35"/>
  <c r="F29" i="35"/>
  <c r="J33" i="35" l="1"/>
  <c r="J35" i="35" s="1"/>
  <c r="J37" i="35" s="1"/>
  <c r="J383" i="53" l="1"/>
  <c r="J379" i="53"/>
  <c r="J378" i="53"/>
  <c r="J380" i="53" l="1"/>
  <c r="L3" i="49"/>
  <c r="N3" i="49" s="1"/>
  <c r="L3" i="53" l="1"/>
  <c r="C376" i="53"/>
  <c r="D376" i="53"/>
  <c r="J381" i="53"/>
  <c r="J382" i="53" s="1"/>
  <c r="J384" i="53" l="1"/>
  <c r="I2" i="53" l="1"/>
  <c r="C7" i="15" s="1"/>
  <c r="I384" i="53"/>
  <c r="L3" i="2" l="1"/>
  <c r="C465" i="49" l="1"/>
  <c r="D465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2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72" i="49"/>
  <c r="J470" i="49"/>
  <c r="J468" i="49"/>
  <c r="J467" i="49"/>
  <c r="I465" i="49"/>
  <c r="H465" i="49"/>
  <c r="G465" i="49"/>
  <c r="F465" i="49"/>
  <c r="J469" i="49" l="1"/>
  <c r="J471" i="49" s="1"/>
  <c r="J473" i="49" s="1"/>
  <c r="I2" i="49" s="1"/>
  <c r="I473" i="49" l="1"/>
  <c r="C8" i="15"/>
  <c r="J104" i="2" l="1"/>
  <c r="I99" i="2"/>
  <c r="H99" i="2"/>
  <c r="G99" i="2"/>
  <c r="F99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3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8" i="32"/>
  <c r="J26" i="32"/>
  <c r="J24" i="32"/>
  <c r="F21" i="32"/>
  <c r="C21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6" i="12"/>
  <c r="J44" i="12"/>
  <c r="J42" i="12"/>
  <c r="J41" i="12"/>
  <c r="F39" i="12"/>
  <c r="C39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06" i="2"/>
  <c r="J102" i="2"/>
  <c r="J101" i="2"/>
  <c r="D99" i="2"/>
  <c r="C99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03" i="2"/>
  <c r="J105" i="2" s="1"/>
  <c r="J107" i="2" s="1"/>
  <c r="I107" i="2" s="1"/>
  <c r="J55" i="11"/>
  <c r="J57" i="11" s="1"/>
  <c r="J59" i="11" s="1"/>
  <c r="J59" i="34"/>
  <c r="I2" i="21"/>
  <c r="I59" i="21"/>
  <c r="J122" i="20"/>
  <c r="J124" i="20" s="1"/>
  <c r="J126" i="20" s="1"/>
  <c r="I2" i="20" s="1"/>
  <c r="J43" i="12"/>
  <c r="J45" i="12" s="1"/>
  <c r="J47" i="12" s="1"/>
  <c r="J25" i="25"/>
  <c r="I2" i="25" s="1"/>
  <c r="J77" i="33"/>
  <c r="J79" i="33" s="1"/>
  <c r="I2" i="33" s="1"/>
  <c r="J91" i="4"/>
  <c r="J93" i="4" s="1"/>
  <c r="J95" i="4" s="1"/>
  <c r="I2" i="4" s="1"/>
  <c r="J25" i="32"/>
  <c r="J27" i="32" s="1"/>
  <c r="J29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7" i="12"/>
  <c r="I126" i="20"/>
  <c r="I52" i="18"/>
  <c r="I95" i="4"/>
  <c r="I29" i="32"/>
  <c r="I2" i="32"/>
  <c r="C19" i="15" s="1"/>
  <c r="I2" i="6"/>
  <c r="I2" i="17"/>
  <c r="I2" i="16"/>
  <c r="C15" i="15" s="1"/>
  <c r="I25" i="25"/>
  <c r="I37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12517052.00
Pembayaran Taufik
TAUFIK HIDAYAT
0000
12,517,052.00
CR
272,875,149.23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5340215.00
Everous
Faktur PO1800003
WAHYUNI
0000
5,340,215.00
CR
233,747,783.23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8628113.00
Inficlo Bandros
TIKA KARTIKA SARI
0000
8,628,113.00
CR
284,791,151.23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charset val="1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3220438.00
Atlantis to INF
Rp.3.220.438
ABDUL RAHIM
0000
3,220,438.00
CR
288,124,902.23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 xml:space="preserve"> PEND
TRSF E-BANKING CR
04/23 95031
ANIP
ANIP SANATA
0000
115,088.00
CR
218,104,517.23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 xml:space="preserve"> PEND
TRSF E-BANKING CR
23/04 WSID:145F1
AGUS ANDRIANTO
0000
4,064,000.00
CR
222,168,517.23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30/04/18  SETORAN TANPA BUKU
  6.000.000,00  527.690.159,00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:28/04
28/04 WSID:Z2LV1
NURDIN
0000
82,000.00
CR
257,555,470.23</t>
        </r>
      </text>
    </comment>
  </commentList>
</comments>
</file>

<file path=xl/sharedStrings.xml><?xml version="1.0" encoding="utf-8"?>
<sst xmlns="http://schemas.openxmlformats.org/spreadsheetml/2006/main" count="1829" uniqueCount="202">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</sst>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81"/>
  <sheetViews>
    <sheetView zoomScale="85" zoomScaleNormal="85" workbookViewId="0">
      <pane ySplit="7" topLeftCell="A158" activePane="bottomLeft" state="frozen"/>
      <selection pane="bottomLeft" activeCell="I172" sqref="I172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7" t="s">
        <v>22</v>
      </c>
      <c r="G1" s="327"/>
      <c r="H1" s="327"/>
      <c r="I1" s="220" t="s">
        <v>20</v>
      </c>
      <c r="J1" s="218"/>
      <c r="L1" s="277">
        <f>SUM(D155:D168)</f>
        <v>14639629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7" t="s">
        <v>21</v>
      </c>
      <c r="G2" s="327"/>
      <c r="H2" s="327"/>
      <c r="I2" s="220">
        <f>J181*-1</f>
        <v>4753525</v>
      </c>
      <c r="J2" s="218"/>
      <c r="L2" s="278">
        <f>SUM(G155:G168)</f>
        <v>2122577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12517052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8" t="s">
        <v>61</v>
      </c>
      <c r="B5" s="328"/>
      <c r="C5" s="328"/>
      <c r="D5" s="328"/>
      <c r="E5" s="328"/>
      <c r="F5" s="328"/>
      <c r="G5" s="328"/>
      <c r="H5" s="328"/>
      <c r="I5" s="328"/>
      <c r="J5" s="328"/>
      <c r="L5" s="276"/>
      <c r="M5" s="239"/>
      <c r="N5" s="239"/>
      <c r="O5" s="239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5" x14ac:dyDescent="0.25">
      <c r="A7" s="329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30"/>
      <c r="I7" s="331"/>
      <c r="J7" s="332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10">
        <v>43220</v>
      </c>
      <c r="B169" s="115">
        <v>180162006</v>
      </c>
      <c r="C169" s="309">
        <v>42</v>
      </c>
      <c r="D169" s="117">
        <v>4719750</v>
      </c>
      <c r="E169" s="118">
        <v>180042447</v>
      </c>
      <c r="F169" s="120">
        <v>2</v>
      </c>
      <c r="G169" s="117">
        <v>398125</v>
      </c>
      <c r="H169" s="118"/>
      <c r="I169" s="213"/>
      <c r="J169" s="117"/>
    </row>
    <row r="170" spans="1:10" ht="15.75" customHeight="1" x14ac:dyDescent="0.25">
      <c r="A170" s="210">
        <v>43220</v>
      </c>
      <c r="B170" s="115">
        <v>180162066</v>
      </c>
      <c r="C170" s="309">
        <v>4</v>
      </c>
      <c r="D170" s="117">
        <v>431900</v>
      </c>
      <c r="E170" s="118"/>
      <c r="F170" s="120"/>
      <c r="G170" s="117"/>
      <c r="H170" s="118"/>
      <c r="I170" s="213"/>
      <c r="J170" s="117"/>
    </row>
    <row r="171" spans="1:10" ht="15.75" customHeight="1" x14ac:dyDescent="0.25">
      <c r="A171" s="210"/>
      <c r="B171" s="115"/>
      <c r="C171" s="309"/>
      <c r="D171" s="117"/>
      <c r="E171" s="118"/>
      <c r="F171" s="120"/>
      <c r="G171" s="117"/>
      <c r="H171" s="118"/>
      <c r="I171" s="213"/>
      <c r="J171" s="117"/>
    </row>
    <row r="172" spans="1:10" x14ac:dyDescent="0.25">
      <c r="A172" s="236"/>
      <c r="B172" s="235"/>
      <c r="C172" s="12"/>
      <c r="D172" s="237"/>
      <c r="E172" s="238"/>
      <c r="F172" s="241"/>
      <c r="G172" s="237"/>
      <c r="H172" s="238"/>
      <c r="I172" s="240"/>
      <c r="J172" s="237"/>
    </row>
    <row r="173" spans="1:10" x14ac:dyDescent="0.25">
      <c r="A173" s="236"/>
      <c r="B173" s="224" t="s">
        <v>11</v>
      </c>
      <c r="C173" s="230">
        <f>SUM(C8:C172)</f>
        <v>1815</v>
      </c>
      <c r="D173" s="225">
        <f>SUM(D8:D172)</f>
        <v>191152626</v>
      </c>
      <c r="E173" s="224" t="s">
        <v>11</v>
      </c>
      <c r="F173" s="233">
        <f>SUM(F8:F172)</f>
        <v>199</v>
      </c>
      <c r="G173" s="225">
        <f>SUM(G8:G172)</f>
        <v>21375304</v>
      </c>
      <c r="H173" s="233">
        <f>SUM(H8:H172)</f>
        <v>0</v>
      </c>
      <c r="I173" s="233">
        <f>SUM(I8:I172)</f>
        <v>165023797</v>
      </c>
      <c r="J173" s="5"/>
    </row>
    <row r="174" spans="1:10" x14ac:dyDescent="0.25">
      <c r="A174" s="236"/>
      <c r="B174" s="224"/>
      <c r="C174" s="230"/>
      <c r="D174" s="225"/>
      <c r="E174" s="224"/>
      <c r="F174" s="233"/>
      <c r="G174" s="225"/>
      <c r="H174" s="233"/>
      <c r="I174" s="233"/>
      <c r="J174" s="5"/>
    </row>
    <row r="175" spans="1:10" x14ac:dyDescent="0.25">
      <c r="A175" s="226"/>
      <c r="B175" s="227"/>
      <c r="C175" s="12"/>
      <c r="D175" s="237"/>
      <c r="E175" s="224"/>
      <c r="F175" s="241"/>
      <c r="G175" s="326" t="s">
        <v>12</v>
      </c>
      <c r="H175" s="326"/>
      <c r="I175" s="240"/>
      <c r="J175" s="228">
        <f>SUM(D8:D172)</f>
        <v>191152626</v>
      </c>
    </row>
    <row r="176" spans="1:10" x14ac:dyDescent="0.25">
      <c r="A176" s="236"/>
      <c r="B176" s="235"/>
      <c r="C176" s="12"/>
      <c r="D176" s="237"/>
      <c r="E176" s="238"/>
      <c r="F176" s="241"/>
      <c r="G176" s="326" t="s">
        <v>13</v>
      </c>
      <c r="H176" s="326"/>
      <c r="I176" s="240"/>
      <c r="J176" s="228">
        <f>SUM(G8:G172)</f>
        <v>21375304</v>
      </c>
    </row>
    <row r="177" spans="1:10" x14ac:dyDescent="0.25">
      <c r="A177" s="229"/>
      <c r="B177" s="238"/>
      <c r="C177" s="12"/>
      <c r="D177" s="237"/>
      <c r="E177" s="238"/>
      <c r="F177" s="241"/>
      <c r="G177" s="326" t="s">
        <v>14</v>
      </c>
      <c r="H177" s="326"/>
      <c r="I177" s="41"/>
      <c r="J177" s="230">
        <f>J175-J176</f>
        <v>169777322</v>
      </c>
    </row>
    <row r="178" spans="1:10" x14ac:dyDescent="0.25">
      <c r="A178" s="236"/>
      <c r="B178" s="231"/>
      <c r="C178" s="12"/>
      <c r="D178" s="232"/>
      <c r="E178" s="238"/>
      <c r="F178" s="241"/>
      <c r="G178" s="326" t="s">
        <v>15</v>
      </c>
      <c r="H178" s="326"/>
      <c r="I178" s="240"/>
      <c r="J178" s="228">
        <f>SUM(H8:H172)</f>
        <v>0</v>
      </c>
    </row>
    <row r="179" spans="1:10" x14ac:dyDescent="0.25">
      <c r="A179" s="236"/>
      <c r="B179" s="231"/>
      <c r="C179" s="12"/>
      <c r="D179" s="232"/>
      <c r="E179" s="238"/>
      <c r="F179" s="241"/>
      <c r="G179" s="326" t="s">
        <v>16</v>
      </c>
      <c r="H179" s="326"/>
      <c r="I179" s="240"/>
      <c r="J179" s="228">
        <f>J177+J178</f>
        <v>169777322</v>
      </c>
    </row>
    <row r="180" spans="1:10" x14ac:dyDescent="0.25">
      <c r="A180" s="236"/>
      <c r="B180" s="231"/>
      <c r="C180" s="12"/>
      <c r="D180" s="232"/>
      <c r="E180" s="238"/>
      <c r="F180" s="241"/>
      <c r="G180" s="326" t="s">
        <v>5</v>
      </c>
      <c r="H180" s="326"/>
      <c r="I180" s="240"/>
      <c r="J180" s="228">
        <f>SUM(I8:I172)</f>
        <v>165023797</v>
      </c>
    </row>
    <row r="181" spans="1:10" x14ac:dyDescent="0.25">
      <c r="A181" s="236"/>
      <c r="B181" s="231"/>
      <c r="C181" s="12"/>
      <c r="D181" s="232"/>
      <c r="E181" s="238"/>
      <c r="F181" s="241"/>
      <c r="G181" s="326" t="s">
        <v>32</v>
      </c>
      <c r="H181" s="326"/>
      <c r="I181" s="241" t="str">
        <f>IF(J181&gt;0,"SALDO",IF(J181&lt;0,"PIUTANG",IF(J181=0,"LUNAS")))</f>
        <v>PIUTANG</v>
      </c>
      <c r="J181" s="228">
        <f>J180-J179</f>
        <v>-4753525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81:H181"/>
    <mergeCell ref="G175:H175"/>
    <mergeCell ref="G176:H176"/>
    <mergeCell ref="G177:H177"/>
    <mergeCell ref="G178:H178"/>
    <mergeCell ref="G179:H179"/>
    <mergeCell ref="G180:H180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7"/>
  <sheetViews>
    <sheetView workbookViewId="0">
      <pane ySplit="7" topLeftCell="A35" activePane="bottomLeft" state="frozen"/>
      <selection pane="bottomLeft" activeCell="D42" sqref="D42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7" t="s">
        <v>21</v>
      </c>
      <c r="G2" s="327"/>
      <c r="H2" s="327"/>
      <c r="I2" s="220">
        <f>J51*-1</f>
        <v>9145766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2" t="s">
        <v>121</v>
      </c>
      <c r="G3" s="322"/>
      <c r="H3" s="322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23" t="s">
        <v>7</v>
      </c>
      <c r="C7" s="325" t="s">
        <v>8</v>
      </c>
      <c r="D7" s="324" t="s">
        <v>9</v>
      </c>
      <c r="E7" s="323" t="s">
        <v>10</v>
      </c>
      <c r="F7" s="323" t="s">
        <v>8</v>
      </c>
      <c r="G7" s="324" t="s">
        <v>9</v>
      </c>
      <c r="H7" s="354"/>
      <c r="I7" s="352"/>
      <c r="J7" s="340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98">
        <v>43216</v>
      </c>
      <c r="B32" s="99">
        <v>180161547</v>
      </c>
      <c r="C32" s="100">
        <v>6</v>
      </c>
      <c r="D32" s="34">
        <v>638313</v>
      </c>
      <c r="E32" s="101"/>
      <c r="F32" s="99"/>
      <c r="G32" s="34"/>
      <c r="H32" s="102"/>
      <c r="I32" s="102"/>
      <c r="J32" s="34"/>
    </row>
    <row r="33" spans="1:10" x14ac:dyDescent="0.25">
      <c r="A33" s="98">
        <v>43216</v>
      </c>
      <c r="B33" s="99">
        <v>180161614</v>
      </c>
      <c r="C33" s="100">
        <v>9</v>
      </c>
      <c r="D33" s="34">
        <v>803513</v>
      </c>
      <c r="E33" s="101"/>
      <c r="F33" s="99"/>
      <c r="G33" s="34"/>
      <c r="H33" s="102"/>
      <c r="I33" s="102"/>
      <c r="J33" s="34"/>
    </row>
    <row r="34" spans="1:10" x14ac:dyDescent="0.25">
      <c r="A34" s="98">
        <v>43217</v>
      </c>
      <c r="B34" s="99">
        <v>180161635</v>
      </c>
      <c r="C34" s="100">
        <v>38</v>
      </c>
      <c r="D34" s="34">
        <v>4224850</v>
      </c>
      <c r="E34" s="101"/>
      <c r="F34" s="99"/>
      <c r="G34" s="34"/>
      <c r="H34" s="102"/>
      <c r="I34" s="102"/>
      <c r="J34" s="34"/>
    </row>
    <row r="35" spans="1:10" x14ac:dyDescent="0.25">
      <c r="A35" s="98">
        <v>43217</v>
      </c>
      <c r="B35" s="99">
        <v>180161652</v>
      </c>
      <c r="C35" s="100">
        <v>5</v>
      </c>
      <c r="D35" s="34">
        <v>319113</v>
      </c>
      <c r="E35" s="101"/>
      <c r="F35" s="99"/>
      <c r="G35" s="34"/>
      <c r="H35" s="102"/>
      <c r="I35" s="102"/>
      <c r="J35" s="34"/>
    </row>
    <row r="36" spans="1:10" x14ac:dyDescent="0.25">
      <c r="A36" s="98">
        <v>43217</v>
      </c>
      <c r="B36" s="99">
        <v>180161719</v>
      </c>
      <c r="C36" s="100">
        <v>7</v>
      </c>
      <c r="D36" s="34">
        <v>557025</v>
      </c>
      <c r="E36" s="101"/>
      <c r="F36" s="99"/>
      <c r="G36" s="34"/>
      <c r="H36" s="102"/>
      <c r="I36" s="102"/>
      <c r="J36" s="34"/>
    </row>
    <row r="37" spans="1:10" x14ac:dyDescent="0.25">
      <c r="A37" s="98">
        <v>43217</v>
      </c>
      <c r="B37" s="99">
        <v>180161721</v>
      </c>
      <c r="C37" s="100">
        <v>1</v>
      </c>
      <c r="D37" s="34">
        <v>47163</v>
      </c>
      <c r="E37" s="101"/>
      <c r="F37" s="99"/>
      <c r="G37" s="34"/>
      <c r="H37" s="102"/>
      <c r="I37" s="102"/>
      <c r="J37" s="34"/>
    </row>
    <row r="38" spans="1:10" x14ac:dyDescent="0.25">
      <c r="A38" s="98">
        <v>43218</v>
      </c>
      <c r="B38" s="99">
        <v>180161778</v>
      </c>
      <c r="C38" s="100">
        <v>11</v>
      </c>
      <c r="D38" s="34">
        <v>947013</v>
      </c>
      <c r="E38" s="101"/>
      <c r="F38" s="99"/>
      <c r="G38" s="34"/>
      <c r="H38" s="102"/>
      <c r="I38" s="102"/>
      <c r="J38" s="34"/>
    </row>
    <row r="39" spans="1:10" x14ac:dyDescent="0.25">
      <c r="A39" s="98">
        <v>43218</v>
      </c>
      <c r="B39" s="99">
        <v>180161848</v>
      </c>
      <c r="C39" s="100">
        <v>4</v>
      </c>
      <c r="D39" s="34">
        <v>310713</v>
      </c>
      <c r="E39" s="101"/>
      <c r="F39" s="99"/>
      <c r="G39" s="34"/>
      <c r="H39" s="102"/>
      <c r="I39" s="102"/>
      <c r="J39" s="34"/>
    </row>
    <row r="40" spans="1:10" x14ac:dyDescent="0.25">
      <c r="A40" s="98">
        <v>43220</v>
      </c>
      <c r="B40" s="99">
        <v>180161997</v>
      </c>
      <c r="C40" s="100">
        <v>13</v>
      </c>
      <c r="D40" s="34">
        <v>1101888</v>
      </c>
      <c r="E40" s="101"/>
      <c r="F40" s="99"/>
      <c r="G40" s="34"/>
      <c r="H40" s="102"/>
      <c r="I40" s="102"/>
      <c r="J40" s="34"/>
    </row>
    <row r="41" spans="1:10" x14ac:dyDescent="0.25">
      <c r="A41" s="98">
        <v>43220</v>
      </c>
      <c r="B41" s="99">
        <v>180162063</v>
      </c>
      <c r="C41" s="100">
        <v>2</v>
      </c>
      <c r="D41" s="34">
        <v>196175</v>
      </c>
      <c r="E41" s="101"/>
      <c r="F41" s="99"/>
      <c r="G41" s="34"/>
      <c r="H41" s="102"/>
      <c r="I41" s="102"/>
      <c r="J41" s="34"/>
    </row>
    <row r="42" spans="1:10" x14ac:dyDescent="0.25">
      <c r="A42" s="236"/>
      <c r="B42" s="235"/>
      <c r="C42" s="241"/>
      <c r="D42" s="237"/>
      <c r="E42" s="238"/>
      <c r="F42" s="235"/>
      <c r="G42" s="237"/>
      <c r="H42" s="240"/>
      <c r="I42" s="240"/>
      <c r="J42" s="237"/>
    </row>
    <row r="43" spans="1:10" x14ac:dyDescent="0.25">
      <c r="A43" s="236"/>
      <c r="B43" s="224" t="s">
        <v>11</v>
      </c>
      <c r="C43" s="233">
        <f>SUM(C8:C42)</f>
        <v>172</v>
      </c>
      <c r="D43" s="225"/>
      <c r="E43" s="224" t="s">
        <v>11</v>
      </c>
      <c r="F43" s="224">
        <f>SUM(F8:F42)</f>
        <v>0</v>
      </c>
      <c r="G43" s="225">
        <f>SUM(G8:G42)</f>
        <v>0</v>
      </c>
      <c r="H43" s="240"/>
      <c r="I43" s="240"/>
      <c r="J43" s="237"/>
    </row>
    <row r="44" spans="1:10" x14ac:dyDescent="0.25">
      <c r="A44" s="236"/>
      <c r="B44" s="224"/>
      <c r="C44" s="233"/>
      <c r="D44" s="225"/>
      <c r="E44" s="238"/>
      <c r="F44" s="235"/>
      <c r="G44" s="237"/>
      <c r="H44" s="240"/>
      <c r="I44" s="240"/>
      <c r="J44" s="237"/>
    </row>
    <row r="45" spans="1:10" x14ac:dyDescent="0.25">
      <c r="A45" s="226"/>
      <c r="B45" s="227"/>
      <c r="C45" s="241"/>
      <c r="D45" s="237"/>
      <c r="E45" s="224"/>
      <c r="F45" s="235"/>
      <c r="G45" s="326" t="s">
        <v>12</v>
      </c>
      <c r="H45" s="326"/>
      <c r="I45" s="240"/>
      <c r="J45" s="228">
        <f>SUM(D8:D42)</f>
        <v>16818125</v>
      </c>
    </row>
    <row r="46" spans="1:10" x14ac:dyDescent="0.25">
      <c r="A46" s="236"/>
      <c r="B46" s="235"/>
      <c r="C46" s="241"/>
      <c r="D46" s="237"/>
      <c r="E46" s="224"/>
      <c r="F46" s="235"/>
      <c r="G46" s="326" t="s">
        <v>13</v>
      </c>
      <c r="H46" s="326"/>
      <c r="I46" s="240"/>
      <c r="J46" s="228">
        <f>SUM(G8:G42)</f>
        <v>0</v>
      </c>
    </row>
    <row r="47" spans="1:10" x14ac:dyDescent="0.25">
      <c r="A47" s="229"/>
      <c r="B47" s="238"/>
      <c r="C47" s="241"/>
      <c r="D47" s="237"/>
      <c r="E47" s="238"/>
      <c r="F47" s="235"/>
      <c r="G47" s="326" t="s">
        <v>14</v>
      </c>
      <c r="H47" s="326"/>
      <c r="I47" s="41"/>
      <c r="J47" s="230">
        <f>J45-J46</f>
        <v>16818125</v>
      </c>
    </row>
    <row r="48" spans="1:10" x14ac:dyDescent="0.25">
      <c r="A48" s="236"/>
      <c r="B48" s="231"/>
      <c r="C48" s="241"/>
      <c r="D48" s="232"/>
      <c r="E48" s="238"/>
      <c r="F48" s="224"/>
      <c r="G48" s="326" t="s">
        <v>15</v>
      </c>
      <c r="H48" s="326"/>
      <c r="I48" s="240"/>
      <c r="J48" s="228">
        <f>SUM(H8:H44)</f>
        <v>0</v>
      </c>
    </row>
    <row r="49" spans="1:16" x14ac:dyDescent="0.25">
      <c r="A49" s="236"/>
      <c r="B49" s="231"/>
      <c r="C49" s="241"/>
      <c r="D49" s="232"/>
      <c r="E49" s="238"/>
      <c r="F49" s="224"/>
      <c r="G49" s="326" t="s">
        <v>16</v>
      </c>
      <c r="H49" s="326"/>
      <c r="I49" s="240"/>
      <c r="J49" s="228">
        <f>J47+J48</f>
        <v>16818125</v>
      </c>
    </row>
    <row r="50" spans="1:16" x14ac:dyDescent="0.25">
      <c r="A50" s="236"/>
      <c r="B50" s="231"/>
      <c r="C50" s="241"/>
      <c r="D50" s="232"/>
      <c r="E50" s="238"/>
      <c r="F50" s="235"/>
      <c r="G50" s="326" t="s">
        <v>5</v>
      </c>
      <c r="H50" s="326"/>
      <c r="I50" s="240"/>
      <c r="J50" s="228">
        <f>SUM(I8:I44)</f>
        <v>7672359</v>
      </c>
    </row>
    <row r="51" spans="1:16" x14ac:dyDescent="0.25">
      <c r="A51" s="236"/>
      <c r="B51" s="231"/>
      <c r="C51" s="241"/>
      <c r="D51" s="232"/>
      <c r="E51" s="238"/>
      <c r="F51" s="235"/>
      <c r="G51" s="326" t="s">
        <v>32</v>
      </c>
      <c r="H51" s="326"/>
      <c r="I51" s="241" t="str">
        <f>IF(J51&gt;0,"SALDO",IF(J51&lt;0,"PIUTANG",IF(J51=0,"LUNAS")))</f>
        <v>PIUTANG</v>
      </c>
      <c r="J51" s="228">
        <f>J50-J49</f>
        <v>-9145766</v>
      </c>
    </row>
    <row r="52" spans="1:16" x14ac:dyDescent="0.25">
      <c r="F52" s="219"/>
      <c r="G52" s="219"/>
      <c r="J52" s="219"/>
    </row>
    <row r="53" spans="1:16" x14ac:dyDescent="0.25">
      <c r="C53" s="219"/>
      <c r="D53" s="219"/>
      <c r="F53" s="219"/>
      <c r="G53" s="219"/>
      <c r="J53" s="219"/>
      <c r="L53" s="234"/>
      <c r="M53" s="234"/>
      <c r="N53" s="234"/>
      <c r="O53" s="234"/>
      <c r="P53" s="234"/>
    </row>
    <row r="54" spans="1:16" x14ac:dyDescent="0.25">
      <c r="C54" s="219"/>
      <c r="D54" s="219"/>
      <c r="F54" s="219"/>
      <c r="G54" s="219"/>
      <c r="J54" s="219"/>
      <c r="L54" s="234"/>
      <c r="M54" s="234"/>
      <c r="N54" s="234"/>
      <c r="O54" s="234"/>
      <c r="P54" s="234"/>
    </row>
    <row r="55" spans="1:16" x14ac:dyDescent="0.25">
      <c r="C55" s="219"/>
      <c r="D55" s="219"/>
      <c r="F55" s="219"/>
      <c r="G55" s="219"/>
      <c r="J55" s="219"/>
      <c r="L55" s="234"/>
      <c r="M55" s="234"/>
      <c r="N55" s="234"/>
      <c r="O55" s="234"/>
      <c r="P55" s="234"/>
    </row>
    <row r="56" spans="1:16" x14ac:dyDescent="0.25">
      <c r="C56" s="219"/>
      <c r="D56" s="219"/>
      <c r="F56" s="219"/>
      <c r="G56" s="219"/>
      <c r="J56" s="219"/>
      <c r="L56" s="234"/>
      <c r="M56" s="234"/>
      <c r="N56" s="234"/>
      <c r="O56" s="234"/>
      <c r="P56" s="234"/>
    </row>
    <row r="57" spans="1:16" x14ac:dyDescent="0.25">
      <c r="C57" s="219"/>
      <c r="D57" s="219"/>
      <c r="L57" s="234"/>
      <c r="M57" s="234"/>
      <c r="N57" s="234"/>
      <c r="O57" s="234"/>
      <c r="P57" s="234"/>
    </row>
  </sheetData>
  <mergeCells count="15">
    <mergeCell ref="G51:H51"/>
    <mergeCell ref="G45:H45"/>
    <mergeCell ref="G46:H46"/>
    <mergeCell ref="G47:H47"/>
    <mergeCell ref="G48:H48"/>
    <mergeCell ref="G49:H49"/>
    <mergeCell ref="G50:H5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9" activePane="bottomLeft" state="frozen"/>
      <selection pane="bottomLeft" activeCell="H33" sqref="H3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7" t="s">
        <v>21</v>
      </c>
      <c r="G2" s="327"/>
      <c r="H2" s="327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6" t="s">
        <v>12</v>
      </c>
      <c r="H46" s="326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6" t="s">
        <v>13</v>
      </c>
      <c r="H47" s="326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6" t="s">
        <v>14</v>
      </c>
      <c r="H48" s="326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6" t="s">
        <v>15</v>
      </c>
      <c r="H49" s="326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6" t="s">
        <v>16</v>
      </c>
      <c r="H50" s="326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6" t="s">
        <v>5</v>
      </c>
      <c r="H51" s="326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6" t="s">
        <v>32</v>
      </c>
      <c r="H52" s="326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6" t="s">
        <v>12</v>
      </c>
      <c r="H69" s="326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6" t="s">
        <v>13</v>
      </c>
      <c r="H70" s="326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6" t="s">
        <v>14</v>
      </c>
      <c r="H71" s="326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6" t="s">
        <v>15</v>
      </c>
      <c r="H72" s="326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6" t="s">
        <v>16</v>
      </c>
      <c r="H73" s="326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6" t="s">
        <v>5</v>
      </c>
      <c r="H74" s="326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6" t="s">
        <v>32</v>
      </c>
      <c r="H75" s="326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I34" sqref="I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6"/>
      <c r="I7" s="352"/>
      <c r="J7" s="340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6" t="s">
        <v>12</v>
      </c>
      <c r="H44" s="326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6" t="s">
        <v>13</v>
      </c>
      <c r="H45" s="326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6" t="s">
        <v>14</v>
      </c>
      <c r="H46" s="326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6" t="s">
        <v>15</v>
      </c>
      <c r="H47" s="326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6" t="s">
        <v>16</v>
      </c>
      <c r="H48" s="326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6" t="s">
        <v>5</v>
      </c>
      <c r="H49" s="326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6" t="s">
        <v>32</v>
      </c>
      <c r="H50" s="326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38" sqref="L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6"/>
      <c r="I7" s="352"/>
      <c r="J7" s="340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6" t="s">
        <v>12</v>
      </c>
      <c r="H49" s="326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6" t="s">
        <v>13</v>
      </c>
      <c r="H50" s="326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6" t="s">
        <v>14</v>
      </c>
      <c r="H51" s="326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6" t="s">
        <v>15</v>
      </c>
      <c r="H52" s="326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6" t="s">
        <v>16</v>
      </c>
      <c r="H53" s="326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6" t="s">
        <v>5</v>
      </c>
      <c r="H54" s="326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6" t="s">
        <v>32</v>
      </c>
      <c r="H55" s="326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7" t="s">
        <v>22</v>
      </c>
      <c r="G1" s="327"/>
      <c r="H1" s="327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6"/>
      <c r="I7" s="352"/>
      <c r="J7" s="34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6" t="s">
        <v>12</v>
      </c>
      <c r="H120" s="326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6" t="s">
        <v>13</v>
      </c>
      <c r="H121" s="326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6" t="s">
        <v>14</v>
      </c>
      <c r="H122" s="326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6" t="s">
        <v>15</v>
      </c>
      <c r="H123" s="326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6" t="s">
        <v>16</v>
      </c>
      <c r="H124" s="326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6" t="s">
        <v>5</v>
      </c>
      <c r="H125" s="326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6" t="s">
        <v>32</v>
      </c>
      <c r="H126" s="326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8" activePane="bottomLeft" state="frozen"/>
      <selection pane="bottomLeft" activeCell="E17" sqref="E17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43220</v>
      </c>
      <c r="C5" s="284">
        <f>'Taufik ST'!I2</f>
        <v>4753525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43213</v>
      </c>
      <c r="C6" s="284">
        <f>'Indra Fashion'!I2</f>
        <v>5521400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43220</v>
      </c>
      <c r="C7" s="284">
        <f>Atlantis!I2</f>
        <v>3529663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43220</v>
      </c>
      <c r="C8" s="284">
        <f>Bandros!I2</f>
        <v>9927926</v>
      </c>
      <c r="E8" s="292" t="s">
        <v>162</v>
      </c>
    </row>
    <row r="9" spans="1:5" s="269" customFormat="1" ht="18.75" customHeight="1" x14ac:dyDescent="0.25">
      <c r="A9" s="185" t="s">
        <v>195</v>
      </c>
      <c r="B9" s="283">
        <v>43214</v>
      </c>
      <c r="C9" s="284">
        <f>'Bentang Fashion'!I2</f>
        <v>1840163</v>
      </c>
      <c r="E9" s="292" t="s">
        <v>196</v>
      </c>
    </row>
    <row r="10" spans="1:5" s="269" customFormat="1" ht="18.75" customHeight="1" x14ac:dyDescent="0.25">
      <c r="A10" s="185" t="s">
        <v>198</v>
      </c>
      <c r="B10" s="283" t="s">
        <v>40</v>
      </c>
      <c r="C10" s="284">
        <f>Azalea!I2</f>
        <v>-987</v>
      </c>
      <c r="E10" s="292" t="s">
        <v>201</v>
      </c>
    </row>
    <row r="11" spans="1:5" s="269" customFormat="1" ht="18.75" customHeight="1" x14ac:dyDescent="0.25">
      <c r="A11" s="185" t="s">
        <v>200</v>
      </c>
      <c r="B11" s="283">
        <v>43214</v>
      </c>
      <c r="C11" s="284">
        <f>ESP!I2</f>
        <v>9145766</v>
      </c>
      <c r="E11" s="292"/>
    </row>
    <row r="12" spans="1:5" s="269" customFormat="1" ht="18.75" customHeight="1" x14ac:dyDescent="0.25">
      <c r="A12" s="185" t="s">
        <v>52</v>
      </c>
      <c r="B12" s="283" t="s">
        <v>40</v>
      </c>
      <c r="C12" s="284">
        <v>0</v>
      </c>
      <c r="E12" s="292" t="s">
        <v>163</v>
      </c>
    </row>
    <row r="13" spans="1:5" s="269" customFormat="1" ht="18.75" customHeight="1" x14ac:dyDescent="0.25">
      <c r="A13" s="185" t="s">
        <v>53</v>
      </c>
      <c r="B13" s="283" t="s">
        <v>40</v>
      </c>
      <c r="C13" s="284">
        <v>0</v>
      </c>
      <c r="E13" s="292" t="s">
        <v>165</v>
      </c>
    </row>
    <row r="14" spans="1:5" s="269" customFormat="1" ht="18.75" customHeight="1" x14ac:dyDescent="0.25">
      <c r="A14" s="185" t="s">
        <v>152</v>
      </c>
      <c r="B14" s="283">
        <f>Imas!A29</f>
        <v>42667</v>
      </c>
      <c r="C14" s="284">
        <f>Imas!I2</f>
        <v>3266276</v>
      </c>
      <c r="E14" s="292" t="s">
        <v>166</v>
      </c>
    </row>
    <row r="15" spans="1:5" s="269" customFormat="1" ht="18.75" customHeight="1" x14ac:dyDescent="0.25">
      <c r="A15" s="185" t="s">
        <v>153</v>
      </c>
      <c r="B15" s="283">
        <f>Sofya!A60</f>
        <v>42891</v>
      </c>
      <c r="C15" s="284">
        <f>Sofya!I2</f>
        <v>419663</v>
      </c>
      <c r="E15" s="292" t="s">
        <v>166</v>
      </c>
    </row>
    <row r="16" spans="1:5" s="269" customFormat="1" ht="18.75" customHeight="1" x14ac:dyDescent="0.25">
      <c r="A16" s="185" t="s">
        <v>70</v>
      </c>
      <c r="B16" s="283">
        <v>42767</v>
      </c>
      <c r="C16" s="284">
        <f>Jarkasih!J3</f>
        <v>5929850</v>
      </c>
      <c r="E16" s="292" t="s">
        <v>164</v>
      </c>
    </row>
    <row r="17" spans="1:5" s="269" customFormat="1" ht="18.75" customHeight="1" x14ac:dyDescent="0.25">
      <c r="A17" s="185" t="s">
        <v>154</v>
      </c>
      <c r="B17" s="283" t="s">
        <v>40</v>
      </c>
      <c r="C17" s="284">
        <v>0</v>
      </c>
      <c r="E17" s="292" t="s">
        <v>167</v>
      </c>
    </row>
    <row r="18" spans="1:5" s="269" customFormat="1" ht="18.75" customHeight="1" x14ac:dyDescent="0.25">
      <c r="A18" s="185" t="s">
        <v>76</v>
      </c>
      <c r="B18" s="283">
        <f>Bambang!A43</f>
        <v>42876</v>
      </c>
      <c r="C18" s="284">
        <f>Bambang!I2</f>
        <v>258363.5</v>
      </c>
      <c r="E18" s="292" t="s">
        <v>168</v>
      </c>
    </row>
    <row r="19" spans="1:5" s="269" customFormat="1" ht="18.75" customHeight="1" x14ac:dyDescent="0.25">
      <c r="A19" s="185" t="s">
        <v>77</v>
      </c>
      <c r="B19" s="283">
        <v>43195</v>
      </c>
      <c r="C19" s="284">
        <f>'Agus A'!I2</f>
        <v>2998288</v>
      </c>
      <c r="E19" s="292" t="s">
        <v>166</v>
      </c>
    </row>
    <row r="20" spans="1:5" s="269" customFormat="1" ht="18.75" customHeight="1" x14ac:dyDescent="0.25">
      <c r="A20" s="185" t="s">
        <v>89</v>
      </c>
      <c r="B20" s="283" t="s">
        <v>40</v>
      </c>
      <c r="C20" s="284">
        <f>AnipAssunah!I2</f>
        <v>0</v>
      </c>
      <c r="E20" s="292" t="s">
        <v>169</v>
      </c>
    </row>
    <row r="21" spans="1:5" s="269" customFormat="1" ht="18.75" customHeight="1" x14ac:dyDescent="0.25">
      <c r="A21" s="185" t="s">
        <v>175</v>
      </c>
      <c r="B21" s="283" t="s">
        <v>40</v>
      </c>
      <c r="C21" s="284">
        <v>0</v>
      </c>
      <c r="E21" s="291"/>
    </row>
    <row r="22" spans="1:5" s="269" customFormat="1" ht="18.75" customHeight="1" x14ac:dyDescent="0.25">
      <c r="A22" s="29"/>
      <c r="B22" s="29"/>
      <c r="C22" s="232"/>
      <c r="E22" s="291"/>
    </row>
    <row r="23" spans="1:5" s="269" customFormat="1" ht="15" customHeight="1" x14ac:dyDescent="0.25">
      <c r="A23" s="359" t="s">
        <v>11</v>
      </c>
      <c r="B23" s="360"/>
      <c r="C23" s="357">
        <f>SUM(C5:C22)</f>
        <v>47589896.5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7" t="s">
        <v>22</v>
      </c>
      <c r="G1" s="327"/>
      <c r="H1" s="327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7" t="s">
        <v>21</v>
      </c>
      <c r="G2" s="327"/>
      <c r="H2" s="327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0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6" t="s">
        <v>12</v>
      </c>
      <c r="H121" s="326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6" t="s">
        <v>13</v>
      </c>
      <c r="H122" s="326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6" t="s">
        <v>14</v>
      </c>
      <c r="H123" s="326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6" t="s">
        <v>15</v>
      </c>
      <c r="H124" s="326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6" t="s">
        <v>16</v>
      </c>
      <c r="H125" s="326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6" t="s">
        <v>5</v>
      </c>
      <c r="H126" s="326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6" t="s">
        <v>32</v>
      </c>
      <c r="H127" s="326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7" t="s">
        <v>22</v>
      </c>
      <c r="G1" s="327"/>
      <c r="H1" s="327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7" t="s">
        <v>21</v>
      </c>
      <c r="G2" s="327"/>
      <c r="H2" s="327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30" t="s">
        <v>4</v>
      </c>
      <c r="I5" s="372" t="s">
        <v>5</v>
      </c>
      <c r="J5" s="332" t="s">
        <v>6</v>
      </c>
      <c r="L5" s="37"/>
      <c r="M5" s="37"/>
      <c r="N5" s="37"/>
      <c r="O5" s="37"/>
      <c r="P5" s="37"/>
      <c r="Q5" s="37"/>
    </row>
    <row r="6" spans="1:17" x14ac:dyDescent="0.25">
      <c r="A6" s="32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30"/>
      <c r="I6" s="372"/>
      <c r="J6" s="332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6" t="s">
        <v>12</v>
      </c>
      <c r="H31" s="326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6" t="s">
        <v>13</v>
      </c>
      <c r="H32" s="326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6" t="s">
        <v>14</v>
      </c>
      <c r="H33" s="326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6" t="s">
        <v>15</v>
      </c>
      <c r="H34" s="326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6" t="s">
        <v>16</v>
      </c>
      <c r="H35" s="326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6" t="s">
        <v>5</v>
      </c>
      <c r="H36" s="326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6" t="s">
        <v>32</v>
      </c>
      <c r="H37" s="326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107"/>
  <sheetViews>
    <sheetView workbookViewId="0">
      <pane ySplit="7" topLeftCell="A89" activePane="bottomLeft" state="frozen"/>
      <selection pane="bottomLeft" activeCell="B98" sqref="B9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7" t="s">
        <v>22</v>
      </c>
      <c r="G1" s="327"/>
      <c r="H1" s="327"/>
      <c r="I1" s="42" t="s">
        <v>20</v>
      </c>
      <c r="J1" s="20"/>
      <c r="L1" s="279">
        <f>SUM(D91:D96)</f>
        <v>4725613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J107*-1</f>
        <v>5521400</v>
      </c>
      <c r="J2" s="20"/>
      <c r="L2" s="279">
        <f>SUM(G91:G96)</f>
        <v>105788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4619825</v>
      </c>
      <c r="M3" s="219"/>
      <c r="N3" s="219">
        <f>I2-L3</f>
        <v>901575</v>
      </c>
      <c r="O3" s="219"/>
      <c r="P3" s="219"/>
      <c r="Q3" s="219"/>
      <c r="R3" s="219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4" t="s">
        <v>4</v>
      </c>
      <c r="I6" s="331" t="s">
        <v>5</v>
      </c>
      <c r="J6" s="332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1"/>
      <c r="J7" s="332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2">
        <v>43213</v>
      </c>
      <c r="B91" s="235">
        <v>180161271</v>
      </c>
      <c r="C91" s="241">
        <v>15</v>
      </c>
      <c r="D91" s="237">
        <v>1482950</v>
      </c>
      <c r="E91" s="238"/>
      <c r="F91" s="241"/>
      <c r="G91" s="237"/>
      <c r="H91" s="240"/>
      <c r="I91" s="240"/>
      <c r="J91" s="23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2">
        <v>43214</v>
      </c>
      <c r="B92" s="235">
        <v>180161374</v>
      </c>
      <c r="C92" s="241">
        <v>8</v>
      </c>
      <c r="D92" s="237">
        <v>846738</v>
      </c>
      <c r="E92" s="238"/>
      <c r="F92" s="241"/>
      <c r="G92" s="237"/>
      <c r="H92" s="240"/>
      <c r="I92" s="240"/>
      <c r="J92" s="23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2">
        <v>43215</v>
      </c>
      <c r="B93" s="235">
        <v>180161476</v>
      </c>
      <c r="C93" s="241">
        <v>9</v>
      </c>
      <c r="D93" s="237">
        <v>1053325</v>
      </c>
      <c r="E93" s="238"/>
      <c r="F93" s="241"/>
      <c r="G93" s="237"/>
      <c r="H93" s="240"/>
      <c r="I93" s="240"/>
      <c r="J93" s="23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2">
        <v>43216</v>
      </c>
      <c r="B94" s="235">
        <v>180161592</v>
      </c>
      <c r="C94" s="241">
        <v>6</v>
      </c>
      <c r="D94" s="237">
        <v>536025</v>
      </c>
      <c r="E94" s="238">
        <v>180042341</v>
      </c>
      <c r="F94" s="241">
        <v>1</v>
      </c>
      <c r="G94" s="237">
        <v>105788</v>
      </c>
      <c r="H94" s="240"/>
      <c r="I94" s="240"/>
      <c r="J94" s="23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2">
        <v>43217</v>
      </c>
      <c r="B95" s="235">
        <v>180161714</v>
      </c>
      <c r="C95" s="241">
        <v>7</v>
      </c>
      <c r="D95" s="237">
        <v>653800</v>
      </c>
      <c r="E95" s="238"/>
      <c r="F95" s="241"/>
      <c r="G95" s="237"/>
      <c r="H95" s="240"/>
      <c r="I95" s="240"/>
      <c r="J95" s="23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2">
        <v>43218</v>
      </c>
      <c r="B96" s="235">
        <v>180161850</v>
      </c>
      <c r="C96" s="241">
        <v>2</v>
      </c>
      <c r="D96" s="237">
        <v>152775</v>
      </c>
      <c r="E96" s="238"/>
      <c r="F96" s="241"/>
      <c r="G96" s="237"/>
      <c r="H96" s="240"/>
      <c r="I96" s="240"/>
      <c r="J96" s="237"/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2">
        <v>43220</v>
      </c>
      <c r="B97" s="235">
        <v>180162039</v>
      </c>
      <c r="C97" s="241">
        <v>7</v>
      </c>
      <c r="D97" s="237">
        <v>904575</v>
      </c>
      <c r="E97" s="238"/>
      <c r="F97" s="241"/>
      <c r="G97" s="237"/>
      <c r="H97" s="240"/>
      <c r="I97" s="240"/>
      <c r="J97" s="237"/>
      <c r="K97" s="219"/>
      <c r="L97" s="219"/>
      <c r="M97" s="219"/>
      <c r="N97" s="219"/>
      <c r="O97" s="219"/>
      <c r="P97" s="219"/>
      <c r="Q97" s="219"/>
      <c r="R97" s="219"/>
    </row>
    <row r="98" spans="1:18" x14ac:dyDescent="0.25">
      <c r="A98" s="162"/>
      <c r="B98" s="3"/>
      <c r="C98" s="40"/>
      <c r="D98" s="6"/>
      <c r="E98" s="7"/>
      <c r="F98" s="40"/>
      <c r="G98" s="6"/>
      <c r="H98" s="39"/>
      <c r="I98" s="39"/>
      <c r="J98" s="6"/>
    </row>
    <row r="99" spans="1:18" x14ac:dyDescent="0.25">
      <c r="A99" s="162"/>
      <c r="B99" s="8" t="s">
        <v>11</v>
      </c>
      <c r="C99" s="77">
        <f>SUM(C8:C98)</f>
        <v>608</v>
      </c>
      <c r="D99" s="9">
        <f>SUM(D8:D98)</f>
        <v>65554322</v>
      </c>
      <c r="E99" s="8" t="s">
        <v>11</v>
      </c>
      <c r="F99" s="77">
        <f>SUM(F8:F98)</f>
        <v>51</v>
      </c>
      <c r="G99" s="5">
        <f>SUM(G8:G98)</f>
        <v>15018370</v>
      </c>
      <c r="H99" s="40">
        <f>SUM(H8:H98)</f>
        <v>0</v>
      </c>
      <c r="I99" s="40">
        <f>SUM(I8:I98)</f>
        <v>45014552</v>
      </c>
      <c r="J99" s="5"/>
    </row>
    <row r="100" spans="1:18" x14ac:dyDescent="0.25">
      <c r="A100" s="162"/>
      <c r="B100" s="8"/>
      <c r="C100" s="77"/>
      <c r="D100" s="9"/>
      <c r="E100" s="8"/>
      <c r="F100" s="77"/>
      <c r="G100" s="5"/>
      <c r="H100" s="40"/>
      <c r="I100" s="40"/>
      <c r="J100" s="5"/>
    </row>
    <row r="101" spans="1:18" x14ac:dyDescent="0.25">
      <c r="A101" s="163"/>
      <c r="B101" s="11"/>
      <c r="C101" s="40"/>
      <c r="D101" s="6"/>
      <c r="E101" s="8"/>
      <c r="F101" s="40"/>
      <c r="G101" s="326" t="s">
        <v>12</v>
      </c>
      <c r="H101" s="326"/>
      <c r="I101" s="39"/>
      <c r="J101" s="13">
        <f>SUM(D8:D98)</f>
        <v>65554322</v>
      </c>
    </row>
    <row r="102" spans="1:18" x14ac:dyDescent="0.25">
      <c r="A102" s="162"/>
      <c r="B102" s="3"/>
      <c r="C102" s="40"/>
      <c r="D102" s="6"/>
      <c r="E102" s="7"/>
      <c r="F102" s="40"/>
      <c r="G102" s="326" t="s">
        <v>13</v>
      </c>
      <c r="H102" s="326"/>
      <c r="I102" s="39"/>
      <c r="J102" s="13">
        <f>SUM(G8:G98)</f>
        <v>15018370</v>
      </c>
    </row>
    <row r="103" spans="1:18" x14ac:dyDescent="0.25">
      <c r="A103" s="164"/>
      <c r="B103" s="7"/>
      <c r="C103" s="40"/>
      <c r="D103" s="6"/>
      <c r="E103" s="7"/>
      <c r="F103" s="40"/>
      <c r="G103" s="326" t="s">
        <v>14</v>
      </c>
      <c r="H103" s="326"/>
      <c r="I103" s="41"/>
      <c r="J103" s="15">
        <f>J101-J102</f>
        <v>50535952</v>
      </c>
    </row>
    <row r="104" spans="1:18" x14ac:dyDescent="0.25">
      <c r="A104" s="162"/>
      <c r="B104" s="16"/>
      <c r="C104" s="40"/>
      <c r="D104" s="17"/>
      <c r="E104" s="7"/>
      <c r="F104" s="40"/>
      <c r="G104" s="326" t="s">
        <v>15</v>
      </c>
      <c r="H104" s="326"/>
      <c r="I104" s="39"/>
      <c r="J104" s="13">
        <f>SUM(H8:H98)</f>
        <v>0</v>
      </c>
    </row>
    <row r="105" spans="1:18" x14ac:dyDescent="0.25">
      <c r="A105" s="162"/>
      <c r="B105" s="16"/>
      <c r="C105" s="40"/>
      <c r="D105" s="17"/>
      <c r="E105" s="7"/>
      <c r="F105" s="40"/>
      <c r="G105" s="326" t="s">
        <v>16</v>
      </c>
      <c r="H105" s="326"/>
      <c r="I105" s="39"/>
      <c r="J105" s="13">
        <f>J103+J104</f>
        <v>50535952</v>
      </c>
    </row>
    <row r="106" spans="1:18" x14ac:dyDescent="0.25">
      <c r="A106" s="162"/>
      <c r="B106" s="16"/>
      <c r="C106" s="40"/>
      <c r="D106" s="17"/>
      <c r="E106" s="7"/>
      <c r="F106" s="40"/>
      <c r="G106" s="326" t="s">
        <v>5</v>
      </c>
      <c r="H106" s="326"/>
      <c r="I106" s="39"/>
      <c r="J106" s="13">
        <f>SUM(I8:I98)</f>
        <v>45014552</v>
      </c>
    </row>
    <row r="107" spans="1:18" x14ac:dyDescent="0.25">
      <c r="A107" s="162"/>
      <c r="B107" s="16"/>
      <c r="C107" s="40"/>
      <c r="D107" s="17"/>
      <c r="E107" s="7"/>
      <c r="F107" s="40"/>
      <c r="G107" s="326" t="s">
        <v>32</v>
      </c>
      <c r="H107" s="326"/>
      <c r="I107" s="40" t="str">
        <f>IF(J107&gt;0,"SALDO",IF(J107&lt;0,"PIUTANG",IF(J107=0,"LUNAS")))</f>
        <v>PIUTANG</v>
      </c>
      <c r="J107" s="13">
        <f>J106-J105</f>
        <v>-5521400</v>
      </c>
    </row>
  </sheetData>
  <mergeCells count="15">
    <mergeCell ref="G106:H106"/>
    <mergeCell ref="G107:H107"/>
    <mergeCell ref="G101:H101"/>
    <mergeCell ref="G102:H102"/>
    <mergeCell ref="G103:H103"/>
    <mergeCell ref="G104:H104"/>
    <mergeCell ref="G105:H105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7" t="s">
        <v>21</v>
      </c>
      <c r="G2" s="327"/>
      <c r="H2" s="327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0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6" t="s">
        <v>12</v>
      </c>
      <c r="H53" s="326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6" t="s">
        <v>13</v>
      </c>
      <c r="H54" s="326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6" t="s">
        <v>14</v>
      </c>
      <c r="H55" s="326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6" t="s">
        <v>15</v>
      </c>
      <c r="H56" s="326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6" t="s">
        <v>16</v>
      </c>
      <c r="H57" s="326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6" t="s">
        <v>5</v>
      </c>
      <c r="H58" s="326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6" t="s">
        <v>32</v>
      </c>
      <c r="H59" s="326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30"/>
      <c r="I7" s="372"/>
      <c r="J7" s="332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7" t="s">
        <v>22</v>
      </c>
      <c r="G1" s="327"/>
      <c r="H1" s="327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8" t="s">
        <v>63</v>
      </c>
      <c r="B5" s="328"/>
      <c r="C5" s="328"/>
      <c r="D5" s="328"/>
      <c r="E5" s="328"/>
      <c r="F5" s="328"/>
      <c r="G5" s="328"/>
      <c r="H5" s="328"/>
      <c r="I5" s="328"/>
      <c r="J5" s="328"/>
    </row>
    <row r="6" spans="1:19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31"/>
      <c r="J7" s="332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6" t="s">
        <v>12</v>
      </c>
      <c r="H32" s="326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6" t="s">
        <v>13</v>
      </c>
      <c r="H33" s="326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6" t="s">
        <v>14</v>
      </c>
      <c r="H34" s="326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6" t="s">
        <v>15</v>
      </c>
      <c r="H35" s="326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6" t="s">
        <v>16</v>
      </c>
      <c r="H36" s="326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6" t="s">
        <v>5</v>
      </c>
      <c r="H37" s="326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6" t="s">
        <v>32</v>
      </c>
      <c r="H38" s="326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7" t="s">
        <v>21</v>
      </c>
      <c r="G2" s="327"/>
      <c r="H2" s="327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6"/>
      <c r="I7" s="352"/>
      <c r="J7" s="34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6" t="s">
        <v>12</v>
      </c>
      <c r="H73" s="326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6" t="s">
        <v>13</v>
      </c>
      <c r="H74" s="326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6" t="s">
        <v>14</v>
      </c>
      <c r="H75" s="326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6" t="s">
        <v>15</v>
      </c>
      <c r="H76" s="326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6" t="s">
        <v>16</v>
      </c>
      <c r="H77" s="326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6" t="s">
        <v>5</v>
      </c>
      <c r="H78" s="326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6" t="s">
        <v>32</v>
      </c>
      <c r="H79" s="326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7" t="s">
        <v>127</v>
      </c>
      <c r="G2" s="327"/>
      <c r="H2" s="327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18"/>
      <c r="N5" s="18"/>
      <c r="O5" s="37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76" t="s">
        <v>4</v>
      </c>
      <c r="I6" s="378" t="s">
        <v>5</v>
      </c>
      <c r="J6" s="379" t="s">
        <v>6</v>
      </c>
      <c r="L6" s="18"/>
      <c r="N6" s="18"/>
      <c r="O6" s="37"/>
    </row>
    <row r="7" spans="1:15" x14ac:dyDescent="0.25">
      <c r="A7" s="329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7"/>
      <c r="I7" s="378"/>
      <c r="J7" s="379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5" t="s">
        <v>12</v>
      </c>
      <c r="H19" s="375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5" t="s">
        <v>13</v>
      </c>
      <c r="H20" s="375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5" t="s">
        <v>14</v>
      </c>
      <c r="H21" s="375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5" t="s">
        <v>15</v>
      </c>
      <c r="H22" s="375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5" t="s">
        <v>16</v>
      </c>
      <c r="H23" s="375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5" t="s">
        <v>5</v>
      </c>
      <c r="H24" s="375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5" t="s">
        <v>32</v>
      </c>
      <c r="H25" s="375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7" t="s">
        <v>22</v>
      </c>
      <c r="G1" s="327"/>
      <c r="H1" s="327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6"/>
      <c r="I7" s="352"/>
      <c r="J7" s="340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7" t="s">
        <v>22</v>
      </c>
      <c r="G1" s="327"/>
      <c r="H1" s="327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7" t="s">
        <v>21</v>
      </c>
      <c r="G2" s="327"/>
      <c r="H2" s="327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6"/>
      <c r="I7" s="352"/>
      <c r="J7" s="340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6" t="s">
        <v>12</v>
      </c>
      <c r="H35" s="326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6" t="s">
        <v>13</v>
      </c>
      <c r="H36" s="326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6" t="s">
        <v>14</v>
      </c>
      <c r="H37" s="326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6" t="s">
        <v>15</v>
      </c>
      <c r="H38" s="326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6" t="s">
        <v>16</v>
      </c>
      <c r="H39" s="326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6" t="s">
        <v>5</v>
      </c>
      <c r="H40" s="326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6" t="s">
        <v>32</v>
      </c>
      <c r="H41" s="326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7" t="s">
        <v>22</v>
      </c>
      <c r="G1" s="327"/>
      <c r="H1" s="327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7" t="s">
        <v>21</v>
      </c>
      <c r="G2" s="327"/>
      <c r="H2" s="327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6"/>
      <c r="I7" s="352"/>
      <c r="J7" s="340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473"/>
  <sheetViews>
    <sheetView workbookViewId="0">
      <pane ySplit="7" topLeftCell="A450" activePane="bottomLeft" state="frozen"/>
      <selection pane="bottomLeft" activeCell="D461" sqref="D461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SUM(D454:D456)</f>
        <v>8628113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J473*-1</f>
        <v>9927926</v>
      </c>
      <c r="J2" s="218"/>
      <c r="L2" s="219">
        <f>SUM(G454:G456)</f>
        <v>0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8628113</v>
      </c>
      <c r="M3" s="219">
        <f>M1-M2</f>
        <v>0</v>
      </c>
      <c r="N3" s="219">
        <f>L3+M3</f>
        <v>8628113</v>
      </c>
    </row>
    <row r="4" spans="1:18" x14ac:dyDescent="0.25">
      <c r="L4" s="234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5" t="s">
        <v>4</v>
      </c>
      <c r="I6" s="337" t="s">
        <v>5</v>
      </c>
      <c r="J6" s="339" t="s">
        <v>6</v>
      </c>
    </row>
    <row r="7" spans="1:18" x14ac:dyDescent="0.25">
      <c r="A7" s="329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6"/>
      <c r="I7" s="338"/>
      <c r="J7" s="340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5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5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5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5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5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5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5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5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5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5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5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5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5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5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5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5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5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5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5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5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5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5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5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5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5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5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5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5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5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5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5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5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5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5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5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5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5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5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5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5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5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5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5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5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5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5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5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5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5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5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5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5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5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5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5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5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5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5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5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5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5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98">
        <v>43220</v>
      </c>
      <c r="B457" s="99">
        <v>180161980</v>
      </c>
      <c r="C457" s="100">
        <v>45</v>
      </c>
      <c r="D457" s="34">
        <v>4642313</v>
      </c>
      <c r="E457" s="101"/>
      <c r="F457" s="100"/>
      <c r="G457" s="34"/>
      <c r="H457" s="102"/>
      <c r="I457" s="102"/>
      <c r="J457" s="34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98">
        <v>43220</v>
      </c>
      <c r="B458" s="99">
        <v>180161990</v>
      </c>
      <c r="C458" s="100">
        <v>26</v>
      </c>
      <c r="D458" s="34">
        <v>2585450</v>
      </c>
      <c r="E458" s="101"/>
      <c r="F458" s="100"/>
      <c r="G458" s="34"/>
      <c r="H458" s="102"/>
      <c r="I458" s="102"/>
      <c r="J458" s="34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98">
        <v>43220</v>
      </c>
      <c r="B459" s="99">
        <v>180162041</v>
      </c>
      <c r="C459" s="100">
        <v>24</v>
      </c>
      <c r="D459" s="34">
        <v>2587288</v>
      </c>
      <c r="E459" s="101"/>
      <c r="F459" s="100"/>
      <c r="G459" s="34"/>
      <c r="H459" s="102"/>
      <c r="I459" s="102"/>
      <c r="J459" s="34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98">
        <v>43220</v>
      </c>
      <c r="B460" s="99">
        <v>180162058</v>
      </c>
      <c r="C460" s="100">
        <v>1</v>
      </c>
      <c r="D460" s="34">
        <v>112875</v>
      </c>
      <c r="E460" s="101"/>
      <c r="F460" s="100"/>
      <c r="G460" s="34"/>
      <c r="H460" s="102"/>
      <c r="I460" s="102"/>
      <c r="J460" s="34"/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98"/>
      <c r="B461" s="99"/>
      <c r="C461" s="100"/>
      <c r="D461" s="34"/>
      <c r="E461" s="101"/>
      <c r="F461" s="100"/>
      <c r="G461" s="34"/>
      <c r="H461" s="102"/>
      <c r="I461" s="102"/>
      <c r="J461" s="34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98"/>
      <c r="B462" s="99"/>
      <c r="C462" s="100"/>
      <c r="D462" s="34"/>
      <c r="E462" s="101"/>
      <c r="F462" s="100"/>
      <c r="G462" s="34"/>
      <c r="H462" s="102"/>
      <c r="I462" s="102"/>
      <c r="J462" s="34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98"/>
      <c r="B463" s="99"/>
      <c r="C463" s="100"/>
      <c r="D463" s="34"/>
      <c r="E463" s="101"/>
      <c r="F463" s="100"/>
      <c r="G463" s="34"/>
      <c r="H463" s="102"/>
      <c r="I463" s="102"/>
      <c r="J463" s="34"/>
      <c r="K463" s="138"/>
      <c r="L463" s="138"/>
      <c r="M463" s="138"/>
      <c r="N463" s="138"/>
      <c r="O463" s="138"/>
      <c r="P463" s="138"/>
      <c r="Q463" s="138"/>
      <c r="R463" s="138"/>
    </row>
    <row r="464" spans="1:18" x14ac:dyDescent="0.25">
      <c r="A464" s="236"/>
      <c r="B464" s="235"/>
      <c r="C464" s="241"/>
      <c r="D464" s="237"/>
      <c r="E464" s="238"/>
      <c r="F464" s="241"/>
      <c r="G464" s="237"/>
      <c r="H464" s="240"/>
      <c r="I464" s="240"/>
      <c r="J464" s="237"/>
    </row>
    <row r="465" spans="1:18" s="218" customFormat="1" x14ac:dyDescent="0.25">
      <c r="A465" s="227"/>
      <c r="B465" s="224" t="s">
        <v>11</v>
      </c>
      <c r="C465" s="233">
        <f>SUM(C8:C464)</f>
        <v>5065</v>
      </c>
      <c r="D465" s="225">
        <f>SUM(D8:D464)</f>
        <v>555160576</v>
      </c>
      <c r="E465" s="224" t="s">
        <v>11</v>
      </c>
      <c r="F465" s="233">
        <f>SUM(F8:F464)</f>
        <v>445</v>
      </c>
      <c r="G465" s="225">
        <f>SUM(G8:G464)</f>
        <v>49608405</v>
      </c>
      <c r="H465" s="233">
        <f>SUM(H8:H464)</f>
        <v>0</v>
      </c>
      <c r="I465" s="233">
        <f>SUM(I8:I464)</f>
        <v>495624245</v>
      </c>
      <c r="J465" s="225"/>
      <c r="K465" s="220"/>
      <c r="L465" s="220"/>
      <c r="M465" s="220"/>
      <c r="N465" s="220"/>
      <c r="O465" s="220"/>
      <c r="P465" s="220"/>
      <c r="Q465" s="220"/>
      <c r="R465" s="220"/>
    </row>
    <row r="466" spans="1:18" s="218" customFormat="1" x14ac:dyDescent="0.25">
      <c r="A466" s="227"/>
      <c r="B466" s="224"/>
      <c r="C466" s="233"/>
      <c r="D466" s="225"/>
      <c r="E466" s="224"/>
      <c r="F466" s="233"/>
      <c r="G466" s="225"/>
      <c r="H466" s="233"/>
      <c r="I466" s="233"/>
      <c r="J466" s="225"/>
      <c r="K466" s="220"/>
      <c r="M466" s="220"/>
      <c r="N466" s="220"/>
      <c r="O466" s="220"/>
      <c r="P466" s="220"/>
      <c r="Q466" s="220"/>
      <c r="R466" s="220"/>
    </row>
    <row r="467" spans="1:18" x14ac:dyDescent="0.25">
      <c r="A467" s="226"/>
      <c r="B467" s="227"/>
      <c r="C467" s="241"/>
      <c r="D467" s="237"/>
      <c r="E467" s="224"/>
      <c r="F467" s="241"/>
      <c r="G467" s="341" t="s">
        <v>12</v>
      </c>
      <c r="H467" s="342"/>
      <c r="I467" s="237"/>
      <c r="J467" s="228">
        <f>SUM(D8:D464)</f>
        <v>555160576</v>
      </c>
      <c r="P467" s="220"/>
      <c r="Q467" s="220"/>
      <c r="R467" s="234"/>
    </row>
    <row r="468" spans="1:18" x14ac:dyDescent="0.25">
      <c r="A468" s="236"/>
      <c r="B468" s="235"/>
      <c r="C468" s="241"/>
      <c r="D468" s="237"/>
      <c r="E468" s="238"/>
      <c r="F468" s="241"/>
      <c r="G468" s="341" t="s">
        <v>13</v>
      </c>
      <c r="H468" s="342"/>
      <c r="I468" s="238"/>
      <c r="J468" s="228">
        <f>SUM(G8:G464)</f>
        <v>49608405</v>
      </c>
      <c r="R468" s="234"/>
    </row>
    <row r="469" spans="1:18" x14ac:dyDescent="0.25">
      <c r="A469" s="229"/>
      <c r="B469" s="238"/>
      <c r="C469" s="241"/>
      <c r="D469" s="237"/>
      <c r="E469" s="238"/>
      <c r="F469" s="241"/>
      <c r="G469" s="341" t="s">
        <v>14</v>
      </c>
      <c r="H469" s="342"/>
      <c r="I469" s="230"/>
      <c r="J469" s="230">
        <f>J467-J468</f>
        <v>505552171</v>
      </c>
      <c r="L469" s="220"/>
      <c r="R469" s="234"/>
    </row>
    <row r="470" spans="1:18" x14ac:dyDescent="0.25">
      <c r="A470" s="236"/>
      <c r="B470" s="231"/>
      <c r="C470" s="241"/>
      <c r="D470" s="232"/>
      <c r="E470" s="238"/>
      <c r="F470" s="241"/>
      <c r="G470" s="341" t="s">
        <v>15</v>
      </c>
      <c r="H470" s="342"/>
      <c r="I470" s="238"/>
      <c r="J470" s="228">
        <f>SUM(H8:H464)</f>
        <v>0</v>
      </c>
      <c r="R470" s="234"/>
    </row>
    <row r="471" spans="1:18" x14ac:dyDescent="0.25">
      <c r="A471" s="236"/>
      <c r="B471" s="231"/>
      <c r="C471" s="241"/>
      <c r="D471" s="232"/>
      <c r="E471" s="238"/>
      <c r="F471" s="241"/>
      <c r="G471" s="341" t="s">
        <v>16</v>
      </c>
      <c r="H471" s="342"/>
      <c r="I471" s="238"/>
      <c r="J471" s="228">
        <f>J469+J470</f>
        <v>505552171</v>
      </c>
      <c r="R471" s="234"/>
    </row>
    <row r="472" spans="1:18" x14ac:dyDescent="0.25">
      <c r="A472" s="236"/>
      <c r="B472" s="231"/>
      <c r="C472" s="241"/>
      <c r="D472" s="232"/>
      <c r="E472" s="238"/>
      <c r="F472" s="241"/>
      <c r="G472" s="341" t="s">
        <v>5</v>
      </c>
      <c r="H472" s="342"/>
      <c r="I472" s="238"/>
      <c r="J472" s="228">
        <f>SUM(I8:I464)</f>
        <v>495624245</v>
      </c>
      <c r="R472" s="234"/>
    </row>
    <row r="473" spans="1:18" x14ac:dyDescent="0.25">
      <c r="A473" s="236"/>
      <c r="B473" s="231"/>
      <c r="C473" s="241"/>
      <c r="D473" s="232"/>
      <c r="E473" s="238"/>
      <c r="F473" s="241"/>
      <c r="G473" s="341" t="s">
        <v>32</v>
      </c>
      <c r="H473" s="342"/>
      <c r="I473" s="235" t="str">
        <f>IF(J473&gt;0,"SALDO",IF(J473&lt;0,"PIUTANG",IF(J473=0,"LUNAS")))</f>
        <v>PIUTANG</v>
      </c>
      <c r="J473" s="228">
        <f>J472-J471</f>
        <v>-9927926</v>
      </c>
      <c r="R473" s="234"/>
    </row>
  </sheetData>
  <mergeCells count="13">
    <mergeCell ref="G473:H473"/>
    <mergeCell ref="G467:H467"/>
    <mergeCell ref="G468:H468"/>
    <mergeCell ref="G469:H469"/>
    <mergeCell ref="G470:H470"/>
    <mergeCell ref="G471:H471"/>
    <mergeCell ref="G472:H47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7" t="s">
        <v>21</v>
      </c>
      <c r="G2" s="327"/>
      <c r="H2" s="327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6"/>
      <c r="I7" s="352"/>
      <c r="J7" s="340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6" t="s">
        <v>12</v>
      </c>
      <c r="H35" s="326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6" t="s">
        <v>13</v>
      </c>
      <c r="H36" s="326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6" t="s">
        <v>14</v>
      </c>
      <c r="H37" s="326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6" t="s">
        <v>15</v>
      </c>
      <c r="H38" s="326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6" t="s">
        <v>16</v>
      </c>
      <c r="H39" s="326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6" t="s">
        <v>5</v>
      </c>
      <c r="H40" s="326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7" t="s">
        <v>21</v>
      </c>
      <c r="G2" s="327"/>
      <c r="H2" s="327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6"/>
      <c r="I7" s="352"/>
      <c r="J7" s="340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7" t="s">
        <v>22</v>
      </c>
      <c r="G1" s="327"/>
      <c r="H1" s="327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6"/>
      <c r="I7" s="352"/>
      <c r="J7" s="34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6" t="s">
        <v>12</v>
      </c>
      <c r="H158" s="326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6" t="s">
        <v>13</v>
      </c>
      <c r="H159" s="326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6" t="s">
        <v>14</v>
      </c>
      <c r="H160" s="326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6" t="s">
        <v>15</v>
      </c>
      <c r="H161" s="326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6" t="s">
        <v>16</v>
      </c>
      <c r="H162" s="326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6" t="s">
        <v>5</v>
      </c>
      <c r="H163" s="326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6" t="s">
        <v>32</v>
      </c>
      <c r="H164" s="326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7" t="s">
        <v>22</v>
      </c>
      <c r="G1" s="327"/>
      <c r="H1" s="327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7" t="s">
        <v>21</v>
      </c>
      <c r="G2" s="327"/>
      <c r="H2" s="327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6"/>
      <c r="I7" s="352"/>
      <c r="J7" s="34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6" t="s">
        <v>12</v>
      </c>
      <c r="H57" s="326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6" t="s">
        <v>13</v>
      </c>
      <c r="H58" s="326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6" t="s">
        <v>14</v>
      </c>
      <c r="H59" s="326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6" t="s">
        <v>15</v>
      </c>
      <c r="H60" s="326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6" t="s">
        <v>16</v>
      </c>
      <c r="H61" s="326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6" t="s">
        <v>5</v>
      </c>
      <c r="H62" s="326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6" t="s">
        <v>32</v>
      </c>
      <c r="H63" s="326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7" t="s">
        <v>22</v>
      </c>
      <c r="G1" s="327"/>
      <c r="H1" s="327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7" t="s">
        <v>21</v>
      </c>
      <c r="G2" s="327"/>
      <c r="H2" s="327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6" t="s">
        <v>12</v>
      </c>
      <c r="H116" s="326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6" t="s">
        <v>13</v>
      </c>
      <c r="H117" s="326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6" t="s">
        <v>14</v>
      </c>
      <c r="H118" s="326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6" t="s">
        <v>15</v>
      </c>
      <c r="H119" s="326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6" t="s">
        <v>16</v>
      </c>
      <c r="H120" s="326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6" t="s">
        <v>5</v>
      </c>
      <c r="H121" s="326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6" t="s">
        <v>32</v>
      </c>
      <c r="H122" s="326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J72*-1</f>
        <v>0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5" t="s">
        <v>12</v>
      </c>
      <c r="H66" s="375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13</v>
      </c>
      <c r="H67" s="375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5" t="s">
        <v>14</v>
      </c>
      <c r="H68" s="375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15</v>
      </c>
      <c r="H69" s="375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16</v>
      </c>
      <c r="H70" s="375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5</v>
      </c>
      <c r="H71" s="375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5" t="s">
        <v>32</v>
      </c>
      <c r="H72" s="375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6" t="s">
        <v>12</v>
      </c>
      <c r="H34" s="326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6" t="s">
        <v>13</v>
      </c>
      <c r="H35" s="326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6" t="s">
        <v>14</v>
      </c>
      <c r="H36" s="326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6" t="s">
        <v>15</v>
      </c>
      <c r="H37" s="326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6" t="s">
        <v>16</v>
      </c>
      <c r="H38" s="326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6" t="s">
        <v>5</v>
      </c>
      <c r="H39" s="326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6" t="s">
        <v>32</v>
      </c>
      <c r="H40" s="326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J71*-1</f>
        <v>12110891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5" t="s">
        <v>12</v>
      </c>
      <c r="H65" s="375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5" t="s">
        <v>13</v>
      </c>
      <c r="H66" s="375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14</v>
      </c>
      <c r="H67" s="375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5" t="s">
        <v>15</v>
      </c>
      <c r="H68" s="375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16</v>
      </c>
      <c r="H69" s="375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5</v>
      </c>
      <c r="H70" s="375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32</v>
      </c>
      <c r="H71" s="375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85"/>
  <sheetViews>
    <sheetView workbookViewId="0">
      <pane ySplit="6" topLeftCell="A359" activePane="bottomLeft" state="frozen"/>
      <selection pane="bottomLeft" activeCell="G369" sqref="G369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7" t="s">
        <v>22</v>
      </c>
      <c r="G1" s="327"/>
      <c r="H1" s="327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J384*-1</f>
        <v>3529663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5" t="s">
        <v>4</v>
      </c>
      <c r="I5" s="351" t="s">
        <v>5</v>
      </c>
      <c r="J5" s="339" t="s">
        <v>6</v>
      </c>
    </row>
    <row r="6" spans="1:16" x14ac:dyDescent="0.25">
      <c r="A6" s="347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6"/>
      <c r="I6" s="352"/>
      <c r="J6" s="340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36">
        <v>43220</v>
      </c>
      <c r="B368" s="235">
        <v>180161993</v>
      </c>
      <c r="C368" s="241">
        <v>30</v>
      </c>
      <c r="D368" s="34">
        <v>3125238</v>
      </c>
      <c r="E368" s="238">
        <v>180042437</v>
      </c>
      <c r="F368" s="241">
        <v>6</v>
      </c>
      <c r="G368" s="237">
        <v>733775</v>
      </c>
      <c r="H368" s="238"/>
      <c r="I368" s="240"/>
      <c r="J368" s="237"/>
      <c r="K368" s="234"/>
      <c r="L368" s="234"/>
      <c r="M368" s="234"/>
      <c r="N368" s="234"/>
      <c r="O368" s="234"/>
      <c r="P368" s="234"/>
    </row>
    <row r="369" spans="1:16" x14ac:dyDescent="0.25">
      <c r="A369" s="236">
        <v>43220</v>
      </c>
      <c r="B369" s="235">
        <v>180162053</v>
      </c>
      <c r="C369" s="241">
        <v>9</v>
      </c>
      <c r="D369" s="34">
        <v>929163</v>
      </c>
      <c r="E369" s="238"/>
      <c r="F369" s="241"/>
      <c r="G369" s="237"/>
      <c r="H369" s="238"/>
      <c r="I369" s="240"/>
      <c r="J369" s="237"/>
      <c r="K369" s="234"/>
      <c r="L369" s="234"/>
      <c r="M369" s="234"/>
      <c r="N369" s="234"/>
      <c r="O369" s="234"/>
      <c r="P369" s="234"/>
    </row>
    <row r="370" spans="1:16" x14ac:dyDescent="0.25">
      <c r="A370" s="236">
        <v>43220</v>
      </c>
      <c r="B370" s="235">
        <v>180162059</v>
      </c>
      <c r="C370" s="241">
        <v>2</v>
      </c>
      <c r="D370" s="34">
        <v>209038</v>
      </c>
      <c r="E370" s="238"/>
      <c r="F370" s="241"/>
      <c r="G370" s="237"/>
      <c r="H370" s="238"/>
      <c r="I370" s="240"/>
      <c r="J370" s="237"/>
      <c r="K370" s="234"/>
      <c r="L370" s="234"/>
      <c r="M370" s="234"/>
      <c r="N370" s="234"/>
      <c r="O370" s="234"/>
      <c r="P370" s="234"/>
    </row>
    <row r="371" spans="1:16" x14ac:dyDescent="0.25">
      <c r="A371" s="236"/>
      <c r="B371" s="235"/>
      <c r="C371" s="241"/>
      <c r="D371" s="34"/>
      <c r="E371" s="238"/>
      <c r="F371" s="241"/>
      <c r="G371" s="237"/>
      <c r="H371" s="238"/>
      <c r="I371" s="240"/>
      <c r="J371" s="237"/>
      <c r="K371" s="234"/>
      <c r="L371" s="234"/>
      <c r="M371" s="234"/>
      <c r="N371" s="234"/>
      <c r="O371" s="234"/>
      <c r="P371" s="234"/>
    </row>
    <row r="372" spans="1:16" x14ac:dyDescent="0.25">
      <c r="A372" s="236"/>
      <c r="B372" s="235"/>
      <c r="C372" s="241"/>
      <c r="D372" s="34"/>
      <c r="E372" s="238"/>
      <c r="F372" s="241"/>
      <c r="G372" s="237"/>
      <c r="H372" s="238"/>
      <c r="I372" s="240"/>
      <c r="J372" s="237"/>
      <c r="K372" s="234"/>
      <c r="L372" s="234"/>
      <c r="M372" s="234"/>
      <c r="N372" s="234"/>
      <c r="O372" s="234"/>
      <c r="P372" s="234"/>
    </row>
    <row r="373" spans="1:16" x14ac:dyDescent="0.25">
      <c r="A373" s="236"/>
      <c r="B373" s="235"/>
      <c r="C373" s="241"/>
      <c r="D373" s="34"/>
      <c r="E373" s="238"/>
      <c r="F373" s="241"/>
      <c r="G373" s="237"/>
      <c r="H373" s="238"/>
      <c r="I373" s="240"/>
      <c r="J373" s="237"/>
      <c r="K373" s="234"/>
      <c r="L373" s="234"/>
      <c r="M373" s="234"/>
      <c r="N373" s="234"/>
      <c r="O373" s="234"/>
      <c r="P373" s="234"/>
    </row>
    <row r="374" spans="1:16" x14ac:dyDescent="0.25">
      <c r="A374" s="236"/>
      <c r="B374" s="235"/>
      <c r="C374" s="241"/>
      <c r="D374" s="34"/>
      <c r="E374" s="238"/>
      <c r="F374" s="241"/>
      <c r="G374" s="237"/>
      <c r="H374" s="238"/>
      <c r="I374" s="240"/>
      <c r="J374" s="237"/>
      <c r="K374" s="234"/>
      <c r="L374" s="234"/>
      <c r="M374" s="234"/>
      <c r="N374" s="234"/>
      <c r="O374" s="234"/>
      <c r="P374" s="234"/>
    </row>
    <row r="375" spans="1:16" x14ac:dyDescent="0.25">
      <c r="A375" s="236"/>
      <c r="B375" s="235"/>
      <c r="C375" s="241"/>
      <c r="D375" s="34"/>
      <c r="E375" s="238"/>
      <c r="F375" s="241"/>
      <c r="G375" s="237"/>
      <c r="H375" s="238"/>
      <c r="I375" s="240"/>
      <c r="J375" s="237"/>
      <c r="K375" s="234"/>
      <c r="L375" s="234"/>
      <c r="M375" s="234"/>
      <c r="N375" s="234"/>
      <c r="O375" s="234"/>
      <c r="P375" s="234"/>
    </row>
    <row r="376" spans="1:16" x14ac:dyDescent="0.25">
      <c r="A376" s="236"/>
      <c r="B376" s="224" t="s">
        <v>11</v>
      </c>
      <c r="C376" s="233">
        <f>SUM(C7:C375)</f>
        <v>2616</v>
      </c>
      <c r="D376" s="225">
        <f>SUM(D7:D375)</f>
        <v>250219470</v>
      </c>
      <c r="E376" s="224" t="s">
        <v>11</v>
      </c>
      <c r="F376" s="233">
        <f>SUM(F7:F375)</f>
        <v>558</v>
      </c>
      <c r="G376" s="225">
        <f>SUM(G7:G375)</f>
        <v>58182797</v>
      </c>
      <c r="H376" s="225">
        <f>SUM(H7:H375)</f>
        <v>0</v>
      </c>
      <c r="I376" s="233">
        <f>SUM(I7:I375)</f>
        <v>188507010</v>
      </c>
      <c r="J376" s="5"/>
      <c r="K376" s="234"/>
      <c r="L376" s="234"/>
      <c r="M376" s="234"/>
      <c r="N376" s="234"/>
      <c r="O376" s="234"/>
      <c r="P376" s="234"/>
    </row>
    <row r="377" spans="1:16" x14ac:dyDescent="0.25">
      <c r="A377" s="236"/>
      <c r="B377" s="224"/>
      <c r="C377" s="233"/>
      <c r="D377" s="225"/>
      <c r="E377" s="224"/>
      <c r="F377" s="233"/>
      <c r="G377" s="5"/>
      <c r="H377" s="235"/>
      <c r="I377" s="241"/>
      <c r="J377" s="5"/>
      <c r="K377" s="234"/>
      <c r="L377" s="234"/>
      <c r="M377" s="234"/>
      <c r="N377" s="234"/>
      <c r="O377" s="234"/>
      <c r="P377" s="234"/>
    </row>
    <row r="378" spans="1:16" x14ac:dyDescent="0.25">
      <c r="A378" s="236"/>
      <c r="B378" s="227"/>
      <c r="C378" s="241"/>
      <c r="D378" s="237"/>
      <c r="E378" s="224"/>
      <c r="F378" s="241"/>
      <c r="G378" s="326" t="s">
        <v>12</v>
      </c>
      <c r="H378" s="326"/>
      <c r="I378" s="240"/>
      <c r="J378" s="228">
        <f>SUM(D7:D375)</f>
        <v>250219470</v>
      </c>
      <c r="K378" s="234"/>
      <c r="L378" s="234"/>
      <c r="M378" s="234"/>
      <c r="N378" s="234"/>
      <c r="O378" s="234"/>
      <c r="P378" s="234"/>
    </row>
    <row r="379" spans="1:16" x14ac:dyDescent="0.25">
      <c r="A379" s="226"/>
      <c r="B379" s="235"/>
      <c r="C379" s="241"/>
      <c r="D379" s="237"/>
      <c r="E379" s="238"/>
      <c r="F379" s="241"/>
      <c r="G379" s="326" t="s">
        <v>13</v>
      </c>
      <c r="H379" s="326"/>
      <c r="I379" s="240"/>
      <c r="J379" s="228">
        <f>SUM(G7:G375)</f>
        <v>58182797</v>
      </c>
      <c r="K379" s="234"/>
      <c r="L379" s="234"/>
      <c r="M379" s="234"/>
      <c r="N379" s="234"/>
      <c r="O379" s="234"/>
      <c r="P379" s="234"/>
    </row>
    <row r="380" spans="1:16" x14ac:dyDescent="0.25">
      <c r="A380" s="236"/>
      <c r="B380" s="238"/>
      <c r="C380" s="241"/>
      <c r="D380" s="237"/>
      <c r="E380" s="238"/>
      <c r="F380" s="241"/>
      <c r="G380" s="326" t="s">
        <v>14</v>
      </c>
      <c r="H380" s="326"/>
      <c r="I380" s="41"/>
      <c r="J380" s="230">
        <f>J378-J379</f>
        <v>192036673</v>
      </c>
      <c r="K380" s="234"/>
      <c r="L380" s="234"/>
      <c r="M380" s="234"/>
      <c r="N380" s="234"/>
      <c r="O380" s="234"/>
      <c r="P380" s="234"/>
    </row>
    <row r="381" spans="1:16" x14ac:dyDescent="0.25">
      <c r="A381" s="229"/>
      <c r="B381" s="231"/>
      <c r="C381" s="241"/>
      <c r="D381" s="232"/>
      <c r="E381" s="238"/>
      <c r="F381" s="241"/>
      <c r="G381" s="326" t="s">
        <v>15</v>
      </c>
      <c r="H381" s="326"/>
      <c r="I381" s="240"/>
      <c r="J381" s="228">
        <f>SUM(H7:H375)</f>
        <v>0</v>
      </c>
      <c r="K381" s="234"/>
      <c r="L381" s="234"/>
      <c r="M381" s="234"/>
      <c r="N381" s="234"/>
      <c r="O381" s="234"/>
      <c r="P381" s="234"/>
    </row>
    <row r="382" spans="1:16" x14ac:dyDescent="0.25">
      <c r="A382" s="236"/>
      <c r="B382" s="231"/>
      <c r="C382" s="241"/>
      <c r="D382" s="232"/>
      <c r="E382" s="238"/>
      <c r="F382" s="241"/>
      <c r="G382" s="326" t="s">
        <v>16</v>
      </c>
      <c r="H382" s="326"/>
      <c r="I382" s="240"/>
      <c r="J382" s="228">
        <f>J380+J381</f>
        <v>192036673</v>
      </c>
      <c r="K382" s="234"/>
      <c r="L382" s="234"/>
      <c r="M382" s="234"/>
      <c r="N382" s="234"/>
      <c r="O382" s="234"/>
      <c r="P382" s="234"/>
    </row>
    <row r="383" spans="1:16" x14ac:dyDescent="0.25">
      <c r="A383" s="236"/>
      <c r="B383" s="231"/>
      <c r="C383" s="241"/>
      <c r="D383" s="232"/>
      <c r="E383" s="238"/>
      <c r="F383" s="241"/>
      <c r="G383" s="326" t="s">
        <v>5</v>
      </c>
      <c r="H383" s="326"/>
      <c r="I383" s="240"/>
      <c r="J383" s="228">
        <f>SUM(I7:I375)</f>
        <v>188507010</v>
      </c>
      <c r="K383" s="234"/>
      <c r="L383" s="234"/>
      <c r="M383" s="234"/>
      <c r="N383" s="234"/>
      <c r="O383" s="234"/>
      <c r="P383" s="234"/>
    </row>
    <row r="384" spans="1:16" x14ac:dyDescent="0.25">
      <c r="A384" s="236"/>
      <c r="B384" s="231"/>
      <c r="C384" s="241"/>
      <c r="D384" s="232"/>
      <c r="E384" s="238"/>
      <c r="F384" s="241"/>
      <c r="G384" s="326" t="s">
        <v>32</v>
      </c>
      <c r="H384" s="326"/>
      <c r="I384" s="241" t="str">
        <f>IF(J384&gt;0,"SALDO",IF(J384&lt;0,"PIUTANG",IF(J384=0,"LUNAS")))</f>
        <v>PIUTANG</v>
      </c>
      <c r="J384" s="228">
        <f>J383-J382</f>
        <v>-3529663</v>
      </c>
      <c r="K384" s="234"/>
      <c r="L384" s="234"/>
      <c r="M384" s="234"/>
      <c r="N384" s="234"/>
      <c r="O384" s="234"/>
      <c r="P384" s="234"/>
    </row>
    <row r="385" spans="1:16" x14ac:dyDescent="0.25">
      <c r="A385" s="236"/>
      <c r="K385" s="234"/>
      <c r="L385" s="234"/>
      <c r="M385" s="234"/>
      <c r="N385" s="234"/>
      <c r="O385" s="234"/>
      <c r="P385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84:H384"/>
    <mergeCell ref="G378:H378"/>
    <mergeCell ref="G379:H379"/>
    <mergeCell ref="G380:H380"/>
    <mergeCell ref="G381:H381"/>
    <mergeCell ref="G382:H382"/>
    <mergeCell ref="G383:H383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43"/>
  <sheetViews>
    <sheetView workbookViewId="0">
      <pane ySplit="7" topLeftCell="A17" activePane="bottomLeft" state="frozen"/>
      <selection pane="bottomLeft" activeCell="B21" sqref="B2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7" t="s">
        <v>22</v>
      </c>
      <c r="G1" s="327"/>
      <c r="H1" s="327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220">
        <f>J37*-1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0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98">
        <v>43206</v>
      </c>
      <c r="B21" s="99">
        <v>180160490</v>
      </c>
      <c r="C21" s="100">
        <v>1</v>
      </c>
      <c r="D21" s="34">
        <v>105088</v>
      </c>
      <c r="E21" s="245"/>
      <c r="F21" s="243"/>
      <c r="G21" s="247"/>
      <c r="H21" s="102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98"/>
      <c r="B22" s="99"/>
      <c r="C22" s="100"/>
      <c r="D22" s="34"/>
      <c r="E22" s="101"/>
      <c r="F22" s="99"/>
      <c r="G22" s="34"/>
      <c r="H22" s="102"/>
      <c r="I22" s="102">
        <v>115088</v>
      </c>
      <c r="J22" s="34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  <c r="K23" s="219"/>
      <c r="L23" s="219"/>
      <c r="M23" s="219"/>
      <c r="N23" s="219"/>
      <c r="O23" s="219"/>
      <c r="P23" s="219"/>
    </row>
    <row r="24" spans="1:16" s="234" customFormat="1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  <c r="K24" s="219"/>
      <c r="L24" s="219"/>
      <c r="M24" s="219"/>
      <c r="N24" s="219"/>
      <c r="O24" s="219"/>
      <c r="P24" s="219"/>
    </row>
    <row r="25" spans="1:16" s="234" customFormat="1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  <c r="K25" s="219"/>
      <c r="L25" s="219"/>
      <c r="M25" s="219"/>
      <c r="N25" s="219"/>
      <c r="O25" s="219"/>
      <c r="P25" s="219"/>
    </row>
    <row r="26" spans="1:16" s="234" customFormat="1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  <c r="K26" s="219"/>
      <c r="L26" s="219"/>
      <c r="M26" s="219"/>
      <c r="N26" s="219"/>
      <c r="O26" s="219"/>
      <c r="P26" s="219"/>
    </row>
    <row r="27" spans="1:16" s="234" customFormat="1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  <c r="K27" s="219"/>
      <c r="L27" s="219"/>
      <c r="M27" s="219"/>
      <c r="N27" s="219"/>
      <c r="O27" s="219"/>
      <c r="P27" s="219"/>
    </row>
    <row r="28" spans="1:16" s="234" customFormat="1" x14ac:dyDescent="0.25">
      <c r="A28" s="236"/>
      <c r="B28" s="235"/>
      <c r="C28" s="241"/>
      <c r="D28" s="237"/>
      <c r="E28" s="238"/>
      <c r="F28" s="235"/>
      <c r="G28" s="237"/>
      <c r="H28" s="240"/>
      <c r="I28" s="240"/>
      <c r="J28" s="237"/>
      <c r="K28" s="219"/>
      <c r="L28" s="219"/>
      <c r="M28" s="219"/>
      <c r="N28" s="219"/>
      <c r="O28" s="219"/>
      <c r="P28" s="219"/>
    </row>
    <row r="29" spans="1:16" s="234" customFormat="1" x14ac:dyDescent="0.25">
      <c r="A29" s="4"/>
      <c r="B29" s="8" t="s">
        <v>11</v>
      </c>
      <c r="C29" s="77">
        <f>SUM(C8:C28)</f>
        <v>251</v>
      </c>
      <c r="D29" s="9"/>
      <c r="E29" s="224" t="s">
        <v>11</v>
      </c>
      <c r="F29" s="224">
        <f>SUM(F8:F28)</f>
        <v>1</v>
      </c>
      <c r="G29" s="225">
        <f>SUM(G8:G28)</f>
        <v>98525</v>
      </c>
      <c r="H29" s="240"/>
      <c r="I29" s="240"/>
      <c r="J29" s="237"/>
      <c r="K29" s="219"/>
      <c r="L29" s="219"/>
      <c r="M29" s="219"/>
      <c r="N29" s="219"/>
      <c r="O29" s="219"/>
      <c r="P29" s="219"/>
    </row>
    <row r="30" spans="1:16" s="234" customFormat="1" x14ac:dyDescent="0.25">
      <c r="A30" s="4"/>
      <c r="B30" s="8"/>
      <c r="C30" s="77"/>
      <c r="D30" s="9"/>
      <c r="E30" s="238"/>
      <c r="F30" s="235"/>
      <c r="G30" s="237"/>
      <c r="H30" s="240"/>
      <c r="I30" s="240"/>
      <c r="J30" s="237"/>
      <c r="K30" s="219"/>
      <c r="L30" s="219"/>
      <c r="M30" s="219"/>
      <c r="N30" s="219"/>
      <c r="O30" s="219"/>
      <c r="P30" s="219"/>
    </row>
    <row r="31" spans="1:16" s="234" customFormat="1" x14ac:dyDescent="0.25">
      <c r="A31" s="10"/>
      <c r="B31" s="11"/>
      <c r="C31" s="40"/>
      <c r="D31" s="6"/>
      <c r="E31" s="8"/>
      <c r="F31" s="235"/>
      <c r="G31" s="326" t="s">
        <v>12</v>
      </c>
      <c r="H31" s="326"/>
      <c r="I31" s="39"/>
      <c r="J31" s="13">
        <f>SUM(D8:D28)</f>
        <v>16240439</v>
      </c>
      <c r="K31" s="219"/>
      <c r="L31" s="219"/>
      <c r="M31" s="219"/>
      <c r="N31" s="219"/>
      <c r="O31" s="219"/>
      <c r="P31" s="219"/>
    </row>
    <row r="32" spans="1:16" s="234" customFormat="1" x14ac:dyDescent="0.25">
      <c r="A32" s="4"/>
      <c r="B32" s="3"/>
      <c r="C32" s="40"/>
      <c r="D32" s="6"/>
      <c r="E32" s="8"/>
      <c r="F32" s="235"/>
      <c r="G32" s="326" t="s">
        <v>13</v>
      </c>
      <c r="H32" s="326"/>
      <c r="I32" s="39"/>
      <c r="J32" s="13">
        <f>SUM(G8:G28)</f>
        <v>98525</v>
      </c>
      <c r="K32" s="219"/>
      <c r="L32" s="219"/>
      <c r="M32" s="219"/>
      <c r="N32" s="219"/>
      <c r="O32" s="219"/>
      <c r="P32" s="219"/>
    </row>
    <row r="33" spans="1:16" s="234" customFormat="1" x14ac:dyDescent="0.25">
      <c r="A33" s="14"/>
      <c r="B33" s="7"/>
      <c r="C33" s="40"/>
      <c r="D33" s="6"/>
      <c r="E33" s="7"/>
      <c r="F33" s="235"/>
      <c r="G33" s="326" t="s">
        <v>14</v>
      </c>
      <c r="H33" s="326"/>
      <c r="I33" s="41"/>
      <c r="J33" s="15">
        <f>J31-J32</f>
        <v>16141914</v>
      </c>
      <c r="K33" s="219"/>
      <c r="L33" s="219"/>
      <c r="M33" s="219"/>
      <c r="N33" s="219"/>
      <c r="O33" s="219"/>
      <c r="P33" s="219"/>
    </row>
    <row r="34" spans="1:16" s="234" customFormat="1" x14ac:dyDescent="0.25">
      <c r="A34" s="4"/>
      <c r="B34" s="16"/>
      <c r="C34" s="40"/>
      <c r="D34" s="17"/>
      <c r="E34" s="7"/>
      <c r="F34" s="8"/>
      <c r="G34" s="326" t="s">
        <v>15</v>
      </c>
      <c r="H34" s="326"/>
      <c r="I34" s="39"/>
      <c r="J34" s="13">
        <f>SUM(H8:H30)</f>
        <v>363500</v>
      </c>
      <c r="K34" s="219"/>
      <c r="L34" s="219"/>
      <c r="M34" s="219"/>
      <c r="N34" s="219"/>
      <c r="O34" s="219"/>
      <c r="P34" s="219"/>
    </row>
    <row r="35" spans="1:16" x14ac:dyDescent="0.25">
      <c r="A35" s="4"/>
      <c r="B35" s="16"/>
      <c r="C35" s="40"/>
      <c r="D35" s="17"/>
      <c r="E35" s="7"/>
      <c r="F35" s="8"/>
      <c r="G35" s="326" t="s">
        <v>16</v>
      </c>
      <c r="H35" s="326"/>
      <c r="I35" s="39"/>
      <c r="J35" s="13">
        <f>J33+J34</f>
        <v>16505414</v>
      </c>
    </row>
    <row r="36" spans="1:16" x14ac:dyDescent="0.25">
      <c r="A36" s="4"/>
      <c r="B36" s="16"/>
      <c r="C36" s="40"/>
      <c r="D36" s="17"/>
      <c r="E36" s="7"/>
      <c r="F36" s="3"/>
      <c r="G36" s="326" t="s">
        <v>5</v>
      </c>
      <c r="H36" s="326"/>
      <c r="I36" s="39"/>
      <c r="J36" s="13">
        <f>SUM(I8:I30)</f>
        <v>16505414</v>
      </c>
    </row>
    <row r="37" spans="1:16" x14ac:dyDescent="0.25">
      <c r="A37" s="4"/>
      <c r="B37" s="16"/>
      <c r="C37" s="40"/>
      <c r="D37" s="17"/>
      <c r="E37" s="7"/>
      <c r="F37" s="3"/>
      <c r="G37" s="326" t="s">
        <v>32</v>
      </c>
      <c r="H37" s="326"/>
      <c r="I37" s="40" t="str">
        <f>IF(J37&gt;0,"SALDO",IF(J37&lt;0,"PIUTANG",IF(J37=0,"LUNAS")))</f>
        <v>LUNAS</v>
      </c>
      <c r="J37" s="13">
        <f>J36-J35</f>
        <v>0</v>
      </c>
    </row>
    <row r="38" spans="1:16" x14ac:dyDescent="0.25">
      <c r="F38" s="37"/>
      <c r="G38" s="37"/>
      <c r="J38" s="37"/>
    </row>
    <row r="39" spans="1:16" x14ac:dyDescent="0.25">
      <c r="C39" s="37"/>
      <c r="D39" s="37"/>
      <c r="F39" s="37"/>
      <c r="G39" s="37"/>
      <c r="J39" s="37"/>
      <c r="L39"/>
      <c r="M39"/>
      <c r="N39"/>
      <c r="O39"/>
      <c r="P39"/>
    </row>
    <row r="40" spans="1:16" x14ac:dyDescent="0.25">
      <c r="C40" s="37"/>
      <c r="D40" s="37"/>
      <c r="F40" s="37"/>
      <c r="G40" s="37"/>
      <c r="J40" s="37"/>
      <c r="L40"/>
      <c r="M40"/>
      <c r="N40"/>
      <c r="O40"/>
      <c r="P40"/>
    </row>
    <row r="41" spans="1:16" x14ac:dyDescent="0.25">
      <c r="C41" s="37"/>
      <c r="D41" s="37"/>
      <c r="F41" s="37"/>
      <c r="G41" s="37"/>
      <c r="J41" s="37"/>
      <c r="L41"/>
      <c r="M41"/>
      <c r="N41"/>
      <c r="O41"/>
      <c r="P41"/>
    </row>
    <row r="42" spans="1:16" x14ac:dyDescent="0.25">
      <c r="C42" s="37"/>
      <c r="D42" s="37"/>
      <c r="F42" s="37"/>
      <c r="G42" s="37"/>
      <c r="J42" s="37"/>
      <c r="L42"/>
      <c r="M42"/>
      <c r="N42"/>
      <c r="O42"/>
      <c r="P42"/>
    </row>
    <row r="43" spans="1:16" x14ac:dyDescent="0.25">
      <c r="C43" s="37"/>
      <c r="D43" s="37"/>
      <c r="L43"/>
      <c r="M43"/>
      <c r="N43"/>
      <c r="O43"/>
      <c r="P43"/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7"/>
  <sheetViews>
    <sheetView workbookViewId="0">
      <pane ySplit="7" topLeftCell="A29" activePane="bottomLeft" state="frozen"/>
      <selection pane="bottomLeft" activeCell="D35" sqref="D35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7" t="s">
        <v>22</v>
      </c>
      <c r="G1" s="327"/>
      <c r="H1" s="327"/>
      <c r="I1" s="38" t="s">
        <v>37</v>
      </c>
      <c r="J1" s="20"/>
      <c r="L1" s="37">
        <f>SUM(D34:D35)</f>
        <v>3421775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J47*-1</f>
        <v>2157662</v>
      </c>
      <c r="J2" s="20"/>
      <c r="L2" s="37">
        <f>SUM(G34:G35)</f>
        <v>1264113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2157662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98">
        <v>43216</v>
      </c>
      <c r="B34" s="99">
        <v>180161567</v>
      </c>
      <c r="C34" s="100">
        <v>5</v>
      </c>
      <c r="D34" s="34">
        <v>484050</v>
      </c>
      <c r="E34" s="101">
        <v>180042323</v>
      </c>
      <c r="F34" s="99">
        <v>6</v>
      </c>
      <c r="G34" s="34">
        <v>1264113</v>
      </c>
      <c r="H34" s="102"/>
      <c r="I34" s="102"/>
      <c r="J34" s="34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98">
        <v>43219</v>
      </c>
      <c r="B35" s="99">
        <v>180161943</v>
      </c>
      <c r="C35" s="100">
        <v>24</v>
      </c>
      <c r="D35" s="34">
        <v>2937725</v>
      </c>
      <c r="E35" s="101"/>
      <c r="F35" s="99"/>
      <c r="G35" s="34"/>
      <c r="H35" s="102"/>
      <c r="I35" s="102"/>
      <c r="J35" s="34"/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  <c r="K37" s="138"/>
      <c r="L37" s="138"/>
      <c r="M37" s="138"/>
      <c r="N37" s="138"/>
      <c r="O37" s="138"/>
      <c r="P37" s="138"/>
      <c r="Q37" s="138"/>
    </row>
    <row r="38" spans="1:17" x14ac:dyDescent="0.25">
      <c r="A38" s="4"/>
      <c r="B38" s="3"/>
      <c r="C38" s="40"/>
      <c r="D38" s="6"/>
      <c r="E38" s="7"/>
      <c r="F38" s="3"/>
      <c r="G38" s="6"/>
      <c r="H38" s="39"/>
      <c r="I38" s="39"/>
      <c r="J38" s="6"/>
      <c r="M38" s="37"/>
    </row>
    <row r="39" spans="1:17" x14ac:dyDescent="0.25">
      <c r="A39" s="4"/>
      <c r="B39" s="8" t="s">
        <v>11</v>
      </c>
      <c r="C39" s="77">
        <f>SUM(C8:C38)</f>
        <v>184</v>
      </c>
      <c r="D39" s="9"/>
      <c r="E39" s="8" t="s">
        <v>11</v>
      </c>
      <c r="F39" s="8">
        <f>SUM(F8:F38)</f>
        <v>33</v>
      </c>
      <c r="G39" s="5"/>
      <c r="H39" s="40"/>
      <c r="I39" s="40"/>
      <c r="J39" s="5"/>
      <c r="M39" s="37"/>
    </row>
    <row r="40" spans="1:17" x14ac:dyDescent="0.25">
      <c r="A40" s="4"/>
      <c r="B40" s="8"/>
      <c r="C40" s="77"/>
      <c r="D40" s="9"/>
      <c r="E40" s="8"/>
      <c r="F40" s="8"/>
      <c r="G40" s="32"/>
      <c r="H40" s="52"/>
      <c r="I40" s="40"/>
      <c r="J40" s="5"/>
      <c r="M40" s="37"/>
    </row>
    <row r="41" spans="1:17" x14ac:dyDescent="0.25">
      <c r="A41" s="10"/>
      <c r="B41" s="11"/>
      <c r="C41" s="40"/>
      <c r="D41" s="6"/>
      <c r="E41" s="8"/>
      <c r="F41" s="3"/>
      <c r="G41" s="326" t="s">
        <v>12</v>
      </c>
      <c r="H41" s="326"/>
      <c r="I41" s="39"/>
      <c r="J41" s="13">
        <f>SUM(D8:D38)</f>
        <v>21787856</v>
      </c>
      <c r="M41" s="37"/>
    </row>
    <row r="42" spans="1:17" x14ac:dyDescent="0.25">
      <c r="A42" s="4"/>
      <c r="B42" s="3"/>
      <c r="C42" s="40"/>
      <c r="D42" s="6"/>
      <c r="E42" s="7"/>
      <c r="F42" s="3"/>
      <c r="G42" s="326" t="s">
        <v>13</v>
      </c>
      <c r="H42" s="326"/>
      <c r="I42" s="39"/>
      <c r="J42" s="13">
        <f>SUM(G8:G38)</f>
        <v>4368176</v>
      </c>
      <c r="M42" s="37"/>
    </row>
    <row r="43" spans="1:17" x14ac:dyDescent="0.25">
      <c r="A43" s="14"/>
      <c r="B43" s="7"/>
      <c r="C43" s="40"/>
      <c r="D43" s="6"/>
      <c r="E43" s="7"/>
      <c r="F43" s="3"/>
      <c r="G43" s="326" t="s">
        <v>14</v>
      </c>
      <c r="H43" s="326"/>
      <c r="I43" s="41"/>
      <c r="J43" s="15">
        <f>J41-J42</f>
        <v>17419680</v>
      </c>
      <c r="M43" s="37"/>
    </row>
    <row r="44" spans="1:17" x14ac:dyDescent="0.25">
      <c r="A44" s="4"/>
      <c r="B44" s="16"/>
      <c r="C44" s="40"/>
      <c r="D44" s="17"/>
      <c r="E44" s="7"/>
      <c r="F44" s="3"/>
      <c r="G44" s="326" t="s">
        <v>15</v>
      </c>
      <c r="H44" s="326"/>
      <c r="I44" s="39"/>
      <c r="J44" s="13">
        <f>SUM(H8:H39)</f>
        <v>0</v>
      </c>
      <c r="M44" s="37"/>
    </row>
    <row r="45" spans="1:17" x14ac:dyDescent="0.25">
      <c r="A45" s="4"/>
      <c r="B45" s="16"/>
      <c r="C45" s="40"/>
      <c r="D45" s="17"/>
      <c r="E45" s="7"/>
      <c r="F45" s="3"/>
      <c r="G45" s="326" t="s">
        <v>16</v>
      </c>
      <c r="H45" s="326"/>
      <c r="I45" s="39"/>
      <c r="J45" s="13">
        <f>J43+J44</f>
        <v>17419680</v>
      </c>
      <c r="M45" s="37"/>
    </row>
    <row r="46" spans="1:17" x14ac:dyDescent="0.25">
      <c r="A46" s="4"/>
      <c r="B46" s="16"/>
      <c r="C46" s="40"/>
      <c r="D46" s="17"/>
      <c r="E46" s="7"/>
      <c r="F46" s="3"/>
      <c r="G46" s="326" t="s">
        <v>5</v>
      </c>
      <c r="H46" s="326"/>
      <c r="I46" s="39"/>
      <c r="J46" s="13">
        <f>SUM(I8:I39)</f>
        <v>15262018</v>
      </c>
      <c r="M46" s="37"/>
    </row>
    <row r="47" spans="1:17" x14ac:dyDescent="0.25">
      <c r="A47" s="4"/>
      <c r="B47" s="16"/>
      <c r="C47" s="40"/>
      <c r="D47" s="17"/>
      <c r="E47" s="7"/>
      <c r="F47" s="3"/>
      <c r="G47" s="326" t="s">
        <v>32</v>
      </c>
      <c r="H47" s="326"/>
      <c r="I47" s="40" t="str">
        <f>IF(J47&gt;0,"SALDO",IF(J47&lt;0,"PIUTANG",IF(J47=0,"LUNAS")))</f>
        <v>PIUTANG</v>
      </c>
      <c r="J47" s="13">
        <f>J46-J45</f>
        <v>-2157662</v>
      </c>
      <c r="M47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7:H47"/>
    <mergeCell ref="G41:H41"/>
    <mergeCell ref="G42:H42"/>
    <mergeCell ref="G43:H43"/>
    <mergeCell ref="G44:H44"/>
    <mergeCell ref="G45:H45"/>
    <mergeCell ref="G46:H4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9"/>
  <sheetViews>
    <sheetView workbookViewId="0">
      <pane ySplit="7" topLeftCell="A8" activePane="bottomLeft" state="frozen"/>
      <selection pane="bottomLeft" activeCell="E17" sqref="E1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J29*-1</f>
        <v>2998288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6"/>
      <c r="I7" s="352"/>
      <c r="J7" s="340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98">
        <v>43205</v>
      </c>
      <c r="B16" s="99">
        <v>180160370</v>
      </c>
      <c r="C16" s="254">
        <v>51</v>
      </c>
      <c r="D16" s="34">
        <v>5532713</v>
      </c>
      <c r="E16" s="101">
        <v>180042017</v>
      </c>
      <c r="F16" s="99">
        <v>13</v>
      </c>
      <c r="G16" s="34">
        <v>1468775</v>
      </c>
      <c r="H16" s="101"/>
      <c r="I16" s="102">
        <v>4064000</v>
      </c>
      <c r="J16" s="34" t="s">
        <v>17</v>
      </c>
      <c r="L16" s="239"/>
    </row>
    <row r="17" spans="1:12" s="234" customFormat="1" x14ac:dyDescent="0.25">
      <c r="A17" s="98">
        <v>43215</v>
      </c>
      <c r="B17" s="99">
        <v>180161418</v>
      </c>
      <c r="C17" s="254">
        <v>47</v>
      </c>
      <c r="D17" s="34">
        <v>4712050</v>
      </c>
      <c r="E17" s="101">
        <v>180042293</v>
      </c>
      <c r="F17" s="99">
        <v>17</v>
      </c>
      <c r="G17" s="34">
        <v>1715263</v>
      </c>
      <c r="H17" s="101"/>
      <c r="I17" s="102"/>
      <c r="J17" s="34"/>
      <c r="L17" s="239"/>
    </row>
    <row r="18" spans="1:12" s="234" customFormat="1" x14ac:dyDescent="0.25">
      <c r="A18" s="98"/>
      <c r="B18" s="99"/>
      <c r="C18" s="254"/>
      <c r="D18" s="34"/>
      <c r="E18" s="101"/>
      <c r="F18" s="99"/>
      <c r="G18" s="34"/>
      <c r="H18" s="101"/>
      <c r="I18" s="102"/>
      <c r="J18" s="34"/>
      <c r="L18" s="239"/>
    </row>
    <row r="19" spans="1:12" s="234" customFormat="1" x14ac:dyDescent="0.25">
      <c r="A19" s="98"/>
      <c r="B19" s="99"/>
      <c r="C19" s="254"/>
      <c r="D19" s="34"/>
      <c r="E19" s="101"/>
      <c r="F19" s="99"/>
      <c r="G19" s="34"/>
      <c r="H19" s="101"/>
      <c r="I19" s="102"/>
      <c r="J19" s="34"/>
      <c r="L19" s="239"/>
    </row>
    <row r="20" spans="1:12" x14ac:dyDescent="0.25">
      <c r="A20" s="4"/>
      <c r="B20" s="3"/>
      <c r="C20" s="26"/>
      <c r="D20" s="6"/>
      <c r="E20" s="7"/>
      <c r="F20" s="3"/>
      <c r="G20" s="6"/>
      <c r="H20" s="7"/>
      <c r="I20" s="39"/>
      <c r="J20" s="6"/>
    </row>
    <row r="21" spans="1:12" x14ac:dyDescent="0.25">
      <c r="A21" s="4"/>
      <c r="B21" s="8" t="s">
        <v>11</v>
      </c>
      <c r="C21" s="27">
        <f>SUM(C8:C20)</f>
        <v>351</v>
      </c>
      <c r="D21" s="9"/>
      <c r="E21" s="8" t="s">
        <v>11</v>
      </c>
      <c r="F21" s="8">
        <f>SUM(F8:F20)</f>
        <v>66</v>
      </c>
      <c r="G21" s="5"/>
      <c r="H21" s="3"/>
      <c r="I21" s="40"/>
      <c r="J21" s="5"/>
    </row>
    <row r="22" spans="1:12" x14ac:dyDescent="0.25">
      <c r="A22" s="4"/>
      <c r="B22" s="8"/>
      <c r="C22" s="27"/>
      <c r="D22" s="9"/>
      <c r="E22" s="8"/>
      <c r="F22" s="8"/>
      <c r="G22" s="32"/>
      <c r="H22" s="33"/>
      <c r="I22" s="40"/>
      <c r="J22" s="5"/>
    </row>
    <row r="23" spans="1:12" x14ac:dyDescent="0.25">
      <c r="A23" s="10"/>
      <c r="B23" s="11"/>
      <c r="C23" s="26"/>
      <c r="D23" s="6"/>
      <c r="E23" s="8"/>
      <c r="F23" s="3"/>
      <c r="G23" s="326" t="s">
        <v>12</v>
      </c>
      <c r="H23" s="326"/>
      <c r="I23" s="39"/>
      <c r="J23" s="13">
        <f>SUM(D8:D20)</f>
        <v>37899052</v>
      </c>
    </row>
    <row r="24" spans="1:12" x14ac:dyDescent="0.25">
      <c r="A24" s="4"/>
      <c r="B24" s="3"/>
      <c r="C24" s="26"/>
      <c r="D24" s="6"/>
      <c r="E24" s="7"/>
      <c r="F24" s="3"/>
      <c r="G24" s="326" t="s">
        <v>13</v>
      </c>
      <c r="H24" s="326"/>
      <c r="I24" s="39"/>
      <c r="J24" s="13">
        <f>SUM(G8:G20)</f>
        <v>7488764</v>
      </c>
    </row>
    <row r="25" spans="1:12" x14ac:dyDescent="0.25">
      <c r="A25" s="14"/>
      <c r="B25" s="7"/>
      <c r="C25" s="26"/>
      <c r="D25" s="6"/>
      <c r="E25" s="7"/>
      <c r="F25" s="3"/>
      <c r="G25" s="326" t="s">
        <v>14</v>
      </c>
      <c r="H25" s="326"/>
      <c r="I25" s="41"/>
      <c r="J25" s="15">
        <f>J23-J24</f>
        <v>30410288</v>
      </c>
    </row>
    <row r="26" spans="1:12" x14ac:dyDescent="0.25">
      <c r="A26" s="4"/>
      <c r="B26" s="16"/>
      <c r="C26" s="26"/>
      <c r="D26" s="17"/>
      <c r="E26" s="7"/>
      <c r="F26" s="3"/>
      <c r="G26" s="326" t="s">
        <v>15</v>
      </c>
      <c r="H26" s="326"/>
      <c r="I26" s="39"/>
      <c r="J26" s="13">
        <f>SUM(H8:H21)</f>
        <v>0</v>
      </c>
    </row>
    <row r="27" spans="1:12" x14ac:dyDescent="0.25">
      <c r="A27" s="4"/>
      <c r="B27" s="16"/>
      <c r="C27" s="26"/>
      <c r="D27" s="17"/>
      <c r="E27" s="7"/>
      <c r="F27" s="3"/>
      <c r="G27" s="326" t="s">
        <v>16</v>
      </c>
      <c r="H27" s="326"/>
      <c r="I27" s="39"/>
      <c r="J27" s="13">
        <f>J25+J26</f>
        <v>30410288</v>
      </c>
    </row>
    <row r="28" spans="1:12" x14ac:dyDescent="0.25">
      <c r="A28" s="4"/>
      <c r="B28" s="16"/>
      <c r="C28" s="26"/>
      <c r="D28" s="17"/>
      <c r="E28" s="7"/>
      <c r="F28" s="3"/>
      <c r="G28" s="326" t="s">
        <v>5</v>
      </c>
      <c r="H28" s="326"/>
      <c r="I28" s="39"/>
      <c r="J28" s="13">
        <f>SUM(I8:I21)</f>
        <v>27412000</v>
      </c>
    </row>
    <row r="29" spans="1:12" x14ac:dyDescent="0.25">
      <c r="A29" s="4"/>
      <c r="B29" s="16"/>
      <c r="C29" s="26"/>
      <c r="D29" s="17"/>
      <c r="E29" s="7"/>
      <c r="F29" s="3"/>
      <c r="G29" s="326" t="s">
        <v>32</v>
      </c>
      <c r="H29" s="326"/>
      <c r="I29" s="40" t="str">
        <f>IF(J29&gt;0,"SALDO",IF(J29&lt;0,"PIUTANG",IF(J29=0,"LUNAS")))</f>
        <v>PIUTANG</v>
      </c>
      <c r="J29" s="13">
        <f>J28-J27</f>
        <v>-2998288</v>
      </c>
    </row>
  </sheetData>
  <mergeCells count="15">
    <mergeCell ref="G29:H29"/>
    <mergeCell ref="G23:H23"/>
    <mergeCell ref="G24:H24"/>
    <mergeCell ref="G25:H25"/>
    <mergeCell ref="G26:H26"/>
    <mergeCell ref="G27:H27"/>
    <mergeCell ref="G28:H2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J15" sqref="E15:J15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1840163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4"/>
      <c r="I7" s="352"/>
      <c r="J7" s="340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98">
        <v>43214</v>
      </c>
      <c r="B14" s="99">
        <v>180161306</v>
      </c>
      <c r="C14" s="100">
        <v>76</v>
      </c>
      <c r="D14" s="34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98">
        <v>43220</v>
      </c>
      <c r="B15" s="99"/>
      <c r="C15" s="100"/>
      <c r="D15" s="34"/>
      <c r="E15" s="101"/>
      <c r="F15" s="99"/>
      <c r="G15" s="34"/>
      <c r="H15" s="102"/>
      <c r="I15" s="102">
        <v>6000000</v>
      </c>
      <c r="J15" s="34" t="s">
        <v>17</v>
      </c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256</v>
      </c>
      <c r="D25" s="225"/>
      <c r="E25" s="224" t="s">
        <v>11</v>
      </c>
      <c r="F25" s="224">
        <f>SUM(F8:F24)</f>
        <v>34</v>
      </c>
      <c r="G25" s="225">
        <f>SUM(G8:G24)</f>
        <v>3292538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26432701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3292538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23140163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23140163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21300000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PIUTANG</v>
      </c>
      <c r="J33" s="228">
        <f>J32-J31</f>
        <v>-1840163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I12" sqref="I12:I14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-987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4"/>
      <c r="I7" s="352"/>
      <c r="J7" s="340"/>
    </row>
    <row r="8" spans="1:10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0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0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0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0" x14ac:dyDescent="0.25">
      <c r="A12" s="98">
        <v>43215</v>
      </c>
      <c r="B12" s="99">
        <v>180161452</v>
      </c>
      <c r="C12" s="100">
        <v>63</v>
      </c>
      <c r="D12" s="34">
        <v>6738463</v>
      </c>
      <c r="E12" s="101">
        <v>180042308</v>
      </c>
      <c r="F12" s="99">
        <v>9</v>
      </c>
      <c r="G12" s="34">
        <v>957250</v>
      </c>
      <c r="H12" s="102"/>
      <c r="I12" s="102">
        <v>4550000</v>
      </c>
      <c r="J12" s="34" t="s">
        <v>17</v>
      </c>
    </row>
    <row r="13" spans="1:10" x14ac:dyDescent="0.25">
      <c r="A13" s="98"/>
      <c r="B13" s="99"/>
      <c r="C13" s="100"/>
      <c r="D13" s="34"/>
      <c r="E13" s="101"/>
      <c r="F13" s="99"/>
      <c r="G13" s="34"/>
      <c r="H13" s="102"/>
      <c r="I13" s="102">
        <v>1150000</v>
      </c>
      <c r="J13" s="34" t="s">
        <v>17</v>
      </c>
    </row>
    <row r="14" spans="1:10" x14ac:dyDescent="0.25">
      <c r="A14" s="98"/>
      <c r="B14" s="99"/>
      <c r="C14" s="100"/>
      <c r="D14" s="34"/>
      <c r="E14" s="101"/>
      <c r="F14" s="99"/>
      <c r="G14" s="34"/>
      <c r="H14" s="102"/>
      <c r="I14" s="102">
        <v>82000</v>
      </c>
      <c r="J14" s="34" t="s">
        <v>17</v>
      </c>
    </row>
    <row r="15" spans="1:10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131</v>
      </c>
      <c r="D25" s="225"/>
      <c r="E25" s="224" t="s">
        <v>11</v>
      </c>
      <c r="F25" s="224">
        <f>SUM(F8:F24)</f>
        <v>29</v>
      </c>
      <c r="G25" s="225">
        <f>SUM(G8:G24)</f>
        <v>3012713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13556726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3012713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10544013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10544013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10545000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SALDO</v>
      </c>
      <c r="J33" s="228">
        <f>J32-J31</f>
        <v>987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2018-04-30T10:22:23Z</dcterms:modified>
</cp:coreProperties>
</file>