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525" windowWidth="4095" windowHeight="111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Bandros!$L$265:$M$496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ST'!$A$5:$J$193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B13" i="15" l="1"/>
  <c r="C13" i="15"/>
  <c r="L2" i="12" l="1"/>
  <c r="L1" i="12"/>
  <c r="L2" i="49"/>
  <c r="L1" i="49"/>
  <c r="L2" i="2"/>
  <c r="L1" i="2"/>
  <c r="L2" i="54"/>
  <c r="L1" i="54"/>
  <c r="L2" i="53" l="1"/>
  <c r="L1" i="53"/>
  <c r="J67" i="57" l="1"/>
  <c r="J65" i="57"/>
  <c r="J63" i="57"/>
  <c r="J62" i="57"/>
  <c r="G60" i="57"/>
  <c r="F60" i="57"/>
  <c r="C60" i="57"/>
  <c r="J64" i="57" l="1"/>
  <c r="J66" i="57" s="1"/>
  <c r="J68" i="57" s="1"/>
  <c r="I68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C9" i="15" s="1"/>
  <c r="I393" i="53"/>
  <c r="G393" i="53"/>
  <c r="H393" i="53"/>
  <c r="F393" i="53"/>
  <c r="L16" i="2" l="1"/>
  <c r="L15" i="2"/>
  <c r="L17" i="2" s="1"/>
  <c r="I42" i="30" l="1"/>
  <c r="I44" i="30"/>
  <c r="I37" i="18" l="1"/>
  <c r="I39" i="18"/>
  <c r="L2" i="35" l="1"/>
  <c r="L1" i="35"/>
  <c r="L3" i="12" l="1"/>
  <c r="B18" i="15" l="1"/>
  <c r="B14" i="15"/>
  <c r="J192" i="54" l="1"/>
  <c r="J190" i="54"/>
  <c r="J188" i="54"/>
  <c r="J187" i="54"/>
  <c r="I185" i="54"/>
  <c r="H185" i="54"/>
  <c r="G185" i="54"/>
  <c r="F185" i="54"/>
  <c r="D185" i="54"/>
  <c r="C185" i="54"/>
  <c r="J189" i="54" l="1"/>
  <c r="J191" i="54" s="1"/>
  <c r="J193" i="54" s="1"/>
  <c r="I2" i="54" s="1"/>
  <c r="C5" i="15" s="1"/>
  <c r="L3" i="54"/>
  <c r="I193" i="54" l="1"/>
  <c r="J32" i="35" l="1"/>
  <c r="J36" i="35"/>
  <c r="J34" i="35"/>
  <c r="J31" i="35"/>
  <c r="G29" i="35"/>
  <c r="F29" i="35"/>
  <c r="J33" i="35" l="1"/>
  <c r="J35" i="35" s="1"/>
  <c r="J37" i="35" s="1"/>
  <c r="J400" i="53" l="1"/>
  <c r="J396" i="53"/>
  <c r="J395" i="53"/>
  <c r="J397" i="53" l="1"/>
  <c r="L3" i="49"/>
  <c r="N3" i="49" s="1"/>
  <c r="L3" i="53" l="1"/>
  <c r="C393" i="53"/>
  <c r="D393" i="53"/>
  <c r="J398" i="53"/>
  <c r="J399" i="53" s="1"/>
  <c r="J401" i="53" l="1"/>
  <c r="I2" i="53" l="1"/>
  <c r="C7" i="15" s="1"/>
  <c r="I401" i="53"/>
  <c r="L3" i="2" l="1"/>
  <c r="C497" i="49" l="1"/>
  <c r="D497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504" i="49"/>
  <c r="J502" i="49"/>
  <c r="J500" i="49"/>
  <c r="J499" i="49"/>
  <c r="I497" i="49"/>
  <c r="H497" i="49"/>
  <c r="G497" i="49"/>
  <c r="F497" i="49"/>
  <c r="J501" i="49" l="1"/>
  <c r="J503" i="49" s="1"/>
  <c r="J505" i="49" s="1"/>
  <c r="I2" i="49" s="1"/>
  <c r="I505" i="49" l="1"/>
  <c r="C8" i="15"/>
  <c r="J111" i="2" l="1"/>
  <c r="I106" i="2"/>
  <c r="H106" i="2"/>
  <c r="G106" i="2"/>
  <c r="F10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3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8" i="32"/>
  <c r="J26" i="32"/>
  <c r="J24" i="32"/>
  <c r="F21" i="32"/>
  <c r="C21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6" i="12"/>
  <c r="J44" i="12"/>
  <c r="J42" i="12"/>
  <c r="J41" i="12"/>
  <c r="F39" i="12"/>
  <c r="C39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13" i="2"/>
  <c r="J109" i="2"/>
  <c r="J108" i="2"/>
  <c r="D106" i="2"/>
  <c r="C10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10" i="2"/>
  <c r="J112" i="2" s="1"/>
  <c r="J114" i="2" s="1"/>
  <c r="I114" i="2" s="1"/>
  <c r="J55" i="11"/>
  <c r="J57" i="11" s="1"/>
  <c r="J59" i="11" s="1"/>
  <c r="J59" i="34"/>
  <c r="I2" i="21"/>
  <c r="I59" i="21"/>
  <c r="J122" i="20"/>
  <c r="J124" i="20" s="1"/>
  <c r="J126" i="20" s="1"/>
  <c r="I2" i="20" s="1"/>
  <c r="J43" i="12"/>
  <c r="J45" i="12" s="1"/>
  <c r="J47" i="12" s="1"/>
  <c r="J25" i="25"/>
  <c r="I2" i="25" s="1"/>
  <c r="J77" i="33"/>
  <c r="J79" i="33" s="1"/>
  <c r="I2" i="33" s="1"/>
  <c r="J91" i="4"/>
  <c r="J93" i="4" s="1"/>
  <c r="J95" i="4" s="1"/>
  <c r="I2" i="4" s="1"/>
  <c r="J25" i="32"/>
  <c r="J27" i="32" s="1"/>
  <c r="J29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7" i="12"/>
  <c r="I126" i="20"/>
  <c r="I52" i="18"/>
  <c r="I95" i="4"/>
  <c r="I29" i="32"/>
  <c r="I2" i="32"/>
  <c r="C19" i="15" s="1"/>
  <c r="I2" i="6"/>
  <c r="I2" i="17"/>
  <c r="I2" i="16"/>
  <c r="C15" i="15" s="1"/>
  <c r="I25" i="25"/>
  <c r="I37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12517052.00
Pembayaran Taufik
TAUFIK HIDAYAT
0000
12,517,052.00
CR
272,875,149.23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0705/FTSCY/WS95011
4780827.00
Inficlo Bandros
TIKA KARTIKA SARI
0000
4,780,827.00
CR
169,496,435.90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charset val="1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charset val="1"/>
          </rPr>
          <t xml:space="preserve"> PEND
TRSF E-BANKING CR
0705/FTSCY/WS95011
1194288.00
Atlantis to INF
Rp.1.194.288
ABDUL RAHIM
0000
1,194,288.00
CR
164,227,295.90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05/01 95031
TRANPER
YAN YAN HERYANA
0000
2,157,662.00
CR
195,003,907.90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02/05 WSID:145F1
AGUS ANDRIANTO
0000
2,997,000.00
CR
224,664,080.90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30/04/18  SETORAN TANPA BUKU
  6.000.000,00  527.690.159,00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:28/04
28/04 WSID:Z2LV1
NURDIN
0000
82,000.00
CR
257,555,470.23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<sst xmlns="http://schemas.openxmlformats.org/spreadsheetml/2006/main" count="1843" uniqueCount="202">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</sst>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93"/>
  <sheetViews>
    <sheetView zoomScale="85" zoomScaleNormal="85" workbookViewId="0">
      <pane ySplit="7" topLeftCell="A167" activePane="bottomLeft" state="frozen"/>
      <selection pane="bottomLeft" activeCell="D181" sqref="D18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5" t="s">
        <v>22</v>
      </c>
      <c r="G1" s="325"/>
      <c r="H1" s="325"/>
      <c r="I1" s="220" t="s">
        <v>20</v>
      </c>
      <c r="J1" s="218"/>
      <c r="L1" s="277">
        <f>SUM(D169:D178)</f>
        <v>13752903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5" t="s">
        <v>21</v>
      </c>
      <c r="G2" s="325"/>
      <c r="H2" s="325"/>
      <c r="I2" s="220">
        <f>J193*-1</f>
        <v>13924577</v>
      </c>
      <c r="J2" s="218"/>
      <c r="L2" s="278">
        <f>SUM(G169:G178)</f>
        <v>2734551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11018352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6" t="s">
        <v>61</v>
      </c>
      <c r="B5" s="326"/>
      <c r="C5" s="326"/>
      <c r="D5" s="326"/>
      <c r="E5" s="326"/>
      <c r="F5" s="326"/>
      <c r="G5" s="326"/>
      <c r="H5" s="326"/>
      <c r="I5" s="326"/>
      <c r="J5" s="326"/>
      <c r="L5" s="276"/>
      <c r="M5" s="239"/>
      <c r="N5" s="239"/>
      <c r="O5" s="239"/>
    </row>
    <row r="6" spans="1:15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29" t="s">
        <v>5</v>
      </c>
      <c r="J6" s="330" t="s">
        <v>6</v>
      </c>
    </row>
    <row r="7" spans="1:15" x14ac:dyDescent="0.25">
      <c r="A7" s="327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8"/>
      <c r="I7" s="329"/>
      <c r="J7" s="330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10">
        <v>43220</v>
      </c>
      <c r="B169" s="115">
        <v>180162006</v>
      </c>
      <c r="C169" s="308">
        <v>42</v>
      </c>
      <c r="D169" s="117">
        <v>4719750</v>
      </c>
      <c r="E169" s="118">
        <v>180042447</v>
      </c>
      <c r="F169" s="120">
        <v>2</v>
      </c>
      <c r="G169" s="117">
        <v>398125</v>
      </c>
      <c r="H169" s="118"/>
      <c r="I169" s="213"/>
      <c r="J169" s="117"/>
    </row>
    <row r="170" spans="1:10" ht="15.75" customHeight="1" x14ac:dyDescent="0.25">
      <c r="A170" s="210">
        <v>43220</v>
      </c>
      <c r="B170" s="115">
        <v>180162066</v>
      </c>
      <c r="C170" s="308">
        <v>4</v>
      </c>
      <c r="D170" s="117">
        <v>431900</v>
      </c>
      <c r="E170" s="118"/>
      <c r="F170" s="120"/>
      <c r="G170" s="117"/>
      <c r="H170" s="118"/>
      <c r="I170" s="213"/>
      <c r="J170" s="117"/>
    </row>
    <row r="171" spans="1:10" ht="15.75" customHeight="1" x14ac:dyDescent="0.25">
      <c r="A171" s="210">
        <v>43222</v>
      </c>
      <c r="B171" s="115">
        <v>180162251</v>
      </c>
      <c r="C171" s="308">
        <v>23</v>
      </c>
      <c r="D171" s="117">
        <v>2027900</v>
      </c>
      <c r="E171" s="118">
        <v>180042499</v>
      </c>
      <c r="F171" s="120">
        <v>8</v>
      </c>
      <c r="G171" s="117">
        <v>905450</v>
      </c>
      <c r="H171" s="118"/>
      <c r="I171" s="213"/>
      <c r="J171" s="117"/>
    </row>
    <row r="172" spans="1:10" ht="15.75" customHeight="1" x14ac:dyDescent="0.25">
      <c r="A172" s="210">
        <v>43222</v>
      </c>
      <c r="B172" s="115">
        <v>180162305</v>
      </c>
      <c r="C172" s="308">
        <v>2</v>
      </c>
      <c r="D172" s="117">
        <v>299163</v>
      </c>
      <c r="E172" s="118"/>
      <c r="F172" s="120"/>
      <c r="G172" s="117"/>
      <c r="H172" s="118"/>
      <c r="I172" s="213"/>
      <c r="J172" s="117"/>
    </row>
    <row r="173" spans="1:10" ht="15.75" customHeight="1" x14ac:dyDescent="0.25">
      <c r="A173" s="210">
        <v>43223</v>
      </c>
      <c r="B173" s="115">
        <v>180162366</v>
      </c>
      <c r="C173" s="308">
        <v>19</v>
      </c>
      <c r="D173" s="117">
        <v>2204388</v>
      </c>
      <c r="E173" s="118">
        <v>180042523</v>
      </c>
      <c r="F173" s="120">
        <v>3</v>
      </c>
      <c r="G173" s="117">
        <v>295925</v>
      </c>
      <c r="H173" s="118"/>
      <c r="I173" s="213"/>
      <c r="J173" s="117"/>
    </row>
    <row r="174" spans="1:10" ht="15.75" customHeight="1" x14ac:dyDescent="0.25">
      <c r="A174" s="210">
        <v>43223</v>
      </c>
      <c r="B174" s="115">
        <v>180162420</v>
      </c>
      <c r="C174" s="308">
        <v>3</v>
      </c>
      <c r="D174" s="117">
        <v>273088</v>
      </c>
      <c r="E174" s="118"/>
      <c r="F174" s="120"/>
      <c r="G174" s="117"/>
      <c r="H174" s="118"/>
      <c r="I174" s="213"/>
      <c r="J174" s="117"/>
    </row>
    <row r="175" spans="1:10" ht="15.75" customHeight="1" x14ac:dyDescent="0.25">
      <c r="A175" s="210">
        <v>43224</v>
      </c>
      <c r="B175" s="115">
        <v>180162485</v>
      </c>
      <c r="C175" s="308">
        <v>16</v>
      </c>
      <c r="D175" s="117">
        <v>1713863</v>
      </c>
      <c r="E175" s="118">
        <v>180042549</v>
      </c>
      <c r="F175" s="120">
        <v>7</v>
      </c>
      <c r="G175" s="117">
        <v>699913</v>
      </c>
      <c r="H175" s="118"/>
      <c r="I175" s="213"/>
      <c r="J175" s="117"/>
    </row>
    <row r="176" spans="1:10" ht="15.75" customHeight="1" x14ac:dyDescent="0.25">
      <c r="A176" s="210">
        <v>43224</v>
      </c>
      <c r="B176" s="115">
        <v>180162533</v>
      </c>
      <c r="C176" s="308">
        <v>7</v>
      </c>
      <c r="D176" s="117">
        <v>677863</v>
      </c>
      <c r="E176" s="118"/>
      <c r="F176" s="120"/>
      <c r="G176" s="117"/>
      <c r="H176" s="118"/>
      <c r="I176" s="213"/>
      <c r="J176" s="117"/>
    </row>
    <row r="177" spans="1:10" ht="15.75" customHeight="1" x14ac:dyDescent="0.25">
      <c r="A177" s="210">
        <v>43225</v>
      </c>
      <c r="B177" s="115">
        <v>180162581</v>
      </c>
      <c r="C177" s="308">
        <v>9</v>
      </c>
      <c r="D177" s="117">
        <v>1134088</v>
      </c>
      <c r="E177" s="118">
        <v>180042580</v>
      </c>
      <c r="F177" s="120">
        <v>3</v>
      </c>
      <c r="G177" s="117">
        <v>435138</v>
      </c>
      <c r="H177" s="118"/>
      <c r="I177" s="213"/>
      <c r="J177" s="117"/>
    </row>
    <row r="178" spans="1:10" ht="15.75" customHeight="1" x14ac:dyDescent="0.25">
      <c r="A178" s="210">
        <v>43225</v>
      </c>
      <c r="B178" s="115">
        <v>180162626</v>
      </c>
      <c r="C178" s="308">
        <v>3</v>
      </c>
      <c r="D178" s="117">
        <v>270900</v>
      </c>
      <c r="E178" s="118"/>
      <c r="F178" s="120"/>
      <c r="G178" s="117"/>
      <c r="H178" s="118"/>
      <c r="I178" s="213"/>
      <c r="J178" s="117"/>
    </row>
    <row r="179" spans="1:10" ht="15.75" customHeight="1" x14ac:dyDescent="0.25">
      <c r="A179" s="210">
        <v>43227</v>
      </c>
      <c r="B179" s="115">
        <v>180162832</v>
      </c>
      <c r="C179" s="308">
        <v>18</v>
      </c>
      <c r="D179" s="117">
        <v>1781675</v>
      </c>
      <c r="E179" s="118"/>
      <c r="F179" s="120"/>
      <c r="G179" s="117"/>
      <c r="H179" s="118"/>
      <c r="I179" s="213"/>
      <c r="J179" s="117"/>
    </row>
    <row r="180" spans="1:10" ht="15.75" customHeight="1" x14ac:dyDescent="0.25">
      <c r="A180" s="210">
        <v>43227</v>
      </c>
      <c r="B180" s="115">
        <v>180162894</v>
      </c>
      <c r="C180" s="308">
        <v>11</v>
      </c>
      <c r="D180" s="117">
        <v>1124550</v>
      </c>
      <c r="E180" s="118"/>
      <c r="F180" s="120"/>
      <c r="G180" s="117"/>
      <c r="H180" s="118"/>
      <c r="I180" s="213"/>
      <c r="J180" s="117"/>
    </row>
    <row r="181" spans="1:10" ht="15.75" customHeight="1" x14ac:dyDescent="0.25">
      <c r="A181" s="210"/>
      <c r="B181" s="115"/>
      <c r="C181" s="308"/>
      <c r="D181" s="117"/>
      <c r="E181" s="118"/>
      <c r="F181" s="120"/>
      <c r="G181" s="117"/>
      <c r="H181" s="118"/>
      <c r="I181" s="213"/>
      <c r="J181" s="117"/>
    </row>
    <row r="182" spans="1:10" ht="15.75" customHeight="1" x14ac:dyDescent="0.25">
      <c r="A182" s="210"/>
      <c r="B182" s="115"/>
      <c r="C182" s="308"/>
      <c r="D182" s="117"/>
      <c r="E182" s="118"/>
      <c r="F182" s="120"/>
      <c r="G182" s="117"/>
      <c r="H182" s="118"/>
      <c r="I182" s="213"/>
      <c r="J182" s="117"/>
    </row>
    <row r="183" spans="1:10" ht="15.75" customHeight="1" x14ac:dyDescent="0.25">
      <c r="A183" s="210"/>
      <c r="B183" s="115"/>
      <c r="C183" s="308"/>
      <c r="D183" s="117"/>
      <c r="E183" s="118"/>
      <c r="F183" s="120"/>
      <c r="G183" s="117"/>
      <c r="H183" s="118"/>
      <c r="I183" s="213"/>
      <c r="J183" s="117"/>
    </row>
    <row r="184" spans="1:10" x14ac:dyDescent="0.25">
      <c r="A184" s="236"/>
      <c r="B184" s="235"/>
      <c r="C184" s="12"/>
      <c r="D184" s="237"/>
      <c r="E184" s="238"/>
      <c r="F184" s="241"/>
      <c r="G184" s="237"/>
      <c r="H184" s="238"/>
      <c r="I184" s="240"/>
      <c r="J184" s="237"/>
    </row>
    <row r="185" spans="1:10" x14ac:dyDescent="0.25">
      <c r="A185" s="236"/>
      <c r="B185" s="224" t="s">
        <v>11</v>
      </c>
      <c r="C185" s="230">
        <f>SUM(C8:C184)</f>
        <v>1926</v>
      </c>
      <c r="D185" s="225">
        <f>SUM(D8:D184)</f>
        <v>202660104</v>
      </c>
      <c r="E185" s="224" t="s">
        <v>11</v>
      </c>
      <c r="F185" s="233">
        <f>SUM(F8:F184)</f>
        <v>220</v>
      </c>
      <c r="G185" s="225">
        <f>SUM(G8:G184)</f>
        <v>23711730</v>
      </c>
      <c r="H185" s="233">
        <f>SUM(H8:H184)</f>
        <v>0</v>
      </c>
      <c r="I185" s="233">
        <f>SUM(I8:I184)</f>
        <v>165023797</v>
      </c>
      <c r="J185" s="5"/>
    </row>
    <row r="186" spans="1:10" x14ac:dyDescent="0.25">
      <c r="A186" s="236"/>
      <c r="B186" s="224"/>
      <c r="C186" s="230"/>
      <c r="D186" s="225"/>
      <c r="E186" s="224"/>
      <c r="F186" s="233"/>
      <c r="G186" s="225"/>
      <c r="H186" s="233"/>
      <c r="I186" s="233"/>
      <c r="J186" s="5"/>
    </row>
    <row r="187" spans="1:10" x14ac:dyDescent="0.25">
      <c r="A187" s="226"/>
      <c r="B187" s="227"/>
      <c r="C187" s="12"/>
      <c r="D187" s="237"/>
      <c r="E187" s="224"/>
      <c r="F187" s="241"/>
      <c r="G187" s="331" t="s">
        <v>12</v>
      </c>
      <c r="H187" s="331"/>
      <c r="I187" s="240"/>
      <c r="J187" s="228">
        <f>SUM(D8:D184)</f>
        <v>202660104</v>
      </c>
    </row>
    <row r="188" spans="1:10" x14ac:dyDescent="0.25">
      <c r="A188" s="236"/>
      <c r="B188" s="235"/>
      <c r="C188" s="12"/>
      <c r="D188" s="237"/>
      <c r="E188" s="238"/>
      <c r="F188" s="241"/>
      <c r="G188" s="331" t="s">
        <v>13</v>
      </c>
      <c r="H188" s="331"/>
      <c r="I188" s="240"/>
      <c r="J188" s="228">
        <f>SUM(G8:G184)</f>
        <v>23711730</v>
      </c>
    </row>
    <row r="189" spans="1:10" x14ac:dyDescent="0.25">
      <c r="A189" s="229"/>
      <c r="B189" s="238"/>
      <c r="C189" s="12"/>
      <c r="D189" s="237"/>
      <c r="E189" s="238"/>
      <c r="F189" s="241"/>
      <c r="G189" s="331" t="s">
        <v>14</v>
      </c>
      <c r="H189" s="331"/>
      <c r="I189" s="41"/>
      <c r="J189" s="230">
        <f>J187-J188</f>
        <v>178948374</v>
      </c>
    </row>
    <row r="190" spans="1:10" x14ac:dyDescent="0.25">
      <c r="A190" s="236"/>
      <c r="B190" s="231"/>
      <c r="C190" s="12"/>
      <c r="D190" s="232"/>
      <c r="E190" s="238"/>
      <c r="F190" s="241"/>
      <c r="G190" s="331" t="s">
        <v>15</v>
      </c>
      <c r="H190" s="331"/>
      <c r="I190" s="240"/>
      <c r="J190" s="228">
        <f>SUM(H8:H184)</f>
        <v>0</v>
      </c>
    </row>
    <row r="191" spans="1:10" x14ac:dyDescent="0.25">
      <c r="A191" s="236"/>
      <c r="B191" s="231"/>
      <c r="C191" s="12"/>
      <c r="D191" s="232"/>
      <c r="E191" s="238"/>
      <c r="F191" s="241"/>
      <c r="G191" s="331" t="s">
        <v>16</v>
      </c>
      <c r="H191" s="331"/>
      <c r="I191" s="240"/>
      <c r="J191" s="228">
        <f>J189+J190</f>
        <v>178948374</v>
      </c>
    </row>
    <row r="192" spans="1:10" x14ac:dyDescent="0.25">
      <c r="A192" s="236"/>
      <c r="B192" s="231"/>
      <c r="C192" s="12"/>
      <c r="D192" s="232"/>
      <c r="E192" s="238"/>
      <c r="F192" s="241"/>
      <c r="G192" s="331" t="s">
        <v>5</v>
      </c>
      <c r="H192" s="331"/>
      <c r="I192" s="240"/>
      <c r="J192" s="228">
        <f>SUM(I8:I184)</f>
        <v>165023797</v>
      </c>
    </row>
    <row r="193" spans="1:10" x14ac:dyDescent="0.25">
      <c r="A193" s="236"/>
      <c r="B193" s="231"/>
      <c r="C193" s="12"/>
      <c r="D193" s="232"/>
      <c r="E193" s="238"/>
      <c r="F193" s="241"/>
      <c r="G193" s="331" t="s">
        <v>32</v>
      </c>
      <c r="H193" s="331"/>
      <c r="I193" s="241" t="str">
        <f>IF(J193&gt;0,"SALDO",IF(J193&lt;0,"PIUTANG",IF(J193=0,"LUNAS")))</f>
        <v>PIUTANG</v>
      </c>
      <c r="J193" s="228">
        <f>J192-J191</f>
        <v>-13924577</v>
      </c>
    </row>
  </sheetData>
  <mergeCells count="15">
    <mergeCell ref="G193:H193"/>
    <mergeCell ref="G187:H187"/>
    <mergeCell ref="G188:H188"/>
    <mergeCell ref="G189:H189"/>
    <mergeCell ref="G190:H190"/>
    <mergeCell ref="G191:H191"/>
    <mergeCell ref="G192:H192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14"/>
  <sheetViews>
    <sheetView workbookViewId="0">
      <pane ySplit="7" topLeftCell="A97" activePane="bottomLeft" state="frozen"/>
      <selection pane="bottomLeft" activeCell="D105" sqref="D10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5" t="s">
        <v>22</v>
      </c>
      <c r="G1" s="325"/>
      <c r="H1" s="325"/>
      <c r="I1" s="42" t="s">
        <v>20</v>
      </c>
      <c r="J1" s="20"/>
      <c r="L1" s="279">
        <f>SUM(D97:D103)</f>
        <v>3319401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J114*-1</f>
        <v>4027076</v>
      </c>
      <c r="J2" s="20"/>
      <c r="L2" s="279">
        <f>SUM(G97:G103)</f>
        <v>337313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2982088</v>
      </c>
      <c r="M3" s="219"/>
      <c r="N3" s="219">
        <f>I2-L3</f>
        <v>1044988</v>
      </c>
      <c r="O3" s="219"/>
      <c r="P3" s="219"/>
      <c r="Q3" s="219"/>
      <c r="R3" s="219"/>
    </row>
    <row r="5" spans="1:18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</row>
    <row r="6" spans="1:18" x14ac:dyDescent="0.25">
      <c r="A6" s="332" t="s">
        <v>2</v>
      </c>
      <c r="B6" s="328" t="s">
        <v>3</v>
      </c>
      <c r="C6" s="328"/>
      <c r="D6" s="328"/>
      <c r="E6" s="328"/>
      <c r="F6" s="328"/>
      <c r="G6" s="328"/>
      <c r="H6" s="333" t="s">
        <v>4</v>
      </c>
      <c r="I6" s="329" t="s">
        <v>5</v>
      </c>
      <c r="J6" s="330" t="s">
        <v>6</v>
      </c>
    </row>
    <row r="7" spans="1:18" x14ac:dyDescent="0.25">
      <c r="A7" s="33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3"/>
      <c r="I7" s="329"/>
      <c r="J7" s="330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2">
        <v>43220</v>
      </c>
      <c r="B97" s="235">
        <v>180162039</v>
      </c>
      <c r="C97" s="241">
        <v>7</v>
      </c>
      <c r="D97" s="237">
        <v>904575</v>
      </c>
      <c r="E97" s="238"/>
      <c r="F97" s="241"/>
      <c r="G97" s="237"/>
      <c r="H97" s="240"/>
      <c r="I97" s="240"/>
      <c r="J97" s="23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2">
        <v>43221</v>
      </c>
      <c r="B98" s="235">
        <v>180162169</v>
      </c>
      <c r="C98" s="241">
        <v>1</v>
      </c>
      <c r="D98" s="237">
        <v>111038</v>
      </c>
      <c r="E98" s="238"/>
      <c r="F98" s="241"/>
      <c r="G98" s="237"/>
      <c r="H98" s="240"/>
      <c r="I98" s="240"/>
      <c r="J98" s="23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2">
        <v>43222</v>
      </c>
      <c r="B99" s="235">
        <v>180162284</v>
      </c>
      <c r="C99" s="241">
        <v>3</v>
      </c>
      <c r="D99" s="237">
        <v>487200</v>
      </c>
      <c r="E99" s="238">
        <v>180042505</v>
      </c>
      <c r="F99" s="241">
        <v>1</v>
      </c>
      <c r="G99" s="237">
        <v>201513</v>
      </c>
      <c r="H99" s="240"/>
      <c r="I99" s="240"/>
      <c r="J99" s="23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2">
        <v>43223</v>
      </c>
      <c r="B100" s="235">
        <v>180162399</v>
      </c>
      <c r="C100" s="241">
        <v>7</v>
      </c>
      <c r="D100" s="237">
        <v>663513</v>
      </c>
      <c r="E100" s="238"/>
      <c r="F100" s="241"/>
      <c r="G100" s="237"/>
      <c r="H100" s="240"/>
      <c r="I100" s="240"/>
      <c r="J100" s="23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2">
        <v>43224</v>
      </c>
      <c r="B101" s="235">
        <v>180162504</v>
      </c>
      <c r="C101" s="241">
        <v>7</v>
      </c>
      <c r="D101" s="237">
        <v>803250</v>
      </c>
      <c r="E101" s="238"/>
      <c r="F101" s="241"/>
      <c r="G101" s="237"/>
      <c r="H101" s="240"/>
      <c r="I101" s="240"/>
      <c r="J101" s="23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2">
        <v>43225</v>
      </c>
      <c r="B102" s="235">
        <v>180162643</v>
      </c>
      <c r="C102" s="241">
        <v>2</v>
      </c>
      <c r="D102" s="237">
        <v>166250</v>
      </c>
      <c r="E102" s="238">
        <v>180042593</v>
      </c>
      <c r="F102" s="241">
        <v>1</v>
      </c>
      <c r="G102" s="237">
        <v>135800</v>
      </c>
      <c r="H102" s="240"/>
      <c r="I102" s="240"/>
      <c r="J102" s="23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2">
        <v>43225</v>
      </c>
      <c r="B103" s="235">
        <v>180162664</v>
      </c>
      <c r="C103" s="241">
        <v>1</v>
      </c>
      <c r="D103" s="237">
        <v>183575</v>
      </c>
      <c r="E103" s="238"/>
      <c r="F103" s="241"/>
      <c r="G103" s="237"/>
      <c r="H103" s="240"/>
      <c r="I103" s="240"/>
      <c r="J103" s="237"/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2">
        <v>43227</v>
      </c>
      <c r="B104" s="235">
        <v>180162884</v>
      </c>
      <c r="C104" s="241">
        <v>9</v>
      </c>
      <c r="D104" s="237">
        <v>1047988</v>
      </c>
      <c r="E104" s="238"/>
      <c r="F104" s="241"/>
      <c r="G104" s="237"/>
      <c r="H104" s="240"/>
      <c r="I104" s="240"/>
      <c r="J104" s="237"/>
      <c r="K104" s="219"/>
      <c r="L104" s="219"/>
      <c r="M104" s="219"/>
      <c r="N104" s="219"/>
      <c r="O104" s="219"/>
      <c r="P104" s="219"/>
      <c r="Q104" s="219"/>
      <c r="R104" s="219"/>
    </row>
    <row r="105" spans="1:18" x14ac:dyDescent="0.25">
      <c r="A105" s="162"/>
      <c r="B105" s="3"/>
      <c r="C105" s="40"/>
      <c r="D105" s="6"/>
      <c r="E105" s="7"/>
      <c r="F105" s="40"/>
      <c r="G105" s="6"/>
      <c r="H105" s="39"/>
      <c r="I105" s="39"/>
      <c r="J105" s="6"/>
    </row>
    <row r="106" spans="1:18" x14ac:dyDescent="0.25">
      <c r="A106" s="162"/>
      <c r="B106" s="8" t="s">
        <v>11</v>
      </c>
      <c r="C106" s="77">
        <f>SUM(C8:C105)</f>
        <v>638</v>
      </c>
      <c r="D106" s="9">
        <f>SUM(D8:D105)</f>
        <v>69017136</v>
      </c>
      <c r="E106" s="8" t="s">
        <v>11</v>
      </c>
      <c r="F106" s="77">
        <f>SUM(F8:F105)</f>
        <v>53</v>
      </c>
      <c r="G106" s="5">
        <f>SUM(G8:G105)</f>
        <v>15355683</v>
      </c>
      <c r="H106" s="40">
        <f>SUM(H8:H105)</f>
        <v>0</v>
      </c>
      <c r="I106" s="40">
        <f>SUM(I8:I105)</f>
        <v>49634377</v>
      </c>
      <c r="J106" s="5"/>
    </row>
    <row r="107" spans="1:18" x14ac:dyDescent="0.25">
      <c r="A107" s="162"/>
      <c r="B107" s="8"/>
      <c r="C107" s="77"/>
      <c r="D107" s="9"/>
      <c r="E107" s="8"/>
      <c r="F107" s="77"/>
      <c r="G107" s="5"/>
      <c r="H107" s="40"/>
      <c r="I107" s="40"/>
      <c r="J107" s="5"/>
    </row>
    <row r="108" spans="1:18" x14ac:dyDescent="0.25">
      <c r="A108" s="163"/>
      <c r="B108" s="11"/>
      <c r="C108" s="40"/>
      <c r="D108" s="6"/>
      <c r="E108" s="8"/>
      <c r="F108" s="40"/>
      <c r="G108" s="331" t="s">
        <v>12</v>
      </c>
      <c r="H108" s="331"/>
      <c r="I108" s="39"/>
      <c r="J108" s="13">
        <f>SUM(D8:D105)</f>
        <v>69017136</v>
      </c>
    </row>
    <row r="109" spans="1:18" x14ac:dyDescent="0.25">
      <c r="A109" s="162"/>
      <c r="B109" s="3"/>
      <c r="C109" s="40"/>
      <c r="D109" s="6"/>
      <c r="E109" s="7"/>
      <c r="F109" s="40"/>
      <c r="G109" s="331" t="s">
        <v>13</v>
      </c>
      <c r="H109" s="331"/>
      <c r="I109" s="39"/>
      <c r="J109" s="13">
        <f>SUM(G8:G105)</f>
        <v>15355683</v>
      </c>
    </row>
    <row r="110" spans="1:18" x14ac:dyDescent="0.25">
      <c r="A110" s="164"/>
      <c r="B110" s="7"/>
      <c r="C110" s="40"/>
      <c r="D110" s="6"/>
      <c r="E110" s="7"/>
      <c r="F110" s="40"/>
      <c r="G110" s="331" t="s">
        <v>14</v>
      </c>
      <c r="H110" s="331"/>
      <c r="I110" s="41"/>
      <c r="J110" s="15">
        <f>J108-J109</f>
        <v>53661453</v>
      </c>
    </row>
    <row r="111" spans="1:18" x14ac:dyDescent="0.25">
      <c r="A111" s="162"/>
      <c r="B111" s="16"/>
      <c r="C111" s="40"/>
      <c r="D111" s="17"/>
      <c r="E111" s="7"/>
      <c r="F111" s="40"/>
      <c r="G111" s="331" t="s">
        <v>15</v>
      </c>
      <c r="H111" s="331"/>
      <c r="I111" s="39"/>
      <c r="J111" s="13">
        <f>SUM(H8:H105)</f>
        <v>0</v>
      </c>
    </row>
    <row r="112" spans="1:18" x14ac:dyDescent="0.25">
      <c r="A112" s="162"/>
      <c r="B112" s="16"/>
      <c r="C112" s="40"/>
      <c r="D112" s="17"/>
      <c r="E112" s="7"/>
      <c r="F112" s="40"/>
      <c r="G112" s="331" t="s">
        <v>16</v>
      </c>
      <c r="H112" s="331"/>
      <c r="I112" s="39"/>
      <c r="J112" s="13">
        <f>J110+J111</f>
        <v>53661453</v>
      </c>
    </row>
    <row r="113" spans="1:10" x14ac:dyDescent="0.25">
      <c r="A113" s="162"/>
      <c r="B113" s="16"/>
      <c r="C113" s="40"/>
      <c r="D113" s="17"/>
      <c r="E113" s="7"/>
      <c r="F113" s="40"/>
      <c r="G113" s="331" t="s">
        <v>5</v>
      </c>
      <c r="H113" s="331"/>
      <c r="I113" s="39"/>
      <c r="J113" s="13">
        <f>SUM(I8:I105)</f>
        <v>49634377</v>
      </c>
    </row>
    <row r="114" spans="1:10" x14ac:dyDescent="0.25">
      <c r="A114" s="162"/>
      <c r="B114" s="16"/>
      <c r="C114" s="40"/>
      <c r="D114" s="17"/>
      <c r="E114" s="7"/>
      <c r="F114" s="40"/>
      <c r="G114" s="331" t="s">
        <v>32</v>
      </c>
      <c r="H114" s="331"/>
      <c r="I114" s="40" t="str">
        <f>IF(J114&gt;0,"SALDO",IF(J114&lt;0,"PIUTANG",IF(J114=0,"LUNAS")))</f>
        <v>PIUTANG</v>
      </c>
      <c r="J114" s="13">
        <f>J113-J112</f>
        <v>-4027076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3:H113"/>
    <mergeCell ref="G114:H114"/>
    <mergeCell ref="G108:H108"/>
    <mergeCell ref="G109:H109"/>
    <mergeCell ref="G110:H110"/>
    <mergeCell ref="G111:H111"/>
    <mergeCell ref="G112:H112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505"/>
  <sheetViews>
    <sheetView workbookViewId="0">
      <pane ySplit="7" topLeftCell="A477" activePane="bottomLeft" state="frozen"/>
      <selection pane="bottomLeft" activeCell="G488" sqref="G48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SUM(D482:D486)</f>
        <v>5288590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J505*-1</f>
        <v>10384238</v>
      </c>
      <c r="J2" s="218"/>
      <c r="L2" s="219">
        <f>SUM(G482:G486)</f>
        <v>507763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4780827</v>
      </c>
      <c r="M3" s="219">
        <f>M1-M2</f>
        <v>0</v>
      </c>
      <c r="N3" s="219">
        <f>L3+M3</f>
        <v>4780827</v>
      </c>
    </row>
    <row r="4" spans="1:18" x14ac:dyDescent="0.25">
      <c r="L4" s="234"/>
    </row>
    <row r="5" spans="1:18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</row>
    <row r="6" spans="1:18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36" t="s">
        <v>4</v>
      </c>
      <c r="I6" s="338" t="s">
        <v>5</v>
      </c>
      <c r="J6" s="340" t="s">
        <v>6</v>
      </c>
    </row>
    <row r="7" spans="1:18" x14ac:dyDescent="0.25">
      <c r="A7" s="327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7"/>
      <c r="I7" s="339"/>
      <c r="J7" s="341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5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5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5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5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5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5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5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5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5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5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5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5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5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5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5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5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5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5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5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5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5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5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5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5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5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5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5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5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5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5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5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5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5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5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5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5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5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5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5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5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5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5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5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5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5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5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5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5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5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5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5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5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5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5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5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5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98">
        <v>43227</v>
      </c>
      <c r="B487" s="99">
        <v>180162804</v>
      </c>
      <c r="C487" s="100">
        <v>24</v>
      </c>
      <c r="D487" s="34">
        <v>2331875</v>
      </c>
      <c r="E487" s="101">
        <v>180042650</v>
      </c>
      <c r="F487" s="100">
        <v>1</v>
      </c>
      <c r="G487" s="34">
        <v>103863</v>
      </c>
      <c r="H487" s="102"/>
      <c r="I487" s="102"/>
      <c r="J487" s="34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98">
        <v>43227</v>
      </c>
      <c r="B488" s="99">
        <v>180162815</v>
      </c>
      <c r="C488" s="100">
        <v>33</v>
      </c>
      <c r="D488" s="34">
        <v>3445838</v>
      </c>
      <c r="E488" s="101"/>
      <c r="F488" s="100"/>
      <c r="G488" s="34"/>
      <c r="H488" s="102"/>
      <c r="I488" s="102"/>
      <c r="J488" s="34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98">
        <v>43227</v>
      </c>
      <c r="B489" s="99">
        <v>180162820</v>
      </c>
      <c r="C489" s="100">
        <v>15</v>
      </c>
      <c r="D489" s="34">
        <v>1517775</v>
      </c>
      <c r="E489" s="101"/>
      <c r="F489" s="100"/>
      <c r="G489" s="34"/>
      <c r="H489" s="102"/>
      <c r="I489" s="102"/>
      <c r="J489" s="34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98">
        <v>43227</v>
      </c>
      <c r="B490" s="99">
        <v>180162847</v>
      </c>
      <c r="C490" s="100">
        <v>10</v>
      </c>
      <c r="D490" s="34">
        <v>1175038</v>
      </c>
      <c r="E490" s="101"/>
      <c r="F490" s="100"/>
      <c r="G490" s="34"/>
      <c r="H490" s="102"/>
      <c r="I490" s="102"/>
      <c r="J490" s="34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98">
        <v>43227</v>
      </c>
      <c r="B491" s="99">
        <v>180162885</v>
      </c>
      <c r="C491" s="100">
        <v>20</v>
      </c>
      <c r="D491" s="34">
        <v>2017575</v>
      </c>
      <c r="E491" s="101"/>
      <c r="F491" s="100"/>
      <c r="G491" s="34"/>
      <c r="H491" s="102"/>
      <c r="I491" s="102"/>
      <c r="J491" s="34"/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98"/>
      <c r="B492" s="99"/>
      <c r="C492" s="100"/>
      <c r="D492" s="34"/>
      <c r="E492" s="101"/>
      <c r="F492" s="100"/>
      <c r="G492" s="34"/>
      <c r="H492" s="102"/>
      <c r="I492" s="102"/>
      <c r="J492" s="34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98"/>
      <c r="B493" s="99"/>
      <c r="C493" s="100"/>
      <c r="D493" s="34"/>
      <c r="E493" s="101"/>
      <c r="F493" s="100"/>
      <c r="G493" s="34"/>
      <c r="H493" s="102"/>
      <c r="I493" s="102"/>
      <c r="J493" s="34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98"/>
      <c r="B494" s="99"/>
      <c r="C494" s="100"/>
      <c r="D494" s="34"/>
      <c r="E494" s="101"/>
      <c r="F494" s="100"/>
      <c r="G494" s="34"/>
      <c r="H494" s="102"/>
      <c r="I494" s="102"/>
      <c r="J494" s="34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98"/>
      <c r="B495" s="99"/>
      <c r="C495" s="100"/>
      <c r="D495" s="34"/>
      <c r="E495" s="101"/>
      <c r="F495" s="100"/>
      <c r="G495" s="34"/>
      <c r="H495" s="102"/>
      <c r="I495" s="102"/>
      <c r="J495" s="34"/>
      <c r="K495" s="138"/>
      <c r="L495" s="138"/>
      <c r="M495" s="138"/>
      <c r="N495" s="138"/>
      <c r="O495" s="138"/>
      <c r="P495" s="138"/>
      <c r="Q495" s="138"/>
      <c r="R495" s="138"/>
    </row>
    <row r="496" spans="1:18" x14ac:dyDescent="0.25">
      <c r="A496" s="236"/>
      <c r="B496" s="235"/>
      <c r="C496" s="241"/>
      <c r="D496" s="237"/>
      <c r="E496" s="238"/>
      <c r="F496" s="241"/>
      <c r="G496" s="237"/>
      <c r="H496" s="240"/>
      <c r="I496" s="240"/>
      <c r="J496" s="237"/>
    </row>
    <row r="497" spans="1:18" s="218" customFormat="1" x14ac:dyDescent="0.25">
      <c r="A497" s="227"/>
      <c r="B497" s="224" t="s">
        <v>11</v>
      </c>
      <c r="C497" s="233">
        <f>SUM(C8:C496)</f>
        <v>5487</v>
      </c>
      <c r="D497" s="225">
        <f>SUM(D8:D496)</f>
        <v>599976423</v>
      </c>
      <c r="E497" s="224" t="s">
        <v>11</v>
      </c>
      <c r="F497" s="233">
        <f>SUM(F8:F496)</f>
        <v>483</v>
      </c>
      <c r="G497" s="225">
        <f>SUM(G8:G496)</f>
        <v>53611007</v>
      </c>
      <c r="H497" s="233">
        <f>SUM(H8:H496)</f>
        <v>0</v>
      </c>
      <c r="I497" s="233">
        <f>SUM(I8:I496)</f>
        <v>535981178</v>
      </c>
      <c r="J497" s="225"/>
      <c r="K497" s="220"/>
      <c r="L497" s="220"/>
      <c r="M497" s="220"/>
      <c r="N497" s="220"/>
      <c r="O497" s="220"/>
      <c r="P497" s="220"/>
      <c r="Q497" s="220"/>
      <c r="R497" s="220"/>
    </row>
    <row r="498" spans="1:18" s="218" customFormat="1" x14ac:dyDescent="0.25">
      <c r="A498" s="227"/>
      <c r="B498" s="224"/>
      <c r="C498" s="233"/>
      <c r="D498" s="225"/>
      <c r="E498" s="224"/>
      <c r="F498" s="233"/>
      <c r="G498" s="225"/>
      <c r="H498" s="233"/>
      <c r="I498" s="233"/>
      <c r="J498" s="225"/>
      <c r="K498" s="220"/>
      <c r="M498" s="220"/>
      <c r="N498" s="220"/>
      <c r="O498" s="220"/>
      <c r="P498" s="220"/>
      <c r="Q498" s="220"/>
      <c r="R498" s="220"/>
    </row>
    <row r="499" spans="1:18" x14ac:dyDescent="0.25">
      <c r="A499" s="226"/>
      <c r="B499" s="227"/>
      <c r="C499" s="241"/>
      <c r="D499" s="237"/>
      <c r="E499" s="224"/>
      <c r="F499" s="241"/>
      <c r="G499" s="334" t="s">
        <v>12</v>
      </c>
      <c r="H499" s="335"/>
      <c r="I499" s="237"/>
      <c r="J499" s="228">
        <f>SUM(D8:D496)</f>
        <v>599976423</v>
      </c>
      <c r="P499" s="220"/>
      <c r="Q499" s="220"/>
      <c r="R499" s="234"/>
    </row>
    <row r="500" spans="1:18" x14ac:dyDescent="0.25">
      <c r="A500" s="236"/>
      <c r="B500" s="235"/>
      <c r="C500" s="241"/>
      <c r="D500" s="237"/>
      <c r="E500" s="238"/>
      <c r="F500" s="241"/>
      <c r="G500" s="334" t="s">
        <v>13</v>
      </c>
      <c r="H500" s="335"/>
      <c r="I500" s="238"/>
      <c r="J500" s="228">
        <f>SUM(G8:G496)</f>
        <v>53611007</v>
      </c>
      <c r="R500" s="234"/>
    </row>
    <row r="501" spans="1:18" x14ac:dyDescent="0.25">
      <c r="A501" s="229"/>
      <c r="B501" s="238"/>
      <c r="C501" s="241"/>
      <c r="D501" s="237"/>
      <c r="E501" s="238"/>
      <c r="F501" s="241"/>
      <c r="G501" s="334" t="s">
        <v>14</v>
      </c>
      <c r="H501" s="335"/>
      <c r="I501" s="230"/>
      <c r="J501" s="230">
        <f>J499-J500</f>
        <v>546365416</v>
      </c>
      <c r="L501" s="220"/>
      <c r="R501" s="234"/>
    </row>
    <row r="502" spans="1:18" x14ac:dyDescent="0.25">
      <c r="A502" s="236"/>
      <c r="B502" s="231"/>
      <c r="C502" s="241"/>
      <c r="D502" s="232"/>
      <c r="E502" s="238"/>
      <c r="F502" s="241"/>
      <c r="G502" s="334" t="s">
        <v>15</v>
      </c>
      <c r="H502" s="335"/>
      <c r="I502" s="238"/>
      <c r="J502" s="228">
        <f>SUM(H8:H496)</f>
        <v>0</v>
      </c>
      <c r="R502" s="234"/>
    </row>
    <row r="503" spans="1:18" x14ac:dyDescent="0.25">
      <c r="A503" s="236"/>
      <c r="B503" s="231"/>
      <c r="C503" s="241"/>
      <c r="D503" s="232"/>
      <c r="E503" s="238"/>
      <c r="F503" s="241"/>
      <c r="G503" s="334" t="s">
        <v>16</v>
      </c>
      <c r="H503" s="335"/>
      <c r="I503" s="238"/>
      <c r="J503" s="228">
        <f>J501+J502</f>
        <v>546365416</v>
      </c>
      <c r="R503" s="234"/>
    </row>
    <row r="504" spans="1:18" x14ac:dyDescent="0.25">
      <c r="A504" s="236"/>
      <c r="B504" s="231"/>
      <c r="C504" s="241"/>
      <c r="D504" s="232"/>
      <c r="E504" s="238"/>
      <c r="F504" s="241"/>
      <c r="G504" s="334" t="s">
        <v>5</v>
      </c>
      <c r="H504" s="335"/>
      <c r="I504" s="238"/>
      <c r="J504" s="228">
        <f>SUM(I8:I496)</f>
        <v>535981178</v>
      </c>
      <c r="R504" s="234"/>
    </row>
    <row r="505" spans="1:18" x14ac:dyDescent="0.25">
      <c r="A505" s="236"/>
      <c r="B505" s="231"/>
      <c r="C505" s="241"/>
      <c r="D505" s="232"/>
      <c r="E505" s="238"/>
      <c r="F505" s="241"/>
      <c r="G505" s="334" t="s">
        <v>32</v>
      </c>
      <c r="H505" s="335"/>
      <c r="I505" s="235" t="str">
        <f>IF(J505&gt;0,"SALDO",IF(J505&lt;0,"PIUTANG",IF(J505=0,"LUNAS")))</f>
        <v>PIUTANG</v>
      </c>
      <c r="J505" s="228">
        <f>J504-J503</f>
        <v>-10384238</v>
      </c>
      <c r="R505" s="234"/>
    </row>
  </sheetData>
  <mergeCells count="13">
    <mergeCell ref="A5:J5"/>
    <mergeCell ref="A6:A7"/>
    <mergeCell ref="B6:G6"/>
    <mergeCell ref="H6:H7"/>
    <mergeCell ref="I6:I7"/>
    <mergeCell ref="J6:J7"/>
    <mergeCell ref="G505:H505"/>
    <mergeCell ref="G499:H499"/>
    <mergeCell ref="G500:H500"/>
    <mergeCell ref="G501:H501"/>
    <mergeCell ref="G502:H502"/>
    <mergeCell ref="G503:H503"/>
    <mergeCell ref="G504:H504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402"/>
  <sheetViews>
    <sheetView workbookViewId="0">
      <pane ySplit="6" topLeftCell="A381" activePane="bottomLeft" state="frozen"/>
      <selection pane="bottomLeft" activeCell="G386" sqref="G386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5" t="s">
        <v>22</v>
      </c>
      <c r="G1" s="325"/>
      <c r="H1" s="325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5" t="s">
        <v>21</v>
      </c>
      <c r="G2" s="325"/>
      <c r="H2" s="325"/>
      <c r="I2" s="220">
        <f>J401*-1</f>
        <v>4320136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2"/>
      <c r="B4" s="343"/>
      <c r="C4" s="343"/>
      <c r="D4" s="343"/>
      <c r="E4" s="343"/>
      <c r="F4" s="343"/>
      <c r="G4" s="343"/>
      <c r="H4" s="343"/>
      <c r="I4" s="343"/>
      <c r="J4" s="344"/>
    </row>
    <row r="5" spans="1:16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36" t="s">
        <v>4</v>
      </c>
      <c r="I5" s="350" t="s">
        <v>5</v>
      </c>
      <c r="J5" s="340" t="s">
        <v>6</v>
      </c>
    </row>
    <row r="6" spans="1:16" x14ac:dyDescent="0.25">
      <c r="A6" s="346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7"/>
      <c r="I6" s="351"/>
      <c r="J6" s="341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98">
        <v>43227</v>
      </c>
      <c r="B385" s="99">
        <v>180162806</v>
      </c>
      <c r="C385" s="100">
        <v>3</v>
      </c>
      <c r="D385" s="34">
        <v>297675</v>
      </c>
      <c r="E385" s="101">
        <v>180042649</v>
      </c>
      <c r="F385" s="100">
        <v>4</v>
      </c>
      <c r="G385" s="34">
        <v>389463</v>
      </c>
      <c r="H385" s="101"/>
      <c r="I385" s="102"/>
      <c r="J385" s="34"/>
      <c r="K385" s="234"/>
      <c r="L385" s="234"/>
      <c r="M385" s="234"/>
      <c r="N385" s="234"/>
      <c r="O385" s="234"/>
      <c r="P385" s="234"/>
    </row>
    <row r="386" spans="1:16" x14ac:dyDescent="0.25">
      <c r="A386" s="98">
        <v>43227</v>
      </c>
      <c r="B386" s="99">
        <v>180162828</v>
      </c>
      <c r="C386" s="100">
        <v>29</v>
      </c>
      <c r="D386" s="34">
        <v>3003175</v>
      </c>
      <c r="E386" s="101"/>
      <c r="F386" s="100"/>
      <c r="G386" s="34"/>
      <c r="H386" s="101"/>
      <c r="I386" s="102"/>
      <c r="J386" s="34"/>
      <c r="K386" s="234"/>
      <c r="L386" s="234"/>
      <c r="M386" s="234"/>
      <c r="N386" s="234"/>
      <c r="O386" s="234"/>
      <c r="P386" s="234"/>
    </row>
    <row r="387" spans="1:16" x14ac:dyDescent="0.25">
      <c r="A387" s="98">
        <v>43227</v>
      </c>
      <c r="B387" s="99">
        <v>180162834</v>
      </c>
      <c r="C387" s="100">
        <v>2</v>
      </c>
      <c r="D387" s="34">
        <v>179200</v>
      </c>
      <c r="E387" s="101"/>
      <c r="F387" s="100"/>
      <c r="G387" s="34"/>
      <c r="H387" s="101"/>
      <c r="I387" s="102"/>
      <c r="J387" s="34"/>
      <c r="K387" s="234"/>
      <c r="L387" s="234"/>
      <c r="M387" s="234"/>
      <c r="N387" s="234"/>
      <c r="O387" s="234"/>
      <c r="P387" s="234"/>
    </row>
    <row r="388" spans="1:16" x14ac:dyDescent="0.25">
      <c r="A388" s="98">
        <v>43227</v>
      </c>
      <c r="B388" s="99">
        <v>180162870</v>
      </c>
      <c r="C388" s="100">
        <v>11</v>
      </c>
      <c r="D388" s="34">
        <v>1229550</v>
      </c>
      <c r="E388" s="101"/>
      <c r="F388" s="100"/>
      <c r="G388" s="34"/>
      <c r="H388" s="101"/>
      <c r="I388" s="102"/>
      <c r="J388" s="34"/>
      <c r="K388" s="234"/>
      <c r="L388" s="234"/>
      <c r="M388" s="234"/>
      <c r="N388" s="234"/>
      <c r="O388" s="234"/>
      <c r="P388" s="234"/>
    </row>
    <row r="389" spans="1:16" x14ac:dyDescent="0.25">
      <c r="A389" s="98"/>
      <c r="B389" s="99"/>
      <c r="C389" s="100"/>
      <c r="D389" s="34"/>
      <c r="E389" s="101"/>
      <c r="F389" s="100"/>
      <c r="G389" s="34"/>
      <c r="H389" s="101"/>
      <c r="I389" s="102"/>
      <c r="J389" s="34"/>
      <c r="K389" s="234"/>
      <c r="L389" s="234"/>
      <c r="M389" s="234"/>
      <c r="N389" s="234"/>
      <c r="O389" s="234"/>
      <c r="P389" s="234"/>
    </row>
    <row r="390" spans="1:16" x14ac:dyDescent="0.25">
      <c r="A390" s="98"/>
      <c r="B390" s="99"/>
      <c r="C390" s="100"/>
      <c r="D390" s="34"/>
      <c r="E390" s="101"/>
      <c r="F390" s="100"/>
      <c r="G390" s="34"/>
      <c r="H390" s="101"/>
      <c r="I390" s="102"/>
      <c r="J390" s="34"/>
      <c r="K390" s="234"/>
      <c r="L390" s="234"/>
      <c r="M390" s="234"/>
      <c r="N390" s="234"/>
      <c r="O390" s="234"/>
      <c r="P390" s="234"/>
    </row>
    <row r="391" spans="1:16" x14ac:dyDescent="0.25">
      <c r="A391" s="98"/>
      <c r="B391" s="99"/>
      <c r="C391" s="100"/>
      <c r="D391" s="34"/>
      <c r="E391" s="101"/>
      <c r="F391" s="100"/>
      <c r="G391" s="34"/>
      <c r="H391" s="101"/>
      <c r="I391" s="102"/>
      <c r="J391" s="34"/>
      <c r="K391" s="234"/>
      <c r="L391" s="234"/>
      <c r="M391" s="234"/>
      <c r="N391" s="234"/>
      <c r="O391" s="234"/>
      <c r="P391" s="234"/>
    </row>
    <row r="392" spans="1:16" x14ac:dyDescent="0.25">
      <c r="A392" s="236"/>
      <c r="B392" s="235"/>
      <c r="C392" s="241"/>
      <c r="D392" s="34"/>
      <c r="E392" s="238"/>
      <c r="F392" s="241"/>
      <c r="G392" s="237"/>
      <c r="H392" s="238"/>
      <c r="I392" s="240"/>
      <c r="J392" s="237"/>
      <c r="K392" s="234"/>
      <c r="L392" s="234"/>
      <c r="M392" s="234"/>
      <c r="N392" s="234"/>
      <c r="O392" s="234"/>
      <c r="P392" s="234"/>
    </row>
    <row r="393" spans="1:16" x14ac:dyDescent="0.25">
      <c r="A393" s="236"/>
      <c r="B393" s="224" t="s">
        <v>11</v>
      </c>
      <c r="C393" s="233">
        <f>SUM(C7:C392)</f>
        <v>2776</v>
      </c>
      <c r="D393" s="225">
        <f>SUM(D7:D392)</f>
        <v>267020000</v>
      </c>
      <c r="E393" s="224" t="s">
        <v>11</v>
      </c>
      <c r="F393" s="233">
        <f>SUM(F7:F392)</f>
        <v>604</v>
      </c>
      <c r="G393" s="225">
        <f>SUM(G7:G392)</f>
        <v>62632699</v>
      </c>
      <c r="H393" s="225">
        <f>SUM(H7:H392)</f>
        <v>0</v>
      </c>
      <c r="I393" s="233">
        <f>SUM(I7:I392)</f>
        <v>200067165</v>
      </c>
      <c r="J393" s="5"/>
      <c r="K393" s="234"/>
      <c r="L393" s="234"/>
      <c r="M393" s="234"/>
      <c r="N393" s="234"/>
      <c r="O393" s="234"/>
      <c r="P393" s="234"/>
    </row>
    <row r="394" spans="1:16" x14ac:dyDescent="0.25">
      <c r="A394" s="236"/>
      <c r="B394" s="224"/>
      <c r="C394" s="233"/>
      <c r="D394" s="225"/>
      <c r="E394" s="224"/>
      <c r="F394" s="233"/>
      <c r="G394" s="5"/>
      <c r="H394" s="235"/>
      <c r="I394" s="241"/>
      <c r="J394" s="5"/>
      <c r="K394" s="234"/>
      <c r="L394" s="234"/>
      <c r="M394" s="234"/>
      <c r="N394" s="234"/>
      <c r="O394" s="234"/>
      <c r="P394" s="234"/>
    </row>
    <row r="395" spans="1:16" x14ac:dyDescent="0.25">
      <c r="A395" s="236"/>
      <c r="B395" s="227"/>
      <c r="C395" s="241"/>
      <c r="D395" s="237"/>
      <c r="E395" s="224"/>
      <c r="F395" s="241"/>
      <c r="G395" s="331" t="s">
        <v>12</v>
      </c>
      <c r="H395" s="331"/>
      <c r="I395" s="240"/>
      <c r="J395" s="228">
        <f>SUM(D7:D392)</f>
        <v>267020000</v>
      </c>
      <c r="K395" s="234"/>
      <c r="L395" s="234"/>
      <c r="M395" s="234"/>
      <c r="N395" s="234"/>
      <c r="O395" s="234"/>
      <c r="P395" s="234"/>
    </row>
    <row r="396" spans="1:16" x14ac:dyDescent="0.25">
      <c r="A396" s="226"/>
      <c r="B396" s="235"/>
      <c r="C396" s="241"/>
      <c r="D396" s="237"/>
      <c r="E396" s="238"/>
      <c r="F396" s="241"/>
      <c r="G396" s="331" t="s">
        <v>13</v>
      </c>
      <c r="H396" s="331"/>
      <c r="I396" s="240"/>
      <c r="J396" s="228">
        <f>SUM(G7:G392)</f>
        <v>62632699</v>
      </c>
      <c r="K396" s="234"/>
      <c r="L396" s="234"/>
      <c r="M396" s="234"/>
      <c r="N396" s="234"/>
      <c r="O396" s="234"/>
      <c r="P396" s="234"/>
    </row>
    <row r="397" spans="1:16" x14ac:dyDescent="0.25">
      <c r="A397" s="236"/>
      <c r="B397" s="238"/>
      <c r="C397" s="241"/>
      <c r="D397" s="237"/>
      <c r="E397" s="238"/>
      <c r="F397" s="241"/>
      <c r="G397" s="331" t="s">
        <v>14</v>
      </c>
      <c r="H397" s="331"/>
      <c r="I397" s="41"/>
      <c r="J397" s="230">
        <f>J395-J396</f>
        <v>204387301</v>
      </c>
      <c r="K397" s="234"/>
      <c r="L397" s="234"/>
      <c r="M397" s="234"/>
      <c r="N397" s="234"/>
      <c r="O397" s="234"/>
      <c r="P397" s="234"/>
    </row>
    <row r="398" spans="1:16" x14ac:dyDescent="0.25">
      <c r="A398" s="229"/>
      <c r="B398" s="231"/>
      <c r="C398" s="241"/>
      <c r="D398" s="232"/>
      <c r="E398" s="238"/>
      <c r="F398" s="241"/>
      <c r="G398" s="331" t="s">
        <v>15</v>
      </c>
      <c r="H398" s="331"/>
      <c r="I398" s="240"/>
      <c r="J398" s="228">
        <f>SUM(H7:H392)</f>
        <v>0</v>
      </c>
      <c r="K398" s="234"/>
      <c r="L398" s="234"/>
      <c r="M398" s="234"/>
      <c r="N398" s="234"/>
      <c r="O398" s="234"/>
      <c r="P398" s="234"/>
    </row>
    <row r="399" spans="1:16" x14ac:dyDescent="0.25">
      <c r="A399" s="236"/>
      <c r="B399" s="231"/>
      <c r="C399" s="241"/>
      <c r="D399" s="232"/>
      <c r="E399" s="238"/>
      <c r="F399" s="241"/>
      <c r="G399" s="331" t="s">
        <v>16</v>
      </c>
      <c r="H399" s="331"/>
      <c r="I399" s="240"/>
      <c r="J399" s="228">
        <f>J397+J398</f>
        <v>204387301</v>
      </c>
      <c r="K399" s="234"/>
      <c r="L399" s="234"/>
      <c r="M399" s="234"/>
      <c r="N399" s="234"/>
      <c r="O399" s="234"/>
      <c r="P399" s="234"/>
    </row>
    <row r="400" spans="1:16" x14ac:dyDescent="0.25">
      <c r="A400" s="236"/>
      <c r="B400" s="231"/>
      <c r="C400" s="241"/>
      <c r="D400" s="232"/>
      <c r="E400" s="238"/>
      <c r="F400" s="241"/>
      <c r="G400" s="331" t="s">
        <v>5</v>
      </c>
      <c r="H400" s="331"/>
      <c r="I400" s="240"/>
      <c r="J400" s="228">
        <f>SUM(I7:I392)</f>
        <v>200067165</v>
      </c>
      <c r="K400" s="234"/>
      <c r="L400" s="234"/>
      <c r="M400" s="234"/>
      <c r="N400" s="234"/>
      <c r="O400" s="234"/>
      <c r="P400" s="234"/>
    </row>
    <row r="401" spans="1:16" x14ac:dyDescent="0.25">
      <c r="A401" s="236"/>
      <c r="B401" s="231"/>
      <c r="C401" s="241"/>
      <c r="D401" s="232"/>
      <c r="E401" s="238"/>
      <c r="F401" s="241"/>
      <c r="G401" s="331" t="s">
        <v>32</v>
      </c>
      <c r="H401" s="331"/>
      <c r="I401" s="241" t="str">
        <f>IF(J401&gt;0,"SALDO",IF(J401&lt;0,"PIUTANG",IF(J401=0,"LUNAS")))</f>
        <v>PIUTANG</v>
      </c>
      <c r="J401" s="228">
        <f>J400-J399</f>
        <v>-4320136</v>
      </c>
      <c r="K401" s="234"/>
      <c r="L401" s="234"/>
      <c r="M401" s="234"/>
      <c r="N401" s="234"/>
      <c r="O401" s="234"/>
      <c r="P401" s="234"/>
    </row>
    <row r="402" spans="1:16" x14ac:dyDescent="0.25">
      <c r="A402" s="236"/>
      <c r="K402" s="234"/>
      <c r="L402" s="234"/>
      <c r="M402" s="234"/>
      <c r="N402" s="234"/>
      <c r="O402" s="234"/>
      <c r="P402" s="234"/>
    </row>
  </sheetData>
  <mergeCells count="15">
    <mergeCell ref="G401:H401"/>
    <mergeCell ref="G395:H395"/>
    <mergeCell ref="G396:H396"/>
    <mergeCell ref="G397:H397"/>
    <mergeCell ref="G398:H398"/>
    <mergeCell ref="G399:H399"/>
    <mergeCell ref="G400:H40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17" activePane="bottomLeft" state="frozen"/>
      <selection pane="bottomLeft" activeCell="K28" sqref="K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5" t="s">
        <v>22</v>
      </c>
      <c r="G1" s="325"/>
      <c r="H1" s="325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220">
        <f>J37*-1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6" x14ac:dyDescent="0.25">
      <c r="A7" s="346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3"/>
      <c r="I7" s="351"/>
      <c r="J7" s="341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102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>
        <v>115088</v>
      </c>
      <c r="J22" s="34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31" t="s">
        <v>12</v>
      </c>
      <c r="H31" s="331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31" t="s">
        <v>13</v>
      </c>
      <c r="H32" s="331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31" t="s">
        <v>14</v>
      </c>
      <c r="H33" s="331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31" t="s">
        <v>15</v>
      </c>
      <c r="H34" s="331"/>
      <c r="I34" s="39"/>
      <c r="J34" s="13">
        <f>SUM(H8:H30)</f>
        <v>363500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31" t="s">
        <v>16</v>
      </c>
      <c r="H35" s="331"/>
      <c r="I35" s="39"/>
      <c r="J35" s="13">
        <f>J33+J34</f>
        <v>16505414</v>
      </c>
    </row>
    <row r="36" spans="1:16" x14ac:dyDescent="0.25">
      <c r="A36" s="4"/>
      <c r="B36" s="16"/>
      <c r="C36" s="40"/>
      <c r="D36" s="17"/>
      <c r="E36" s="7"/>
      <c r="F36" s="3"/>
      <c r="G36" s="331" t="s">
        <v>5</v>
      </c>
      <c r="H36" s="331"/>
      <c r="I36" s="39"/>
      <c r="J36" s="13">
        <f>SUM(I8:I30)</f>
        <v>16505414</v>
      </c>
    </row>
    <row r="37" spans="1:16" x14ac:dyDescent="0.25">
      <c r="A37" s="4"/>
      <c r="B37" s="16"/>
      <c r="C37" s="40"/>
      <c r="D37" s="17"/>
      <c r="E37" s="7"/>
      <c r="F37" s="3"/>
      <c r="G37" s="331" t="s">
        <v>32</v>
      </c>
      <c r="H37" s="331"/>
      <c r="I37" s="40" t="str">
        <f>IF(J37&gt;0,"SALDO",IF(J37&lt;0,"PIUTANG",IF(J37=0,"LUNAS")))</f>
        <v>LUNAS</v>
      </c>
      <c r="J37" s="13">
        <f>J36-J35</f>
        <v>0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7"/>
  <sheetViews>
    <sheetView workbookViewId="0">
      <pane ySplit="7" topLeftCell="A29" activePane="bottomLeft" state="frozen"/>
      <selection pane="bottomLeft" activeCell="M38" sqref="M3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5" t="s">
        <v>22</v>
      </c>
      <c r="G1" s="325"/>
      <c r="H1" s="325"/>
      <c r="I1" s="38" t="s">
        <v>37</v>
      </c>
      <c r="J1" s="20"/>
      <c r="L1" s="37">
        <f>SUM(D36:D37)</f>
        <v>1880113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J47*-1</f>
        <v>907113</v>
      </c>
      <c r="J2" s="20"/>
      <c r="L2" s="37">
        <f>SUM(G36:G37)</f>
        <v>973000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907113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M5" s="37"/>
    </row>
    <row r="6" spans="1:17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  <c r="M6" s="37"/>
    </row>
    <row r="7" spans="1:17" x14ac:dyDescent="0.25">
      <c r="A7" s="346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4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98">
        <v>43223</v>
      </c>
      <c r="B36" s="99">
        <v>180162345</v>
      </c>
      <c r="C36" s="100">
        <v>10</v>
      </c>
      <c r="D36" s="34">
        <v>1056125</v>
      </c>
      <c r="E36" s="101">
        <v>180042634</v>
      </c>
      <c r="F36" s="99">
        <v>9</v>
      </c>
      <c r="G36" s="34">
        <v>973000</v>
      </c>
      <c r="H36" s="102"/>
      <c r="I36" s="102"/>
      <c r="J36" s="34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98">
        <v>43226</v>
      </c>
      <c r="B37" s="99">
        <v>180162759</v>
      </c>
      <c r="C37" s="100">
        <v>9</v>
      </c>
      <c r="D37" s="34">
        <v>823988</v>
      </c>
      <c r="E37" s="101"/>
      <c r="F37" s="99"/>
      <c r="G37" s="34"/>
      <c r="H37" s="102"/>
      <c r="I37" s="102"/>
      <c r="J37" s="34"/>
      <c r="K37" s="138"/>
      <c r="L37" s="138"/>
      <c r="M37" s="138"/>
      <c r="N37" s="138"/>
      <c r="O37" s="138"/>
      <c r="P37" s="138"/>
      <c r="Q37" s="138"/>
    </row>
    <row r="38" spans="1:17" x14ac:dyDescent="0.25">
      <c r="A38" s="4"/>
      <c r="B38" s="3"/>
      <c r="C38" s="40"/>
      <c r="D38" s="6"/>
      <c r="E38" s="7"/>
      <c r="F38" s="3"/>
      <c r="G38" s="6"/>
      <c r="H38" s="39"/>
      <c r="I38" s="39"/>
      <c r="J38" s="6"/>
      <c r="M38" s="37"/>
    </row>
    <row r="39" spans="1:17" x14ac:dyDescent="0.25">
      <c r="A39" s="4"/>
      <c r="B39" s="8" t="s">
        <v>11</v>
      </c>
      <c r="C39" s="77">
        <f>SUM(C8:C38)</f>
        <v>203</v>
      </c>
      <c r="D39" s="9"/>
      <c r="E39" s="8" t="s">
        <v>11</v>
      </c>
      <c r="F39" s="8">
        <f>SUM(F8:F38)</f>
        <v>42</v>
      </c>
      <c r="G39" s="5"/>
      <c r="H39" s="40"/>
      <c r="I39" s="40"/>
      <c r="J39" s="5"/>
      <c r="M39" s="37"/>
    </row>
    <row r="40" spans="1:17" x14ac:dyDescent="0.25">
      <c r="A40" s="4"/>
      <c r="B40" s="8"/>
      <c r="C40" s="77"/>
      <c r="D40" s="9"/>
      <c r="E40" s="8"/>
      <c r="F40" s="8"/>
      <c r="G40" s="32"/>
      <c r="H40" s="52"/>
      <c r="I40" s="40"/>
      <c r="J40" s="5"/>
      <c r="M40" s="37"/>
    </row>
    <row r="41" spans="1:17" x14ac:dyDescent="0.25">
      <c r="A41" s="10"/>
      <c r="B41" s="11"/>
      <c r="C41" s="40"/>
      <c r="D41" s="6"/>
      <c r="E41" s="8"/>
      <c r="F41" s="3"/>
      <c r="G41" s="331" t="s">
        <v>12</v>
      </c>
      <c r="H41" s="331"/>
      <c r="I41" s="39"/>
      <c r="J41" s="13">
        <f>SUM(D8:D38)</f>
        <v>23667969</v>
      </c>
      <c r="M41" s="37"/>
    </row>
    <row r="42" spans="1:17" x14ac:dyDescent="0.25">
      <c r="A42" s="4"/>
      <c r="B42" s="3"/>
      <c r="C42" s="40"/>
      <c r="D42" s="6"/>
      <c r="E42" s="7"/>
      <c r="F42" s="3"/>
      <c r="G42" s="331" t="s">
        <v>13</v>
      </c>
      <c r="H42" s="331"/>
      <c r="I42" s="39"/>
      <c r="J42" s="13">
        <f>SUM(G8:G38)</f>
        <v>5341176</v>
      </c>
      <c r="M42" s="37"/>
    </row>
    <row r="43" spans="1:17" x14ac:dyDescent="0.25">
      <c r="A43" s="14"/>
      <c r="B43" s="7"/>
      <c r="C43" s="40"/>
      <c r="D43" s="6"/>
      <c r="E43" s="7"/>
      <c r="F43" s="3"/>
      <c r="G43" s="331" t="s">
        <v>14</v>
      </c>
      <c r="H43" s="331"/>
      <c r="I43" s="41"/>
      <c r="J43" s="15">
        <f>J41-J42</f>
        <v>18326793</v>
      </c>
      <c r="M43" s="37"/>
    </row>
    <row r="44" spans="1:17" x14ac:dyDescent="0.25">
      <c r="A44" s="4"/>
      <c r="B44" s="16"/>
      <c r="C44" s="40"/>
      <c r="D44" s="17"/>
      <c r="E44" s="7"/>
      <c r="F44" s="3"/>
      <c r="G44" s="331" t="s">
        <v>15</v>
      </c>
      <c r="H44" s="331"/>
      <c r="I44" s="39"/>
      <c r="J44" s="13">
        <f>SUM(H8:H39)</f>
        <v>0</v>
      </c>
      <c r="M44" s="37"/>
    </row>
    <row r="45" spans="1:17" x14ac:dyDescent="0.25">
      <c r="A45" s="4"/>
      <c r="B45" s="16"/>
      <c r="C45" s="40"/>
      <c r="D45" s="17"/>
      <c r="E45" s="7"/>
      <c r="F45" s="3"/>
      <c r="G45" s="331" t="s">
        <v>16</v>
      </c>
      <c r="H45" s="331"/>
      <c r="I45" s="39"/>
      <c r="J45" s="13">
        <f>J43+J44</f>
        <v>18326793</v>
      </c>
      <c r="M45" s="37"/>
    </row>
    <row r="46" spans="1:17" x14ac:dyDescent="0.25">
      <c r="A46" s="4"/>
      <c r="B46" s="16"/>
      <c r="C46" s="40"/>
      <c r="D46" s="17"/>
      <c r="E46" s="7"/>
      <c r="F46" s="3"/>
      <c r="G46" s="331" t="s">
        <v>5</v>
      </c>
      <c r="H46" s="331"/>
      <c r="I46" s="39"/>
      <c r="J46" s="13">
        <f>SUM(I8:I39)</f>
        <v>17419680</v>
      </c>
      <c r="M46" s="37"/>
    </row>
    <row r="47" spans="1:17" x14ac:dyDescent="0.25">
      <c r="A47" s="4"/>
      <c r="B47" s="16"/>
      <c r="C47" s="40"/>
      <c r="D47" s="17"/>
      <c r="E47" s="7"/>
      <c r="F47" s="3"/>
      <c r="G47" s="331" t="s">
        <v>32</v>
      </c>
      <c r="H47" s="331"/>
      <c r="I47" s="40" t="str">
        <f>IF(J47&gt;0,"SALDO",IF(J47&lt;0,"PIUTANG",IF(J47=0,"LUNAS")))</f>
        <v>PIUTANG</v>
      </c>
      <c r="J47" s="13">
        <f>J46-J45</f>
        <v>-907113</v>
      </c>
      <c r="M47" s="37"/>
    </row>
  </sheetData>
  <mergeCells count="15">
    <mergeCell ref="G47:H47"/>
    <mergeCell ref="G41:H41"/>
    <mergeCell ref="G42:H42"/>
    <mergeCell ref="G43:H43"/>
    <mergeCell ref="G44:H44"/>
    <mergeCell ref="G45:H45"/>
    <mergeCell ref="G46:H4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9"/>
  <sheetViews>
    <sheetView workbookViewId="0">
      <pane ySplit="7" topLeftCell="A14" activePane="bottomLeft" state="frozen"/>
      <selection pane="bottomLeft" activeCell="H20" sqref="H2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5" t="s">
        <v>21</v>
      </c>
      <c r="G2" s="325"/>
      <c r="H2" s="325"/>
      <c r="I2" s="38">
        <f>J29*-1</f>
        <v>4496338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18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3" x14ac:dyDescent="0.25">
      <c r="A7" s="346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7"/>
      <c r="I7" s="351"/>
      <c r="J7" s="341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/>
      <c r="J18" s="34"/>
      <c r="L18" s="239"/>
    </row>
    <row r="19" spans="1:12" s="234" customFormat="1" x14ac:dyDescent="0.25">
      <c r="A19" s="98"/>
      <c r="B19" s="99"/>
      <c r="C19" s="254"/>
      <c r="D19" s="34"/>
      <c r="E19" s="101"/>
      <c r="F19" s="99"/>
      <c r="G19" s="34"/>
      <c r="H19" s="101"/>
      <c r="I19" s="102"/>
      <c r="J19" s="34"/>
      <c r="L19" s="239"/>
    </row>
    <row r="20" spans="1:12" x14ac:dyDescent="0.25">
      <c r="A20" s="4"/>
      <c r="B20" s="3"/>
      <c r="C20" s="26"/>
      <c r="D20" s="6"/>
      <c r="E20" s="7"/>
      <c r="F20" s="3"/>
      <c r="G20" s="6"/>
      <c r="H20" s="7"/>
      <c r="I20" s="39"/>
      <c r="J20" s="6"/>
    </row>
    <row r="21" spans="1:12" x14ac:dyDescent="0.25">
      <c r="A21" s="4"/>
      <c r="B21" s="8" t="s">
        <v>11</v>
      </c>
      <c r="C21" s="27">
        <f>SUM(C8:C20)</f>
        <v>407</v>
      </c>
      <c r="D21" s="9"/>
      <c r="E21" s="8" t="s">
        <v>11</v>
      </c>
      <c r="F21" s="8">
        <f>SUM(F8:F20)</f>
        <v>75</v>
      </c>
      <c r="G21" s="5"/>
      <c r="H21" s="3"/>
      <c r="I21" s="40"/>
      <c r="J21" s="5"/>
    </row>
    <row r="22" spans="1:12" x14ac:dyDescent="0.25">
      <c r="A22" s="4"/>
      <c r="B22" s="8"/>
      <c r="C22" s="27"/>
      <c r="D22" s="9"/>
      <c r="E22" s="8"/>
      <c r="F22" s="8"/>
      <c r="G22" s="32"/>
      <c r="H22" s="33"/>
      <c r="I22" s="40"/>
      <c r="J22" s="5"/>
    </row>
    <row r="23" spans="1:12" x14ac:dyDescent="0.25">
      <c r="A23" s="10"/>
      <c r="B23" s="11"/>
      <c r="C23" s="26"/>
      <c r="D23" s="6"/>
      <c r="E23" s="8"/>
      <c r="F23" s="3"/>
      <c r="G23" s="331" t="s">
        <v>12</v>
      </c>
      <c r="H23" s="331"/>
      <c r="I23" s="39"/>
      <c r="J23" s="13">
        <f>SUM(D8:D20)</f>
        <v>43346627</v>
      </c>
    </row>
    <row r="24" spans="1:12" x14ac:dyDescent="0.25">
      <c r="A24" s="4"/>
      <c r="B24" s="3"/>
      <c r="C24" s="26"/>
      <c r="D24" s="6"/>
      <c r="E24" s="7"/>
      <c r="F24" s="3"/>
      <c r="G24" s="331" t="s">
        <v>13</v>
      </c>
      <c r="H24" s="331"/>
      <c r="I24" s="39"/>
      <c r="J24" s="13">
        <f>SUM(G8:G20)</f>
        <v>8441289</v>
      </c>
    </row>
    <row r="25" spans="1:12" x14ac:dyDescent="0.25">
      <c r="A25" s="14"/>
      <c r="B25" s="7"/>
      <c r="C25" s="26"/>
      <c r="D25" s="6"/>
      <c r="E25" s="7"/>
      <c r="F25" s="3"/>
      <c r="G25" s="331" t="s">
        <v>14</v>
      </c>
      <c r="H25" s="331"/>
      <c r="I25" s="41"/>
      <c r="J25" s="15">
        <f>J23-J24</f>
        <v>34905338</v>
      </c>
    </row>
    <row r="26" spans="1:12" x14ac:dyDescent="0.25">
      <c r="A26" s="4"/>
      <c r="B26" s="16"/>
      <c r="C26" s="26"/>
      <c r="D26" s="17"/>
      <c r="E26" s="7"/>
      <c r="F26" s="3"/>
      <c r="G26" s="331" t="s">
        <v>15</v>
      </c>
      <c r="H26" s="331"/>
      <c r="I26" s="39"/>
      <c r="J26" s="13">
        <f>SUM(H8:H21)</f>
        <v>0</v>
      </c>
    </row>
    <row r="27" spans="1:12" x14ac:dyDescent="0.25">
      <c r="A27" s="4"/>
      <c r="B27" s="16"/>
      <c r="C27" s="26"/>
      <c r="D27" s="17"/>
      <c r="E27" s="7"/>
      <c r="F27" s="3"/>
      <c r="G27" s="331" t="s">
        <v>16</v>
      </c>
      <c r="H27" s="331"/>
      <c r="I27" s="39"/>
      <c r="J27" s="13">
        <f>J25+J26</f>
        <v>34905338</v>
      </c>
    </row>
    <row r="28" spans="1:12" x14ac:dyDescent="0.25">
      <c r="A28" s="4"/>
      <c r="B28" s="16"/>
      <c r="C28" s="26"/>
      <c r="D28" s="17"/>
      <c r="E28" s="7"/>
      <c r="F28" s="3"/>
      <c r="G28" s="331" t="s">
        <v>5</v>
      </c>
      <c r="H28" s="331"/>
      <c r="I28" s="39"/>
      <c r="J28" s="13">
        <f>SUM(I8:I21)</f>
        <v>30409000</v>
      </c>
    </row>
    <row r="29" spans="1:12" x14ac:dyDescent="0.25">
      <c r="A29" s="4"/>
      <c r="B29" s="16"/>
      <c r="C29" s="26"/>
      <c r="D29" s="17"/>
      <c r="E29" s="7"/>
      <c r="F29" s="3"/>
      <c r="G29" s="331" t="s">
        <v>32</v>
      </c>
      <c r="H29" s="331"/>
      <c r="I29" s="40" t="str">
        <f>IF(J29&gt;0,"SALDO",IF(J29&lt;0,"PIUTANG",IF(J29=0,"LUNAS")))</f>
        <v>PIUTANG</v>
      </c>
      <c r="J29" s="13">
        <f>J28-J27</f>
        <v>-4496338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9:H29"/>
    <mergeCell ref="G23:H23"/>
    <mergeCell ref="G24:H24"/>
    <mergeCell ref="G25:H25"/>
    <mergeCell ref="G26:H26"/>
    <mergeCell ref="G27:H27"/>
    <mergeCell ref="G28:H2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D18" sqref="D1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5" t="s">
        <v>22</v>
      </c>
      <c r="G1" s="325"/>
      <c r="H1" s="325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5" t="s">
        <v>21</v>
      </c>
      <c r="G2" s="325"/>
      <c r="H2" s="325"/>
      <c r="I2" s="220">
        <f>J33*-1</f>
        <v>9990788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0" x14ac:dyDescent="0.25">
      <c r="A7" s="346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3"/>
      <c r="I7" s="351"/>
      <c r="J7" s="341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98">
        <v>43214</v>
      </c>
      <c r="B14" s="99">
        <v>180161306</v>
      </c>
      <c r="C14" s="100">
        <v>76</v>
      </c>
      <c r="D14" s="34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98">
        <v>43220</v>
      </c>
      <c r="B15" s="99"/>
      <c r="C15" s="100"/>
      <c r="D15" s="34"/>
      <c r="E15" s="101"/>
      <c r="F15" s="99"/>
      <c r="G15" s="34"/>
      <c r="H15" s="102"/>
      <c r="I15" s="102">
        <v>6000000</v>
      </c>
      <c r="J15" s="34" t="s">
        <v>17</v>
      </c>
    </row>
    <row r="16" spans="1:10" x14ac:dyDescent="0.25">
      <c r="A16" s="98">
        <v>43221</v>
      </c>
      <c r="B16" s="99"/>
      <c r="C16" s="100"/>
      <c r="D16" s="34"/>
      <c r="E16" s="101">
        <v>180042540</v>
      </c>
      <c r="F16" s="99">
        <v>12</v>
      </c>
      <c r="G16" s="34">
        <v>1152288</v>
      </c>
      <c r="H16" s="102"/>
      <c r="I16" s="102"/>
      <c r="J16" s="34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46</v>
      </c>
      <c r="G25" s="225">
        <f>SUM(G8:G24)</f>
        <v>4444826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1" t="s">
        <v>12</v>
      </c>
      <c r="H27" s="331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31" t="s">
        <v>13</v>
      </c>
      <c r="H28" s="331"/>
      <c r="I28" s="240"/>
      <c r="J28" s="228">
        <f>SUM(G8:G24)</f>
        <v>4444826</v>
      </c>
    </row>
    <row r="29" spans="1:10" x14ac:dyDescent="0.25">
      <c r="A29" s="229"/>
      <c r="B29" s="238"/>
      <c r="C29" s="241"/>
      <c r="D29" s="237"/>
      <c r="E29" s="238"/>
      <c r="F29" s="235"/>
      <c r="G29" s="331" t="s">
        <v>14</v>
      </c>
      <c r="H29" s="331"/>
      <c r="I29" s="41"/>
      <c r="J29" s="230">
        <f>J27-J28</f>
        <v>31290788</v>
      </c>
    </row>
    <row r="30" spans="1:10" x14ac:dyDescent="0.25">
      <c r="A30" s="236"/>
      <c r="B30" s="231"/>
      <c r="C30" s="241"/>
      <c r="D30" s="232"/>
      <c r="E30" s="238"/>
      <c r="F30" s="224"/>
      <c r="G30" s="331" t="s">
        <v>15</v>
      </c>
      <c r="H30" s="331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1" t="s">
        <v>16</v>
      </c>
      <c r="H31" s="331"/>
      <c r="I31" s="240"/>
      <c r="J31" s="228">
        <f>J29+J30</f>
        <v>31290788</v>
      </c>
    </row>
    <row r="32" spans="1:10" x14ac:dyDescent="0.25">
      <c r="A32" s="236"/>
      <c r="B32" s="231"/>
      <c r="C32" s="241"/>
      <c r="D32" s="232"/>
      <c r="E32" s="238"/>
      <c r="F32" s="235"/>
      <c r="G32" s="331" t="s">
        <v>5</v>
      </c>
      <c r="H32" s="331"/>
      <c r="I32" s="240"/>
      <c r="J32" s="228">
        <f>SUM(I8:I26)</f>
        <v>21300000</v>
      </c>
    </row>
    <row r="33" spans="1:16" x14ac:dyDescent="0.25">
      <c r="A33" s="236"/>
      <c r="B33" s="231"/>
      <c r="C33" s="241"/>
      <c r="D33" s="232"/>
      <c r="E33" s="238"/>
      <c r="F33" s="235"/>
      <c r="G33" s="331" t="s">
        <v>32</v>
      </c>
      <c r="H33" s="331"/>
      <c r="I33" s="241" t="str">
        <f>IF(J33&gt;0,"SALDO",IF(J33&lt;0,"PIUTANG",IF(J33=0,"LUNAS")))</f>
        <v>PIUTANG</v>
      </c>
      <c r="J33" s="228">
        <f>J32-J31</f>
        <v>-9990788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D15" sqref="D1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5" t="s">
        <v>22</v>
      </c>
      <c r="G1" s="325"/>
      <c r="H1" s="325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5" t="s">
        <v>21</v>
      </c>
      <c r="G2" s="325"/>
      <c r="H2" s="325"/>
      <c r="I2" s="220">
        <f>J33*-1</f>
        <v>4871276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0" x14ac:dyDescent="0.25">
      <c r="A7" s="346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3"/>
      <c r="I7" s="351"/>
      <c r="J7" s="341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0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0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0" x14ac:dyDescent="0.25">
      <c r="A15" s="98">
        <v>43226</v>
      </c>
      <c r="B15" s="99">
        <v>180162702</v>
      </c>
      <c r="C15" s="100">
        <v>58</v>
      </c>
      <c r="D15" s="34">
        <v>5856988</v>
      </c>
      <c r="E15" s="101">
        <v>180042631</v>
      </c>
      <c r="F15" s="99">
        <v>9</v>
      </c>
      <c r="G15" s="34">
        <v>984725</v>
      </c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189</v>
      </c>
      <c r="D25" s="225"/>
      <c r="E25" s="224" t="s">
        <v>11</v>
      </c>
      <c r="F25" s="224">
        <f>SUM(F8:F24)</f>
        <v>38</v>
      </c>
      <c r="G25" s="225">
        <f>SUM(G8:G24)</f>
        <v>3997438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1" t="s">
        <v>12</v>
      </c>
      <c r="H27" s="331"/>
      <c r="I27" s="240"/>
      <c r="J27" s="228">
        <f>SUM(D8:D24)</f>
        <v>19413714</v>
      </c>
    </row>
    <row r="28" spans="1:10" x14ac:dyDescent="0.25">
      <c r="A28" s="236"/>
      <c r="B28" s="235"/>
      <c r="C28" s="241"/>
      <c r="D28" s="237"/>
      <c r="E28" s="224"/>
      <c r="F28" s="235"/>
      <c r="G28" s="331" t="s">
        <v>13</v>
      </c>
      <c r="H28" s="331"/>
      <c r="I28" s="240"/>
      <c r="J28" s="228">
        <f>SUM(G8:G24)</f>
        <v>3997438</v>
      </c>
    </row>
    <row r="29" spans="1:10" x14ac:dyDescent="0.25">
      <c r="A29" s="229"/>
      <c r="B29" s="238"/>
      <c r="C29" s="241"/>
      <c r="D29" s="237"/>
      <c r="E29" s="238"/>
      <c r="F29" s="235"/>
      <c r="G29" s="331" t="s">
        <v>14</v>
      </c>
      <c r="H29" s="331"/>
      <c r="I29" s="41"/>
      <c r="J29" s="230">
        <f>J27-J28</f>
        <v>15416276</v>
      </c>
    </row>
    <row r="30" spans="1:10" x14ac:dyDescent="0.25">
      <c r="A30" s="236"/>
      <c r="B30" s="231"/>
      <c r="C30" s="241"/>
      <c r="D30" s="232"/>
      <c r="E30" s="238"/>
      <c r="F30" s="224"/>
      <c r="G30" s="331" t="s">
        <v>15</v>
      </c>
      <c r="H30" s="331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1" t="s">
        <v>16</v>
      </c>
      <c r="H31" s="331"/>
      <c r="I31" s="240"/>
      <c r="J31" s="228">
        <f>J29+J30</f>
        <v>15416276</v>
      </c>
    </row>
    <row r="32" spans="1:10" x14ac:dyDescent="0.25">
      <c r="A32" s="236"/>
      <c r="B32" s="231"/>
      <c r="C32" s="241"/>
      <c r="D32" s="232"/>
      <c r="E32" s="238"/>
      <c r="F32" s="235"/>
      <c r="G32" s="331" t="s">
        <v>5</v>
      </c>
      <c r="H32" s="331"/>
      <c r="I32" s="240"/>
      <c r="J32" s="228">
        <f>SUM(I8:I26)</f>
        <v>10545000</v>
      </c>
    </row>
    <row r="33" spans="1:16" x14ac:dyDescent="0.25">
      <c r="A33" s="236"/>
      <c r="B33" s="231"/>
      <c r="C33" s="241"/>
      <c r="D33" s="232"/>
      <c r="E33" s="238"/>
      <c r="F33" s="235"/>
      <c r="G33" s="331" t="s">
        <v>32</v>
      </c>
      <c r="H33" s="331"/>
      <c r="I33" s="241" t="str">
        <f>IF(J33&gt;0,"SALDO",IF(J33&lt;0,"PIUTANG",IF(J33=0,"LUNAS")))</f>
        <v>PIUTANG</v>
      </c>
      <c r="J33" s="228">
        <f>J32-J31</f>
        <v>-4871276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4"/>
  <sheetViews>
    <sheetView workbookViewId="0">
      <pane ySplit="7" topLeftCell="A42" activePane="bottomLeft" state="frozen"/>
      <selection pane="bottomLeft" activeCell="D55" sqref="D5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5" t="s">
        <v>22</v>
      </c>
      <c r="G1" s="325"/>
      <c r="H1" s="325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5" t="s">
        <v>21</v>
      </c>
      <c r="G2" s="325"/>
      <c r="H2" s="325"/>
      <c r="I2" s="220">
        <f>J68*-1</f>
        <v>9169916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0" x14ac:dyDescent="0.25">
      <c r="A7" s="346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3"/>
      <c r="I7" s="351"/>
      <c r="J7" s="341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98">
        <v>43221</v>
      </c>
      <c r="B43" s="99">
        <v>180162116</v>
      </c>
      <c r="C43" s="100">
        <v>6</v>
      </c>
      <c r="D43" s="34">
        <v>604888</v>
      </c>
      <c r="E43" s="101"/>
      <c r="F43" s="99"/>
      <c r="G43" s="34"/>
      <c r="H43" s="102"/>
      <c r="I43" s="102"/>
      <c r="J43" s="34"/>
    </row>
    <row r="44" spans="1:10" x14ac:dyDescent="0.25">
      <c r="A44" s="98">
        <v>43221</v>
      </c>
      <c r="B44" s="99">
        <v>180162185</v>
      </c>
      <c r="C44" s="100">
        <v>3</v>
      </c>
      <c r="D44" s="34">
        <v>287613</v>
      </c>
      <c r="E44" s="101"/>
      <c r="F44" s="99"/>
      <c r="G44" s="34"/>
      <c r="H44" s="102"/>
      <c r="I44" s="102"/>
      <c r="J44" s="34"/>
    </row>
    <row r="45" spans="1:10" x14ac:dyDescent="0.25">
      <c r="A45" s="98">
        <v>43222</v>
      </c>
      <c r="B45" s="99">
        <v>180162250</v>
      </c>
      <c r="C45" s="100">
        <v>8</v>
      </c>
      <c r="D45" s="34">
        <v>626238</v>
      </c>
      <c r="E45" s="101"/>
      <c r="F45" s="99"/>
      <c r="G45" s="34"/>
      <c r="H45" s="102"/>
      <c r="I45" s="102"/>
      <c r="J45" s="34"/>
    </row>
    <row r="46" spans="1:10" x14ac:dyDescent="0.25">
      <c r="A46" s="98">
        <v>43222</v>
      </c>
      <c r="B46" s="99">
        <v>180162300</v>
      </c>
      <c r="C46" s="100">
        <v>1</v>
      </c>
      <c r="D46" s="34">
        <v>179725</v>
      </c>
      <c r="E46" s="101"/>
      <c r="F46" s="99"/>
      <c r="G46" s="34"/>
      <c r="H46" s="102"/>
      <c r="I46" s="102"/>
      <c r="J46" s="34"/>
    </row>
    <row r="47" spans="1:10" x14ac:dyDescent="0.25">
      <c r="A47" s="98">
        <v>43223</v>
      </c>
      <c r="B47" s="99">
        <v>180162361</v>
      </c>
      <c r="C47" s="100">
        <v>6</v>
      </c>
      <c r="D47" s="34">
        <v>473463</v>
      </c>
      <c r="E47" s="101"/>
      <c r="F47" s="99"/>
      <c r="G47" s="34"/>
      <c r="H47" s="102"/>
      <c r="I47" s="102"/>
      <c r="J47" s="34"/>
    </row>
    <row r="48" spans="1:10" x14ac:dyDescent="0.25">
      <c r="A48" s="98">
        <v>43223</v>
      </c>
      <c r="B48" s="99">
        <v>180162434</v>
      </c>
      <c r="C48" s="100">
        <v>10</v>
      </c>
      <c r="D48" s="34">
        <v>949113</v>
      </c>
      <c r="E48" s="101"/>
      <c r="F48" s="99"/>
      <c r="G48" s="34"/>
      <c r="H48" s="102"/>
      <c r="I48" s="102"/>
      <c r="J48" s="34"/>
    </row>
    <row r="49" spans="1:10" x14ac:dyDescent="0.25">
      <c r="A49" s="98">
        <v>43224</v>
      </c>
      <c r="B49" s="99">
        <v>180162470</v>
      </c>
      <c r="C49" s="100">
        <v>10</v>
      </c>
      <c r="D49" s="34">
        <v>915688</v>
      </c>
      <c r="E49" s="101"/>
      <c r="F49" s="99"/>
      <c r="G49" s="34"/>
      <c r="H49" s="102"/>
      <c r="I49" s="102"/>
      <c r="J49" s="34"/>
    </row>
    <row r="50" spans="1:10" x14ac:dyDescent="0.25">
      <c r="A50" s="98">
        <v>43224</v>
      </c>
      <c r="B50" s="99">
        <v>180162532</v>
      </c>
      <c r="C50" s="100">
        <v>3</v>
      </c>
      <c r="D50" s="34">
        <v>352275</v>
      </c>
      <c r="E50" s="101"/>
      <c r="F50" s="99"/>
      <c r="G50" s="34"/>
      <c r="H50" s="102"/>
      <c r="I50" s="102"/>
      <c r="J50" s="34"/>
    </row>
    <row r="51" spans="1:10" x14ac:dyDescent="0.25">
      <c r="A51" s="98">
        <v>43225</v>
      </c>
      <c r="B51" s="99">
        <v>180162651</v>
      </c>
      <c r="C51" s="100">
        <v>25</v>
      </c>
      <c r="D51" s="34">
        <v>2549750</v>
      </c>
      <c r="E51" s="101"/>
      <c r="F51" s="99"/>
      <c r="G51" s="34"/>
      <c r="H51" s="102"/>
      <c r="I51" s="102"/>
      <c r="J51" s="34"/>
    </row>
    <row r="52" spans="1:10" x14ac:dyDescent="0.25">
      <c r="A52" s="98">
        <v>43225</v>
      </c>
      <c r="B52" s="99">
        <v>180162652</v>
      </c>
      <c r="C52" s="100">
        <v>6</v>
      </c>
      <c r="D52" s="34">
        <v>552475</v>
      </c>
      <c r="E52" s="101"/>
      <c r="F52" s="99"/>
      <c r="G52" s="34"/>
      <c r="H52" s="102"/>
      <c r="I52" s="102"/>
      <c r="J52" s="34"/>
    </row>
    <row r="53" spans="1:10" x14ac:dyDescent="0.25">
      <c r="A53" s="98">
        <v>43227</v>
      </c>
      <c r="B53" s="99">
        <v>180162819</v>
      </c>
      <c r="C53" s="100">
        <v>14</v>
      </c>
      <c r="D53" s="34">
        <v>1169263</v>
      </c>
      <c r="E53" s="101"/>
      <c r="F53" s="99"/>
      <c r="G53" s="34"/>
      <c r="H53" s="102"/>
      <c r="I53" s="102"/>
      <c r="J53" s="34"/>
    </row>
    <row r="54" spans="1:10" x14ac:dyDescent="0.25">
      <c r="A54" s="98">
        <v>43227</v>
      </c>
      <c r="B54" s="99">
        <v>180162893</v>
      </c>
      <c r="C54" s="100">
        <v>6</v>
      </c>
      <c r="D54" s="34">
        <v>509425</v>
      </c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236"/>
      <c r="B59" s="235"/>
      <c r="C59" s="241"/>
      <c r="D59" s="237"/>
      <c r="E59" s="238"/>
      <c r="F59" s="235"/>
      <c r="G59" s="237"/>
      <c r="H59" s="240"/>
      <c r="I59" s="240"/>
      <c r="J59" s="237"/>
    </row>
    <row r="60" spans="1:10" x14ac:dyDescent="0.25">
      <c r="A60" s="236"/>
      <c r="B60" s="224" t="s">
        <v>11</v>
      </c>
      <c r="C60" s="233">
        <f>SUM(C8:C59)</f>
        <v>273</v>
      </c>
      <c r="D60" s="225"/>
      <c r="E60" s="224" t="s">
        <v>11</v>
      </c>
      <c r="F60" s="224">
        <f>SUM(F8:F59)</f>
        <v>0</v>
      </c>
      <c r="G60" s="225">
        <f>SUM(G8:G59)</f>
        <v>0</v>
      </c>
      <c r="H60" s="240"/>
      <c r="I60" s="240"/>
      <c r="J60" s="237"/>
    </row>
    <row r="61" spans="1:10" x14ac:dyDescent="0.25">
      <c r="A61" s="236"/>
      <c r="B61" s="224"/>
      <c r="C61" s="233"/>
      <c r="D61" s="225"/>
      <c r="E61" s="238"/>
      <c r="F61" s="235"/>
      <c r="G61" s="237"/>
      <c r="H61" s="240"/>
      <c r="I61" s="240"/>
      <c r="J61" s="237"/>
    </row>
    <row r="62" spans="1:10" x14ac:dyDescent="0.25">
      <c r="A62" s="226"/>
      <c r="B62" s="227"/>
      <c r="C62" s="241"/>
      <c r="D62" s="237"/>
      <c r="E62" s="224"/>
      <c r="F62" s="235"/>
      <c r="G62" s="331" t="s">
        <v>12</v>
      </c>
      <c r="H62" s="331"/>
      <c r="I62" s="240"/>
      <c r="J62" s="228">
        <f>SUM(D8:D59)</f>
        <v>26291666</v>
      </c>
    </row>
    <row r="63" spans="1:10" x14ac:dyDescent="0.25">
      <c r="A63" s="236"/>
      <c r="B63" s="235"/>
      <c r="C63" s="241"/>
      <c r="D63" s="237"/>
      <c r="E63" s="224"/>
      <c r="F63" s="235"/>
      <c r="G63" s="331" t="s">
        <v>13</v>
      </c>
      <c r="H63" s="331"/>
      <c r="I63" s="240"/>
      <c r="J63" s="228">
        <f>SUM(G8:G59)</f>
        <v>0</v>
      </c>
    </row>
    <row r="64" spans="1:10" x14ac:dyDescent="0.25">
      <c r="A64" s="229"/>
      <c r="B64" s="238"/>
      <c r="C64" s="241"/>
      <c r="D64" s="237"/>
      <c r="E64" s="238"/>
      <c r="F64" s="235"/>
      <c r="G64" s="331" t="s">
        <v>14</v>
      </c>
      <c r="H64" s="331"/>
      <c r="I64" s="41"/>
      <c r="J64" s="230">
        <f>J62-J63</f>
        <v>26291666</v>
      </c>
    </row>
    <row r="65" spans="1:16" x14ac:dyDescent="0.25">
      <c r="A65" s="236"/>
      <c r="B65" s="231"/>
      <c r="C65" s="241"/>
      <c r="D65" s="232"/>
      <c r="E65" s="238"/>
      <c r="F65" s="224"/>
      <c r="G65" s="331" t="s">
        <v>15</v>
      </c>
      <c r="H65" s="331"/>
      <c r="I65" s="240"/>
      <c r="J65" s="228">
        <f>SUM(H8:H61)</f>
        <v>0</v>
      </c>
    </row>
    <row r="66" spans="1:16" x14ac:dyDescent="0.25">
      <c r="A66" s="236"/>
      <c r="B66" s="231"/>
      <c r="C66" s="241"/>
      <c r="D66" s="232"/>
      <c r="E66" s="238"/>
      <c r="F66" s="224"/>
      <c r="G66" s="331" t="s">
        <v>16</v>
      </c>
      <c r="H66" s="331"/>
      <c r="I66" s="240"/>
      <c r="J66" s="228">
        <f>J64+J65</f>
        <v>26291666</v>
      </c>
    </row>
    <row r="67" spans="1:16" x14ac:dyDescent="0.25">
      <c r="A67" s="236"/>
      <c r="B67" s="231"/>
      <c r="C67" s="241"/>
      <c r="D67" s="232"/>
      <c r="E67" s="238"/>
      <c r="F67" s="235"/>
      <c r="G67" s="331" t="s">
        <v>5</v>
      </c>
      <c r="H67" s="331"/>
      <c r="I67" s="240"/>
      <c r="J67" s="228">
        <f>SUM(I8:I61)</f>
        <v>17121750</v>
      </c>
    </row>
    <row r="68" spans="1:16" x14ac:dyDescent="0.25">
      <c r="A68" s="236"/>
      <c r="B68" s="231"/>
      <c r="C68" s="241"/>
      <c r="D68" s="232"/>
      <c r="E68" s="238"/>
      <c r="F68" s="235"/>
      <c r="G68" s="331" t="s">
        <v>32</v>
      </c>
      <c r="H68" s="331"/>
      <c r="I68" s="241" t="str">
        <f>IF(J68&gt;0,"SALDO",IF(J68&lt;0,"PIUTANG",IF(J68=0,"LUNAS")))</f>
        <v>PIUTANG</v>
      </c>
      <c r="J68" s="228">
        <f>J67-J66</f>
        <v>-9169916</v>
      </c>
    </row>
    <row r="69" spans="1:16" x14ac:dyDescent="0.25">
      <c r="F69" s="219"/>
      <c r="G69" s="219"/>
      <c r="J69" s="219"/>
    </row>
    <row r="70" spans="1:16" x14ac:dyDescent="0.25">
      <c r="C70" s="219"/>
      <c r="D70" s="219"/>
      <c r="F70" s="219"/>
      <c r="G70" s="219"/>
      <c r="J70" s="219"/>
      <c r="L70" s="234"/>
      <c r="M70" s="234"/>
      <c r="N70" s="234"/>
      <c r="O70" s="234"/>
      <c r="P70" s="234"/>
    </row>
    <row r="71" spans="1:16" x14ac:dyDescent="0.25">
      <c r="C71" s="219"/>
      <c r="D71" s="219"/>
      <c r="F71" s="219"/>
      <c r="G71" s="219"/>
      <c r="J71" s="219"/>
      <c r="L71" s="234"/>
      <c r="M71" s="234"/>
      <c r="N71" s="234"/>
      <c r="O71" s="234"/>
      <c r="P71" s="234"/>
    </row>
    <row r="72" spans="1:16" x14ac:dyDescent="0.25">
      <c r="C72" s="219"/>
      <c r="D72" s="219"/>
      <c r="F72" s="219"/>
      <c r="G72" s="219"/>
      <c r="J72" s="219"/>
      <c r="L72" s="234"/>
      <c r="M72" s="234"/>
      <c r="N72" s="234"/>
      <c r="O72" s="234"/>
      <c r="P72" s="234"/>
    </row>
    <row r="73" spans="1:16" x14ac:dyDescent="0.25">
      <c r="C73" s="219"/>
      <c r="D73" s="219"/>
      <c r="F73" s="219"/>
      <c r="G73" s="219"/>
      <c r="J73" s="219"/>
      <c r="L73" s="234"/>
      <c r="M73" s="234"/>
      <c r="N73" s="234"/>
      <c r="O73" s="234"/>
      <c r="P73" s="234"/>
    </row>
    <row r="74" spans="1:16" x14ac:dyDescent="0.25">
      <c r="C74" s="219"/>
      <c r="D74" s="219"/>
      <c r="L74" s="234"/>
      <c r="M74" s="234"/>
      <c r="N74" s="234"/>
      <c r="O74" s="234"/>
      <c r="P74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8:H68"/>
    <mergeCell ref="G62:H62"/>
    <mergeCell ref="G63:H63"/>
    <mergeCell ref="G64:H64"/>
    <mergeCell ref="G65:H65"/>
    <mergeCell ref="G66:H66"/>
    <mergeCell ref="G67:H6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5" t="s">
        <v>21</v>
      </c>
      <c r="G2" s="325"/>
      <c r="H2" s="325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5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3"/>
      <c r="I7" s="351"/>
      <c r="J7" s="34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1" t="s">
        <v>12</v>
      </c>
      <c r="H46" s="33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1" t="s">
        <v>13</v>
      </c>
      <c r="H47" s="33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1" t="s">
        <v>14</v>
      </c>
      <c r="H48" s="33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1" t="s">
        <v>15</v>
      </c>
      <c r="H49" s="33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1" t="s">
        <v>16</v>
      </c>
      <c r="H50" s="33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1" t="s">
        <v>5</v>
      </c>
      <c r="H51" s="33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1" t="s">
        <v>32</v>
      </c>
      <c r="H52" s="33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M65" sqref="M6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6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4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1" t="s">
        <v>12</v>
      </c>
      <c r="H69" s="33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1" t="s">
        <v>13</v>
      </c>
      <c r="H70" s="33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1" t="s">
        <v>14</v>
      </c>
      <c r="H71" s="33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1" t="s">
        <v>15</v>
      </c>
      <c r="H72" s="33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1" t="s">
        <v>16</v>
      </c>
      <c r="H73" s="33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1" t="s">
        <v>5</v>
      </c>
      <c r="H74" s="33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1" t="s">
        <v>32</v>
      </c>
      <c r="H75" s="33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4" t="s">
        <v>21</v>
      </c>
      <c r="H1" s="354"/>
      <c r="I1" s="354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4" t="s">
        <v>111</v>
      </c>
      <c r="H2" s="354"/>
      <c r="I2" s="354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4" t="s">
        <v>112</v>
      </c>
      <c r="H3" s="354"/>
      <c r="I3" s="354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3" x14ac:dyDescent="0.25">
      <c r="A7" s="346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7"/>
      <c r="I7" s="351"/>
      <c r="J7" s="341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1" t="s">
        <v>12</v>
      </c>
      <c r="H44" s="33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1" t="s">
        <v>13</v>
      </c>
      <c r="H45" s="33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1" t="s">
        <v>14</v>
      </c>
      <c r="H46" s="33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1" t="s">
        <v>15</v>
      </c>
      <c r="H47" s="33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1" t="s">
        <v>16</v>
      </c>
      <c r="H48" s="33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1" t="s">
        <v>5</v>
      </c>
      <c r="H49" s="33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1" t="s">
        <v>32</v>
      </c>
      <c r="H50" s="33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5" t="s">
        <v>21</v>
      </c>
      <c r="G2" s="325"/>
      <c r="H2" s="325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0" x14ac:dyDescent="0.25">
      <c r="A7" s="346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7"/>
      <c r="I7" s="351"/>
      <c r="J7" s="341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1" t="s">
        <v>12</v>
      </c>
      <c r="H49" s="33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1" t="s">
        <v>13</v>
      </c>
      <c r="H50" s="33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1" t="s">
        <v>14</v>
      </c>
      <c r="H51" s="33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1" t="s">
        <v>15</v>
      </c>
      <c r="H52" s="33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1" t="s">
        <v>16</v>
      </c>
      <c r="H53" s="33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1" t="s">
        <v>5</v>
      </c>
      <c r="H54" s="33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1" t="s">
        <v>32</v>
      </c>
      <c r="H55" s="33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N109" sqref="N109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5" t="s">
        <v>22</v>
      </c>
      <c r="G1" s="325"/>
      <c r="H1" s="325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2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2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7"/>
      <c r="I7" s="351"/>
      <c r="J7" s="34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1" t="s">
        <v>12</v>
      </c>
      <c r="H120" s="33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1" t="s">
        <v>13</v>
      </c>
      <c r="H121" s="33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1" t="s">
        <v>14</v>
      </c>
      <c r="H122" s="33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1" t="s">
        <v>15</v>
      </c>
      <c r="H123" s="33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1" t="s">
        <v>16</v>
      </c>
      <c r="H124" s="33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1" t="s">
        <v>5</v>
      </c>
      <c r="H125" s="33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1" t="s">
        <v>32</v>
      </c>
      <c r="H126" s="33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E23" sqref="E23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5" t="s">
        <v>49</v>
      </c>
      <c r="B1" s="355"/>
      <c r="C1" s="355"/>
    </row>
    <row r="2" spans="1:5" ht="15" customHeight="1" x14ac:dyDescent="0.25">
      <c r="A2" s="355"/>
      <c r="B2" s="355"/>
      <c r="C2" s="355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43220</v>
      </c>
      <c r="C5" s="283">
        <f>'Taufik ST'!I2</f>
        <v>13924577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43220</v>
      </c>
      <c r="C6" s="283">
        <f>'Indra Fashion'!I2</f>
        <v>4027076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43227</v>
      </c>
      <c r="C7" s="283">
        <f>Atlantis!I2</f>
        <v>4320136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43227</v>
      </c>
      <c r="C8" s="283">
        <f>Bandros!I2</f>
        <v>10384238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43214</v>
      </c>
      <c r="C9" s="283">
        <f>'Bentang Fashion'!I2</f>
        <v>9990788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43226</v>
      </c>
      <c r="C10" s="283">
        <f>Azalea!I2</f>
        <v>4871276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43214</v>
      </c>
      <c r="C11" s="283">
        <f>ESP!I2</f>
        <v>9169916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f>Yanyan!A36</f>
        <v>43223</v>
      </c>
      <c r="C13" s="283">
        <f>Yanyan!I2</f>
        <v>907113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4496338</v>
      </c>
      <c r="E19" s="291" t="s">
        <v>166</v>
      </c>
    </row>
    <row r="20" spans="1:5" s="269" customFormat="1" ht="18.75" customHeight="1" x14ac:dyDescent="0.25">
      <c r="A20" s="185" t="s">
        <v>89</v>
      </c>
      <c r="B20" s="184" t="s">
        <v>40</v>
      </c>
      <c r="C20" s="283">
        <f>AnipAssunah!I2</f>
        <v>0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8" t="s">
        <v>11</v>
      </c>
      <c r="B23" s="359"/>
      <c r="C23" s="356">
        <f>SUM(C5:C22)</f>
        <v>71965610.5</v>
      </c>
    </row>
    <row r="24" spans="1:5" s="269" customFormat="1" ht="15" customHeight="1" x14ac:dyDescent="0.25">
      <c r="A24" s="360"/>
      <c r="B24" s="361"/>
      <c r="C24" s="357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3" t="s">
        <v>22</v>
      </c>
      <c r="G1" s="363"/>
      <c r="H1" s="363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3" t="s">
        <v>21</v>
      </c>
      <c r="G2" s="363"/>
      <c r="H2" s="363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4"/>
      <c r="B5" s="364"/>
      <c r="C5" s="364"/>
      <c r="D5" s="364"/>
      <c r="E5" s="364"/>
      <c r="F5" s="364"/>
      <c r="G5" s="364"/>
      <c r="H5" s="364"/>
      <c r="I5" s="364"/>
      <c r="J5" s="364"/>
    </row>
    <row r="6" spans="1:13" x14ac:dyDescent="0.25">
      <c r="A6" s="365" t="s">
        <v>2</v>
      </c>
      <c r="B6" s="366" t="s">
        <v>3</v>
      </c>
      <c r="C6" s="366"/>
      <c r="D6" s="366"/>
      <c r="E6" s="366"/>
      <c r="F6" s="366"/>
      <c r="G6" s="366"/>
      <c r="H6" s="367" t="s">
        <v>4</v>
      </c>
      <c r="I6" s="369" t="s">
        <v>5</v>
      </c>
      <c r="J6" s="370" t="s">
        <v>6</v>
      </c>
    </row>
    <row r="7" spans="1:13" x14ac:dyDescent="0.25">
      <c r="A7" s="36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8"/>
      <c r="I7" s="369"/>
      <c r="J7" s="370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2" t="s">
        <v>12</v>
      </c>
      <c r="H89" s="36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2" t="s">
        <v>13</v>
      </c>
      <c r="H90" s="36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2" t="s">
        <v>14</v>
      </c>
      <c r="H91" s="36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2" t="s">
        <v>15</v>
      </c>
      <c r="H92" s="36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2" t="s">
        <v>16</v>
      </c>
      <c r="H93" s="36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2" t="s">
        <v>5</v>
      </c>
      <c r="H94" s="36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2" t="s">
        <v>32</v>
      </c>
      <c r="H95" s="36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5" t="s">
        <v>22</v>
      </c>
      <c r="G1" s="325"/>
      <c r="H1" s="325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5" t="s">
        <v>21</v>
      </c>
      <c r="G2" s="325"/>
      <c r="H2" s="32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5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40" t="s">
        <v>6</v>
      </c>
    </row>
    <row r="6" spans="1:15" x14ac:dyDescent="0.25">
      <c r="A6" s="346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3"/>
      <c r="I6" s="351"/>
      <c r="J6" s="341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1" t="s">
        <v>12</v>
      </c>
      <c r="H121" s="331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1" t="s">
        <v>13</v>
      </c>
      <c r="H122" s="331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1" t="s">
        <v>14</v>
      </c>
      <c r="H123" s="331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1" t="s">
        <v>15</v>
      </c>
      <c r="H124" s="331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1" t="s">
        <v>16</v>
      </c>
      <c r="H125" s="331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1" t="s">
        <v>5</v>
      </c>
      <c r="H126" s="331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1" t="s">
        <v>32</v>
      </c>
      <c r="H127" s="33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5" t="s">
        <v>22</v>
      </c>
      <c r="G1" s="325"/>
      <c r="H1" s="32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5" t="s">
        <v>21</v>
      </c>
      <c r="G2" s="325"/>
      <c r="H2" s="32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7" t="s">
        <v>2</v>
      </c>
      <c r="B5" s="328" t="s">
        <v>3</v>
      </c>
      <c r="C5" s="328"/>
      <c r="D5" s="328"/>
      <c r="E5" s="328"/>
      <c r="F5" s="328"/>
      <c r="G5" s="328"/>
      <c r="H5" s="328" t="s">
        <v>4</v>
      </c>
      <c r="I5" s="371" t="s">
        <v>5</v>
      </c>
      <c r="J5" s="330" t="s">
        <v>6</v>
      </c>
      <c r="L5" s="37"/>
      <c r="M5" s="37"/>
      <c r="N5" s="37"/>
      <c r="O5" s="37"/>
      <c r="P5" s="37"/>
      <c r="Q5" s="37"/>
    </row>
    <row r="6" spans="1:17" x14ac:dyDescent="0.25">
      <c r="A6" s="32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8"/>
      <c r="I6" s="371"/>
      <c r="J6" s="33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1" t="s">
        <v>12</v>
      </c>
      <c r="H31" s="331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1" t="s">
        <v>13</v>
      </c>
      <c r="H32" s="331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1" t="s">
        <v>14</v>
      </c>
      <c r="H33" s="331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1" t="s">
        <v>15</v>
      </c>
      <c r="H34" s="331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1" t="s">
        <v>16</v>
      </c>
      <c r="H35" s="331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1" t="s">
        <v>5</v>
      </c>
      <c r="H36" s="331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1" t="s">
        <v>32</v>
      </c>
      <c r="H37" s="331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5" t="s">
        <v>22</v>
      </c>
      <c r="G1" s="325"/>
      <c r="H1" s="32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J59*-1</f>
        <v>-34807202</v>
      </c>
      <c r="J2" s="20"/>
    </row>
    <row r="4" spans="1:10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0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40" t="s">
        <v>6</v>
      </c>
    </row>
    <row r="6" spans="1:10" x14ac:dyDescent="0.25">
      <c r="A6" s="346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3"/>
      <c r="I6" s="351"/>
      <c r="J6" s="34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2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3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2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3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2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3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2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3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2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3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2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3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2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3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2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3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2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3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2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3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1" t="s">
        <v>12</v>
      </c>
      <c r="H53" s="33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1" t="s">
        <v>13</v>
      </c>
      <c r="H54" s="33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1" t="s">
        <v>14</v>
      </c>
      <c r="H55" s="33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1" t="s">
        <v>15</v>
      </c>
      <c r="H56" s="33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1" t="s">
        <v>16</v>
      </c>
      <c r="H57" s="33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1" t="s">
        <v>5</v>
      </c>
      <c r="H58" s="33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1" t="s">
        <v>32</v>
      </c>
      <c r="H59" s="33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5" t="s">
        <v>21</v>
      </c>
      <c r="G2" s="325"/>
      <c r="H2" s="325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239"/>
    </row>
    <row r="6" spans="1:12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  <c r="L6" s="239"/>
    </row>
    <row r="7" spans="1:12" x14ac:dyDescent="0.25">
      <c r="A7" s="346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3"/>
      <c r="I7" s="351"/>
      <c r="J7" s="341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1" t="s">
        <v>12</v>
      </c>
      <c r="H53" s="33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1" t="s">
        <v>13</v>
      </c>
      <c r="H54" s="33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1" t="s">
        <v>14</v>
      </c>
      <c r="H55" s="33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1" t="s">
        <v>15</v>
      </c>
      <c r="H56" s="33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1" t="s">
        <v>16</v>
      </c>
      <c r="H57" s="33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1" t="s">
        <v>5</v>
      </c>
      <c r="H58" s="33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1" t="s">
        <v>32</v>
      </c>
      <c r="H59" s="33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5" t="s">
        <v>22</v>
      </c>
      <c r="G1" s="325"/>
      <c r="H1" s="32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5" t="s">
        <v>21</v>
      </c>
      <c r="G2" s="325"/>
      <c r="H2" s="32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71" t="s">
        <v>5</v>
      </c>
      <c r="J6" s="330" t="s">
        <v>6</v>
      </c>
      <c r="L6" s="219"/>
      <c r="M6" s="219"/>
      <c r="N6" s="219"/>
      <c r="O6" s="219"/>
      <c r="P6" s="219"/>
      <c r="Q6" s="219"/>
    </row>
    <row r="7" spans="1:17" x14ac:dyDescent="0.25">
      <c r="A7" s="327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8"/>
      <c r="I7" s="371"/>
      <c r="J7" s="330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1" t="s">
        <v>12</v>
      </c>
      <c r="H32" s="331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1" t="s">
        <v>13</v>
      </c>
      <c r="H33" s="331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1" t="s">
        <v>14</v>
      </c>
      <c r="H34" s="331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1" t="s">
        <v>15</v>
      </c>
      <c r="H35" s="331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1" t="s">
        <v>16</v>
      </c>
      <c r="H36" s="331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1" t="s">
        <v>5</v>
      </c>
      <c r="H37" s="331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1" t="s">
        <v>32</v>
      </c>
      <c r="H38" s="331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5" t="s">
        <v>22</v>
      </c>
      <c r="G1" s="325"/>
      <c r="H1" s="32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6" t="s">
        <v>63</v>
      </c>
      <c r="B5" s="326"/>
      <c r="C5" s="326"/>
      <c r="D5" s="326"/>
      <c r="E5" s="326"/>
      <c r="F5" s="326"/>
      <c r="G5" s="326"/>
      <c r="H5" s="326"/>
      <c r="I5" s="326"/>
      <c r="J5" s="326"/>
    </row>
    <row r="6" spans="1:19" x14ac:dyDescent="0.25">
      <c r="A6" s="332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29" t="s">
        <v>5</v>
      </c>
      <c r="J6" s="330" t="s">
        <v>6</v>
      </c>
    </row>
    <row r="7" spans="1:19" x14ac:dyDescent="0.25">
      <c r="A7" s="33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29"/>
      <c r="J7" s="330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1" t="s">
        <v>12</v>
      </c>
      <c r="H32" s="33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1" t="s">
        <v>13</v>
      </c>
      <c r="H33" s="33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1" t="s">
        <v>14</v>
      </c>
      <c r="H34" s="33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1" t="s">
        <v>15</v>
      </c>
      <c r="H35" s="33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1" t="s">
        <v>16</v>
      </c>
      <c r="H36" s="33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1" t="s">
        <v>5</v>
      </c>
      <c r="H37" s="33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1" t="s">
        <v>32</v>
      </c>
      <c r="H38" s="33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5" t="s">
        <v>21</v>
      </c>
      <c r="G2" s="325"/>
      <c r="H2" s="325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3" x14ac:dyDescent="0.25">
      <c r="A7" s="346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7"/>
      <c r="I7" s="351"/>
      <c r="J7" s="34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1" t="s">
        <v>12</v>
      </c>
      <c r="H73" s="33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1" t="s">
        <v>13</v>
      </c>
      <c r="H74" s="33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1" t="s">
        <v>14</v>
      </c>
      <c r="H75" s="33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1" t="s">
        <v>15</v>
      </c>
      <c r="H76" s="33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1" t="s">
        <v>16</v>
      </c>
      <c r="H77" s="33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1" t="s">
        <v>5</v>
      </c>
      <c r="H78" s="33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1" t="s">
        <v>32</v>
      </c>
      <c r="H79" s="33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5" t="s">
        <v>127</v>
      </c>
      <c r="G2" s="325"/>
      <c r="H2" s="325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18"/>
      <c r="N5" s="18"/>
      <c r="O5" s="37"/>
    </row>
    <row r="6" spans="1:15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74" t="s">
        <v>4</v>
      </c>
      <c r="I6" s="376" t="s">
        <v>5</v>
      </c>
      <c r="J6" s="377" t="s">
        <v>6</v>
      </c>
      <c r="L6" s="18"/>
      <c r="N6" s="18"/>
      <c r="O6" s="37"/>
    </row>
    <row r="7" spans="1:15" x14ac:dyDescent="0.25">
      <c r="A7" s="32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5"/>
      <c r="I7" s="376"/>
      <c r="J7" s="37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8" t="s">
        <v>12</v>
      </c>
      <c r="H19" s="37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8" t="s">
        <v>13</v>
      </c>
      <c r="H20" s="37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8" t="s">
        <v>14</v>
      </c>
      <c r="H21" s="37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8" t="s">
        <v>15</v>
      </c>
      <c r="H22" s="37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8" t="s">
        <v>16</v>
      </c>
      <c r="H23" s="37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8" t="s">
        <v>5</v>
      </c>
      <c r="H24" s="37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8" t="s">
        <v>32</v>
      </c>
      <c r="H25" s="37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5" t="s">
        <v>22</v>
      </c>
      <c r="G1" s="325"/>
      <c r="H1" s="32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5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4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1" t="s">
        <v>12</v>
      </c>
      <c r="H53" s="33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1" t="s">
        <v>13</v>
      </c>
      <c r="H54" s="33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1" t="s">
        <v>14</v>
      </c>
      <c r="H55" s="33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1" t="s">
        <v>15</v>
      </c>
      <c r="H56" s="33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1" t="s">
        <v>16</v>
      </c>
      <c r="H57" s="33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1" t="s">
        <v>5</v>
      </c>
      <c r="H58" s="33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1" t="s">
        <v>32</v>
      </c>
      <c r="H59" s="33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5" t="s">
        <v>22</v>
      </c>
      <c r="G1" s="325"/>
      <c r="H1" s="32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0" x14ac:dyDescent="0.25">
      <c r="A7" s="346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7"/>
      <c r="I7" s="351"/>
      <c r="J7" s="341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1" t="s">
        <v>12</v>
      </c>
      <c r="H35" s="33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1" t="s">
        <v>13</v>
      </c>
      <c r="H36" s="33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1" t="s">
        <v>14</v>
      </c>
      <c r="H37" s="33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1" t="s">
        <v>15</v>
      </c>
      <c r="H38" s="33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1" t="s">
        <v>16</v>
      </c>
      <c r="H39" s="33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1" t="s">
        <v>5</v>
      </c>
      <c r="H40" s="33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1" t="s">
        <v>32</v>
      </c>
      <c r="H41" s="33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5" t="s">
        <v>22</v>
      </c>
      <c r="G1" s="325"/>
      <c r="H1" s="325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5" t="s">
        <v>21</v>
      </c>
      <c r="G2" s="325"/>
      <c r="H2" s="325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0" x14ac:dyDescent="0.25">
      <c r="A7" s="346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7"/>
      <c r="I7" s="351"/>
      <c r="J7" s="341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1" t="s">
        <v>12</v>
      </c>
      <c r="H35" s="331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1" t="s">
        <v>13</v>
      </c>
      <c r="H36" s="331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1" t="s">
        <v>14</v>
      </c>
      <c r="H37" s="331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1" t="s">
        <v>15</v>
      </c>
      <c r="H38" s="331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1" t="s">
        <v>16</v>
      </c>
      <c r="H39" s="331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1" t="s">
        <v>5</v>
      </c>
      <c r="H40" s="331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1" t="s">
        <v>32</v>
      </c>
      <c r="H41" s="331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5" t="s">
        <v>22</v>
      </c>
      <c r="G1" s="325"/>
      <c r="H1" s="325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5" t="s">
        <v>21</v>
      </c>
      <c r="G2" s="325"/>
      <c r="H2" s="325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7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7" x14ac:dyDescent="0.25">
      <c r="A7" s="346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7"/>
      <c r="I7" s="351"/>
      <c r="J7" s="341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1" t="s">
        <v>12</v>
      </c>
      <c r="H35" s="33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1" t="s">
        <v>13</v>
      </c>
      <c r="H36" s="33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1" t="s">
        <v>14</v>
      </c>
      <c r="H37" s="33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1" t="s">
        <v>15</v>
      </c>
      <c r="H38" s="33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1" t="s">
        <v>16</v>
      </c>
      <c r="H39" s="33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1" t="s">
        <v>5</v>
      </c>
      <c r="H40" s="33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1" t="s">
        <v>32</v>
      </c>
      <c r="H41" s="33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5" t="s">
        <v>22</v>
      </c>
      <c r="G1" s="325"/>
      <c r="H1" s="325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5" t="s">
        <v>21</v>
      </c>
      <c r="G2" s="325"/>
      <c r="H2" s="325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0" x14ac:dyDescent="0.25">
      <c r="A7" s="346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7"/>
      <c r="I7" s="351"/>
      <c r="J7" s="341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1" t="s">
        <v>12</v>
      </c>
      <c r="H35" s="331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1" t="s">
        <v>13</v>
      </c>
      <c r="H36" s="331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1" t="s">
        <v>14</v>
      </c>
      <c r="H37" s="331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1" t="s">
        <v>15</v>
      </c>
      <c r="H38" s="331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1" t="s">
        <v>16</v>
      </c>
      <c r="H39" s="331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1" t="s">
        <v>5</v>
      </c>
      <c r="H40" s="331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1" t="s">
        <v>32</v>
      </c>
      <c r="H41" s="33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5" t="s">
        <v>22</v>
      </c>
      <c r="G1" s="325"/>
      <c r="H1" s="325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5" t="s">
        <v>21</v>
      </c>
      <c r="G2" s="325"/>
      <c r="H2" s="325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0" x14ac:dyDescent="0.25">
      <c r="A7" s="346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7"/>
      <c r="I7" s="351"/>
      <c r="J7" s="341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1" t="s">
        <v>12</v>
      </c>
      <c r="H35" s="33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1" t="s">
        <v>13</v>
      </c>
      <c r="H36" s="33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1" t="s">
        <v>14</v>
      </c>
      <c r="H37" s="33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1" t="s">
        <v>15</v>
      </c>
      <c r="H38" s="33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1" t="s">
        <v>16</v>
      </c>
      <c r="H39" s="33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1" t="s">
        <v>5</v>
      </c>
      <c r="H40" s="33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1" t="s">
        <v>32</v>
      </c>
      <c r="H41" s="33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5" t="s">
        <v>22</v>
      </c>
      <c r="G1" s="325"/>
      <c r="H1" s="325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</row>
    <row r="7" spans="1:16" x14ac:dyDescent="0.25">
      <c r="A7" s="346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7"/>
      <c r="I7" s="351"/>
      <c r="J7" s="34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1" t="s">
        <v>12</v>
      </c>
      <c r="H158" s="33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1" t="s">
        <v>13</v>
      </c>
      <c r="H159" s="33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1" t="s">
        <v>14</v>
      </c>
      <c r="H160" s="33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1" t="s">
        <v>15</v>
      </c>
      <c r="H161" s="33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1" t="s">
        <v>16</v>
      </c>
      <c r="H162" s="33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1" t="s">
        <v>5</v>
      </c>
      <c r="H163" s="33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1" t="s">
        <v>32</v>
      </c>
      <c r="H164" s="33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5" t="s">
        <v>22</v>
      </c>
      <c r="G1" s="325"/>
      <c r="H1" s="325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5" t="s">
        <v>21</v>
      </c>
      <c r="G2" s="325"/>
      <c r="H2" s="32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71" t="s">
        <v>5</v>
      </c>
      <c r="J6" s="330" t="s">
        <v>6</v>
      </c>
      <c r="L6" s="219"/>
      <c r="M6" s="219"/>
      <c r="N6" s="219"/>
      <c r="O6" s="219"/>
      <c r="P6" s="219"/>
      <c r="Q6" s="219"/>
    </row>
    <row r="7" spans="1:17" x14ac:dyDescent="0.25">
      <c r="A7" s="327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8"/>
      <c r="I7" s="371"/>
      <c r="J7" s="330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1" t="s">
        <v>12</v>
      </c>
      <c r="H32" s="331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1" t="s">
        <v>13</v>
      </c>
      <c r="H33" s="331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1" t="s">
        <v>14</v>
      </c>
      <c r="H34" s="331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1" t="s">
        <v>15</v>
      </c>
      <c r="H35" s="331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1" t="s">
        <v>16</v>
      </c>
      <c r="H36" s="331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1" t="s">
        <v>5</v>
      </c>
      <c r="H37" s="331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1" t="s">
        <v>32</v>
      </c>
      <c r="H38" s="331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5" t="s">
        <v>22</v>
      </c>
      <c r="G1" s="325"/>
      <c r="H1" s="32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174"/>
      <c r="M5" s="18"/>
      <c r="O5" s="18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6" t="s">
        <v>4</v>
      </c>
      <c r="I6" s="350" t="s">
        <v>5</v>
      </c>
      <c r="J6" s="340" t="s">
        <v>6</v>
      </c>
      <c r="L6" s="174"/>
    </row>
    <row r="7" spans="1:15" x14ac:dyDescent="0.25">
      <c r="A7" s="34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7"/>
      <c r="I7" s="351"/>
      <c r="J7" s="34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1" t="s">
        <v>12</v>
      </c>
      <c r="H57" s="33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1" t="s">
        <v>13</v>
      </c>
      <c r="H58" s="33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1" t="s">
        <v>14</v>
      </c>
      <c r="H59" s="33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1" t="s">
        <v>15</v>
      </c>
      <c r="H60" s="33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1" t="s">
        <v>16</v>
      </c>
      <c r="H61" s="33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1" t="s">
        <v>5</v>
      </c>
      <c r="H62" s="33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1" t="s">
        <v>32</v>
      </c>
      <c r="H63" s="33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5" t="s">
        <v>22</v>
      </c>
      <c r="G1" s="325"/>
      <c r="H1" s="32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5" t="s">
        <v>21</v>
      </c>
      <c r="G2" s="325"/>
      <c r="H2" s="325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1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40" t="s">
        <v>6</v>
      </c>
    </row>
    <row r="7" spans="1:11" x14ac:dyDescent="0.25">
      <c r="A7" s="346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4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1" t="s">
        <v>12</v>
      </c>
      <c r="H116" s="33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1" t="s">
        <v>13</v>
      </c>
      <c r="H117" s="33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1" t="s">
        <v>14</v>
      </c>
      <c r="H118" s="33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1" t="s">
        <v>15</v>
      </c>
      <c r="H119" s="33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1" t="s">
        <v>16</v>
      </c>
      <c r="H120" s="33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1" t="s">
        <v>5</v>
      </c>
      <c r="H121" s="33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1" t="s">
        <v>32</v>
      </c>
      <c r="H122" s="33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5" t="s">
        <v>22</v>
      </c>
      <c r="G1" s="325"/>
      <c r="H1" s="32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5" t="s">
        <v>21</v>
      </c>
      <c r="G2" s="325"/>
      <c r="H2" s="32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71" t="s">
        <v>5</v>
      </c>
      <c r="J6" s="330" t="s">
        <v>6</v>
      </c>
      <c r="L6" s="219"/>
      <c r="M6" s="219"/>
      <c r="N6" s="219"/>
      <c r="O6" s="219"/>
      <c r="P6" s="219"/>
      <c r="Q6" s="219"/>
    </row>
    <row r="7" spans="1:17" x14ac:dyDescent="0.25">
      <c r="A7" s="327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8"/>
      <c r="I7" s="371"/>
      <c r="J7" s="330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1" t="s">
        <v>12</v>
      </c>
      <c r="H32" s="331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1" t="s">
        <v>13</v>
      </c>
      <c r="H33" s="331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1" t="s">
        <v>14</v>
      </c>
      <c r="H34" s="331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1" t="s">
        <v>15</v>
      </c>
      <c r="H35" s="331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1" t="s">
        <v>16</v>
      </c>
      <c r="H36" s="331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1" t="s">
        <v>5</v>
      </c>
      <c r="H37" s="331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1" t="s">
        <v>32</v>
      </c>
      <c r="H38" s="331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5" t="s">
        <v>22</v>
      </c>
      <c r="G1" s="325"/>
      <c r="H1" s="32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5" t="s">
        <v>21</v>
      </c>
      <c r="G2" s="325"/>
      <c r="H2" s="325"/>
      <c r="I2" s="21">
        <f>J72*-1</f>
        <v>0</v>
      </c>
    </row>
    <row r="4" spans="1:10" ht="19.5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</row>
    <row r="5" spans="1:10" x14ac:dyDescent="0.25">
      <c r="A5" s="327" t="s">
        <v>2</v>
      </c>
      <c r="B5" s="328" t="s">
        <v>3</v>
      </c>
      <c r="C5" s="328"/>
      <c r="D5" s="328"/>
      <c r="E5" s="328"/>
      <c r="F5" s="328"/>
      <c r="G5" s="328"/>
      <c r="H5" s="379" t="s">
        <v>4</v>
      </c>
      <c r="I5" s="376" t="s">
        <v>5</v>
      </c>
      <c r="J5" s="377" t="s">
        <v>6</v>
      </c>
    </row>
    <row r="6" spans="1:10" x14ac:dyDescent="0.25">
      <c r="A6" s="32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0"/>
      <c r="I6" s="376"/>
      <c r="J6" s="37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8" t="s">
        <v>12</v>
      </c>
      <c r="H66" s="37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8" t="s">
        <v>13</v>
      </c>
      <c r="H67" s="37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8" t="s">
        <v>14</v>
      </c>
      <c r="H68" s="37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8" t="s">
        <v>15</v>
      </c>
      <c r="H69" s="37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8" t="s">
        <v>16</v>
      </c>
      <c r="H70" s="37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8" t="s">
        <v>5</v>
      </c>
      <c r="H71" s="37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8" t="s">
        <v>32</v>
      </c>
      <c r="H72" s="37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5" t="s">
        <v>22</v>
      </c>
      <c r="G1" s="325"/>
      <c r="H1" s="32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J40*-1</f>
        <v>0</v>
      </c>
      <c r="J2" s="20"/>
    </row>
    <row r="4" spans="1:15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5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40" t="s">
        <v>6</v>
      </c>
    </row>
    <row r="6" spans="1:15" x14ac:dyDescent="0.25">
      <c r="A6" s="34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3"/>
      <c r="I6" s="351"/>
      <c r="J6" s="34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1" t="s">
        <v>12</v>
      </c>
      <c r="H34" s="33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1" t="s">
        <v>13</v>
      </c>
      <c r="H35" s="33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1" t="s">
        <v>14</v>
      </c>
      <c r="H36" s="33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1" t="s">
        <v>15</v>
      </c>
      <c r="H37" s="33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1" t="s">
        <v>16</v>
      </c>
      <c r="H38" s="33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1" t="s">
        <v>5</v>
      </c>
      <c r="H39" s="33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1" t="s">
        <v>32</v>
      </c>
      <c r="H40" s="33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5" t="s">
        <v>22</v>
      </c>
      <c r="G1" s="325"/>
      <c r="H1" s="32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5" t="s">
        <v>21</v>
      </c>
      <c r="G2" s="325"/>
      <c r="H2" s="325"/>
      <c r="I2" s="21">
        <f>J71*-1</f>
        <v>12110891</v>
      </c>
    </row>
    <row r="4" spans="1:10" ht="19.5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</row>
    <row r="5" spans="1:10" x14ac:dyDescent="0.25">
      <c r="A5" s="327" t="s">
        <v>2</v>
      </c>
      <c r="B5" s="328" t="s">
        <v>3</v>
      </c>
      <c r="C5" s="328"/>
      <c r="D5" s="328"/>
      <c r="E5" s="328"/>
      <c r="F5" s="328"/>
      <c r="G5" s="328"/>
      <c r="H5" s="379" t="s">
        <v>4</v>
      </c>
      <c r="I5" s="376" t="s">
        <v>5</v>
      </c>
      <c r="J5" s="377" t="s">
        <v>6</v>
      </c>
    </row>
    <row r="6" spans="1:10" x14ac:dyDescent="0.25">
      <c r="A6" s="32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0"/>
      <c r="I6" s="376"/>
      <c r="J6" s="37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8" t="s">
        <v>12</v>
      </c>
      <c r="H65" s="37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8" t="s">
        <v>13</v>
      </c>
      <c r="H66" s="37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8" t="s">
        <v>14</v>
      </c>
      <c r="H67" s="37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8" t="s">
        <v>15</v>
      </c>
      <c r="H68" s="37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8" t="s">
        <v>16</v>
      </c>
      <c r="H69" s="37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8" t="s">
        <v>5</v>
      </c>
      <c r="H70" s="37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8" t="s">
        <v>32</v>
      </c>
      <c r="H71" s="37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2018-05-07T10:15:27Z</dcterms:modified>
</cp:coreProperties>
</file>