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Bandros!$L$819:$M$911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ST'!$A$5:$J$308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9" i="15" l="1"/>
  <c r="L2" i="58" l="1"/>
  <c r="L1" i="58"/>
  <c r="M2" i="58" l="1"/>
  <c r="M1" i="58"/>
  <c r="L2" i="12" l="1"/>
  <c r="L1" i="12"/>
  <c r="L2" i="35"/>
  <c r="L1" i="35"/>
  <c r="L2" i="2"/>
  <c r="L1" i="2"/>
  <c r="L2" i="54" l="1"/>
  <c r="L1" i="54"/>
  <c r="J602" i="59" l="1"/>
  <c r="J600" i="59"/>
  <c r="J598" i="59"/>
  <c r="J597" i="59"/>
  <c r="I595" i="59"/>
  <c r="H595" i="59"/>
  <c r="G595" i="59"/>
  <c r="F595" i="59"/>
  <c r="D595" i="59"/>
  <c r="C595" i="59"/>
  <c r="L3" i="59"/>
  <c r="L2" i="59"/>
  <c r="L1" i="59"/>
  <c r="J599" i="59" l="1"/>
  <c r="J601" i="59" s="1"/>
  <c r="J603" i="59" s="1"/>
  <c r="I2" i="59" s="1"/>
  <c r="C7" i="15" s="1"/>
  <c r="I603" i="59" l="1"/>
  <c r="J917" i="58" l="1"/>
  <c r="J915" i="58"/>
  <c r="J913" i="58"/>
  <c r="J912" i="58"/>
  <c r="I910" i="58"/>
  <c r="H910" i="58"/>
  <c r="G910" i="58"/>
  <c r="F910" i="58"/>
  <c r="D910" i="58"/>
  <c r="C910" i="58"/>
  <c r="L666" i="58"/>
  <c r="L665" i="58"/>
  <c r="M3" i="58"/>
  <c r="L3" i="58"/>
  <c r="N3" i="58" l="1"/>
  <c r="J914" i="58"/>
  <c r="J916" i="58" s="1"/>
  <c r="J918" i="58" s="1"/>
  <c r="I918" i="58" l="1"/>
  <c r="I2" i="58"/>
  <c r="C8" i="15" s="1"/>
  <c r="L1" i="56"/>
  <c r="M66" i="57" l="1"/>
  <c r="M65" i="57"/>
  <c r="M67" i="57" s="1"/>
  <c r="L15" i="2" l="1"/>
  <c r="L16" i="2"/>
  <c r="L17" i="2"/>
  <c r="J188" i="57" l="1"/>
  <c r="J186" i="57"/>
  <c r="J184" i="57"/>
  <c r="J183" i="57"/>
  <c r="G181" i="57"/>
  <c r="F181" i="57"/>
  <c r="C181" i="57"/>
  <c r="J185" i="57" l="1"/>
  <c r="J187" i="57" s="1"/>
  <c r="J189" i="57" s="1"/>
  <c r="I189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307" i="54" l="1"/>
  <c r="J305" i="54"/>
  <c r="J303" i="54"/>
  <c r="J302" i="54"/>
  <c r="I300" i="54"/>
  <c r="H300" i="54"/>
  <c r="G300" i="54"/>
  <c r="F300" i="54"/>
  <c r="D300" i="54"/>
  <c r="C300" i="54"/>
  <c r="J304" i="54" l="1"/>
  <c r="J306" i="54" s="1"/>
  <c r="J308" i="54" s="1"/>
  <c r="I2" i="54" s="1"/>
  <c r="C5" i="15" s="1"/>
  <c r="L3" i="54"/>
  <c r="I308" i="54" l="1"/>
  <c r="J139" i="35" l="1"/>
  <c r="J143" i="35"/>
  <c r="J141" i="35"/>
  <c r="J138" i="35"/>
  <c r="G136" i="35"/>
  <c r="F136" i="35"/>
  <c r="J140" i="35" l="1"/>
  <c r="J142" i="35" s="1"/>
  <c r="J144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3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0" i="2" l="1"/>
  <c r="I165" i="2"/>
  <c r="H165" i="2"/>
  <c r="G165" i="2"/>
  <c r="F16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9" i="12"/>
  <c r="J67" i="12"/>
  <c r="J65" i="12"/>
  <c r="J64" i="12"/>
  <c r="F62" i="12"/>
  <c r="C6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2" i="2"/>
  <c r="J168" i="2"/>
  <c r="J167" i="2"/>
  <c r="D165" i="2"/>
  <c r="C16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9" i="2"/>
  <c r="J171" i="2" s="1"/>
  <c r="J173" i="2" s="1"/>
  <c r="I173" i="2" s="1"/>
  <c r="J55" i="11"/>
  <c r="J57" i="11" s="1"/>
  <c r="J59" i="11" s="1"/>
  <c r="J59" i="34"/>
  <c r="I2" i="21"/>
  <c r="I59" i="21"/>
  <c r="J122" i="20"/>
  <c r="J124" i="20" s="1"/>
  <c r="J126" i="20" s="1"/>
  <c r="I2" i="20" s="1"/>
  <c r="J66" i="12"/>
  <c r="J68" i="12" s="1"/>
  <c r="J70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0" i="12"/>
  <c r="I126" i="20"/>
  <c r="I52" i="18"/>
  <c r="I95" i="4"/>
  <c r="I34" i="32"/>
  <c r="I2" i="32"/>
  <c r="I2" i="6"/>
  <c r="I2" i="17"/>
  <c r="I2" i="16"/>
  <c r="C15" i="15" s="1"/>
  <c r="I25" i="25"/>
  <c r="I144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29/07/18  TRANSFER IBNK INDRA MASTOTI TO ABDUL RAHMAN BAYAR INFICLO FROM065001002566506 TO400301000897500IBN
  489.650,00  156.924.374,00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PEND
TRSF E-BANKING CR
07/30 95031
ANIP
ANIP SANATA
0000
821,190.00
CR
179,842,835.68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>31/07/18  TRANSFER EDC RIKA RESTIANA TO ABDUL RAHMAN FROM135501000848531 TO400301000897500EDC
  5.000.000,00  161.040.662,00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<sst xmlns="http://schemas.openxmlformats.org/spreadsheetml/2006/main" count="2023" uniqueCount="202">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</sst>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08"/>
  <sheetViews>
    <sheetView zoomScale="85" zoomScaleNormal="85" workbookViewId="0">
      <pane ySplit="7" topLeftCell="A283" activePane="bottomLeft" state="frozen"/>
      <selection pane="bottomLeft" activeCell="E292" sqref="E29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6" t="s">
        <v>22</v>
      </c>
      <c r="G1" s="366"/>
      <c r="H1" s="366"/>
      <c r="I1" s="220" t="s">
        <v>20</v>
      </c>
      <c r="J1" s="218"/>
      <c r="L1" s="275">
        <f>SUM(D279:D289)</f>
        <v>5868802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6" t="s">
        <v>21</v>
      </c>
      <c r="G2" s="366"/>
      <c r="H2" s="366"/>
      <c r="I2" s="220">
        <f>J308*-1</f>
        <v>9753890</v>
      </c>
      <c r="J2" s="218"/>
      <c r="L2" s="276">
        <f>SUM(G279:G289)</f>
        <v>468476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5400326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7" t="s">
        <v>61</v>
      </c>
      <c r="B5" s="367"/>
      <c r="C5" s="367"/>
      <c r="D5" s="367"/>
      <c r="E5" s="367"/>
      <c r="F5" s="367"/>
      <c r="G5" s="367"/>
      <c r="H5" s="367"/>
      <c r="I5" s="367"/>
      <c r="J5" s="367"/>
      <c r="L5" s="274"/>
      <c r="M5" s="238"/>
      <c r="N5" s="238"/>
      <c r="O5" s="238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5" x14ac:dyDescent="0.25">
      <c r="A7" s="36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9"/>
      <c r="I7" s="370"/>
      <c r="J7" s="37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>
        <v>43305</v>
      </c>
      <c r="B281" s="115">
        <v>180170473</v>
      </c>
      <c r="C281" s="306">
        <v>9</v>
      </c>
      <c r="D281" s="117">
        <v>978863</v>
      </c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>
        <v>43305</v>
      </c>
      <c r="B282" s="115">
        <v>180170509</v>
      </c>
      <c r="C282" s="306">
        <v>3</v>
      </c>
      <c r="D282" s="117">
        <v>309575</v>
      </c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>
        <v>43306</v>
      </c>
      <c r="B283" s="115">
        <v>180170549</v>
      </c>
      <c r="C283" s="306">
        <v>2</v>
      </c>
      <c r="D283" s="117">
        <v>228725</v>
      </c>
      <c r="E283" s="118">
        <v>180044504</v>
      </c>
      <c r="F283" s="120">
        <v>2</v>
      </c>
      <c r="G283" s="117">
        <v>362688</v>
      </c>
      <c r="H283" s="118"/>
      <c r="I283" s="213"/>
      <c r="J283" s="117"/>
    </row>
    <row r="284" spans="1:10" ht="15.75" customHeight="1" x14ac:dyDescent="0.25">
      <c r="A284" s="210">
        <v>43306</v>
      </c>
      <c r="B284" s="115">
        <v>180170595</v>
      </c>
      <c r="C284" s="306">
        <v>2</v>
      </c>
      <c r="D284" s="117">
        <v>224000</v>
      </c>
      <c r="E284" s="118"/>
      <c r="F284" s="120"/>
      <c r="G284" s="117"/>
      <c r="H284" s="118"/>
      <c r="I284" s="213"/>
      <c r="J284" s="117"/>
    </row>
    <row r="285" spans="1:10" ht="15.75" customHeight="1" x14ac:dyDescent="0.25">
      <c r="A285" s="210">
        <v>43307</v>
      </c>
      <c r="B285" s="115">
        <v>180170691</v>
      </c>
      <c r="C285" s="306">
        <v>2</v>
      </c>
      <c r="D285" s="117">
        <v>210088</v>
      </c>
      <c r="E285" s="118"/>
      <c r="F285" s="120"/>
      <c r="G285" s="117"/>
      <c r="H285" s="118"/>
      <c r="I285" s="213"/>
      <c r="J285" s="117"/>
    </row>
    <row r="286" spans="1:10" ht="15.75" customHeight="1" x14ac:dyDescent="0.25">
      <c r="A286" s="210">
        <v>43308</v>
      </c>
      <c r="B286" s="115">
        <v>180170733</v>
      </c>
      <c r="C286" s="306">
        <v>6</v>
      </c>
      <c r="D286" s="117">
        <v>544163</v>
      </c>
      <c r="E286" s="118"/>
      <c r="F286" s="120"/>
      <c r="G286" s="117"/>
      <c r="H286" s="118"/>
      <c r="I286" s="213"/>
      <c r="J286" s="117"/>
    </row>
    <row r="287" spans="1:10" ht="15.75" customHeight="1" x14ac:dyDescent="0.25">
      <c r="A287" s="210">
        <v>43308</v>
      </c>
      <c r="B287" s="115">
        <v>180170769</v>
      </c>
      <c r="C287" s="306">
        <v>3</v>
      </c>
      <c r="D287" s="117">
        <v>304675</v>
      </c>
      <c r="E287" s="118"/>
      <c r="F287" s="120"/>
      <c r="G287" s="117"/>
      <c r="H287" s="118"/>
      <c r="I287" s="213"/>
      <c r="J287" s="117"/>
    </row>
    <row r="288" spans="1:10" ht="15.75" customHeight="1" x14ac:dyDescent="0.25">
      <c r="A288" s="210">
        <v>43309</v>
      </c>
      <c r="B288" s="115">
        <v>180170819</v>
      </c>
      <c r="C288" s="306">
        <v>11</v>
      </c>
      <c r="D288" s="117">
        <v>1672125</v>
      </c>
      <c r="E288" s="118"/>
      <c r="F288" s="120"/>
      <c r="G288" s="117"/>
      <c r="H288" s="118"/>
      <c r="I288" s="213"/>
      <c r="J288" s="117"/>
    </row>
    <row r="289" spans="1:10" ht="15.75" customHeight="1" x14ac:dyDescent="0.25">
      <c r="A289" s="210">
        <v>43309</v>
      </c>
      <c r="B289" s="115">
        <v>180170854</v>
      </c>
      <c r="C289" s="306">
        <v>3</v>
      </c>
      <c r="D289" s="117">
        <v>371263</v>
      </c>
      <c r="E289" s="118"/>
      <c r="F289" s="120"/>
      <c r="G289" s="117"/>
      <c r="H289" s="118"/>
      <c r="I289" s="213"/>
      <c r="J289" s="117"/>
    </row>
    <row r="290" spans="1:10" ht="15.75" customHeight="1" x14ac:dyDescent="0.25">
      <c r="A290" s="210">
        <v>43311</v>
      </c>
      <c r="B290" s="115">
        <v>180170986</v>
      </c>
      <c r="C290" s="306">
        <v>7</v>
      </c>
      <c r="D290" s="117">
        <v>818038</v>
      </c>
      <c r="E290" s="118">
        <v>180044586</v>
      </c>
      <c r="F290" s="120">
        <v>1</v>
      </c>
      <c r="G290" s="117">
        <v>118650</v>
      </c>
      <c r="H290" s="118"/>
      <c r="I290" s="213"/>
      <c r="J290" s="117"/>
    </row>
    <row r="291" spans="1:10" ht="15.75" customHeight="1" x14ac:dyDescent="0.25">
      <c r="A291" s="210">
        <v>43311</v>
      </c>
      <c r="B291" s="115">
        <v>180171038</v>
      </c>
      <c r="C291" s="306">
        <v>6</v>
      </c>
      <c r="D291" s="117">
        <v>711113</v>
      </c>
      <c r="E291" s="118"/>
      <c r="F291" s="120"/>
      <c r="G291" s="117"/>
      <c r="H291" s="118"/>
      <c r="I291" s="213"/>
      <c r="J291" s="117"/>
    </row>
    <row r="292" spans="1:10" ht="15.75" customHeight="1" x14ac:dyDescent="0.25">
      <c r="A292" s="210">
        <v>43312</v>
      </c>
      <c r="B292" s="115">
        <v>180171080</v>
      </c>
      <c r="C292" s="306">
        <v>15</v>
      </c>
      <c r="D292" s="117">
        <v>1774150</v>
      </c>
      <c r="E292" s="118">
        <v>180044605</v>
      </c>
      <c r="F292" s="120">
        <v>2</v>
      </c>
      <c r="G292" s="117">
        <v>151113</v>
      </c>
      <c r="H292" s="118"/>
      <c r="I292" s="213"/>
      <c r="J292" s="117"/>
    </row>
    <row r="293" spans="1:10" ht="15.75" customHeight="1" x14ac:dyDescent="0.25">
      <c r="A293" s="210">
        <v>43312</v>
      </c>
      <c r="B293" s="115">
        <v>180171129</v>
      </c>
      <c r="C293" s="306">
        <v>8</v>
      </c>
      <c r="D293" s="117">
        <v>668063</v>
      </c>
      <c r="E293" s="118"/>
      <c r="F293" s="120"/>
      <c r="G293" s="117"/>
      <c r="H293" s="118"/>
      <c r="I293" s="213"/>
      <c r="J293" s="117"/>
    </row>
    <row r="294" spans="1:10" ht="15.75" customHeight="1" x14ac:dyDescent="0.25">
      <c r="A294" s="210">
        <v>43313</v>
      </c>
      <c r="B294" s="115">
        <v>180171218</v>
      </c>
      <c r="C294" s="306">
        <v>1</v>
      </c>
      <c r="D294" s="117">
        <v>120050</v>
      </c>
      <c r="E294" s="118">
        <v>180044617</v>
      </c>
      <c r="F294" s="120">
        <v>1</v>
      </c>
      <c r="G294" s="117">
        <v>95725</v>
      </c>
      <c r="H294" s="118"/>
      <c r="I294" s="213"/>
      <c r="J294" s="117"/>
    </row>
    <row r="295" spans="1:10" ht="15.75" customHeight="1" x14ac:dyDescent="0.25">
      <c r="A295" s="210">
        <v>43314</v>
      </c>
      <c r="B295" s="115">
        <v>180171266</v>
      </c>
      <c r="C295" s="306">
        <v>4</v>
      </c>
      <c r="D295" s="117">
        <v>357088</v>
      </c>
      <c r="E295" s="118"/>
      <c r="F295" s="120"/>
      <c r="G295" s="117"/>
      <c r="H295" s="118"/>
      <c r="I295" s="213"/>
      <c r="J295" s="117"/>
    </row>
    <row r="296" spans="1:10" ht="15.75" customHeight="1" x14ac:dyDescent="0.25">
      <c r="A296" s="210">
        <v>43314</v>
      </c>
      <c r="B296" s="115">
        <v>180171305</v>
      </c>
      <c r="C296" s="306">
        <v>3</v>
      </c>
      <c r="D296" s="117">
        <v>270550</v>
      </c>
      <c r="E296" s="118"/>
      <c r="F296" s="120"/>
      <c r="G296" s="117"/>
      <c r="H296" s="118"/>
      <c r="I296" s="213"/>
      <c r="J296" s="117"/>
    </row>
    <row r="297" spans="1:10" ht="15.75" customHeight="1" x14ac:dyDescent="0.25">
      <c r="A297" s="210"/>
      <c r="B297" s="115"/>
      <c r="C297" s="306"/>
      <c r="D297" s="117"/>
      <c r="E297" s="118"/>
      <c r="F297" s="120"/>
      <c r="G297" s="117"/>
      <c r="H297" s="118"/>
      <c r="I297" s="213"/>
      <c r="J297" s="117"/>
    </row>
    <row r="298" spans="1:10" ht="15.75" customHeight="1" x14ac:dyDescent="0.25">
      <c r="A298" s="210"/>
      <c r="B298" s="115"/>
      <c r="C298" s="306"/>
      <c r="D298" s="117"/>
      <c r="E298" s="118"/>
      <c r="F298" s="120"/>
      <c r="G298" s="117"/>
      <c r="H298" s="118"/>
      <c r="I298" s="213"/>
      <c r="J298" s="117"/>
    </row>
    <row r="299" spans="1:10" x14ac:dyDescent="0.25">
      <c r="A299" s="235"/>
      <c r="B299" s="234"/>
      <c r="C299" s="12"/>
      <c r="D299" s="236"/>
      <c r="E299" s="237"/>
      <c r="F299" s="240"/>
      <c r="G299" s="236"/>
      <c r="H299" s="237"/>
      <c r="I299" s="239"/>
      <c r="J299" s="236"/>
    </row>
    <row r="300" spans="1:10" x14ac:dyDescent="0.25">
      <c r="A300" s="235"/>
      <c r="B300" s="223" t="s">
        <v>11</v>
      </c>
      <c r="C300" s="229">
        <f>SUM(C8:C299)</f>
        <v>3307</v>
      </c>
      <c r="D300" s="224">
        <f>SUM(D8:D299)</f>
        <v>347006257</v>
      </c>
      <c r="E300" s="223" t="s">
        <v>11</v>
      </c>
      <c r="F300" s="232">
        <f>SUM(F8:F299)</f>
        <v>447</v>
      </c>
      <c r="G300" s="224">
        <f>SUM(G8:G299)</f>
        <v>49397804</v>
      </c>
      <c r="H300" s="232">
        <f>SUM(H8:H299)</f>
        <v>0</v>
      </c>
      <c r="I300" s="232">
        <f>SUM(I8:I299)</f>
        <v>287854563</v>
      </c>
      <c r="J300" s="5"/>
    </row>
    <row r="301" spans="1:10" x14ac:dyDescent="0.25">
      <c r="A301" s="235"/>
      <c r="B301" s="223"/>
      <c r="C301" s="229"/>
      <c r="D301" s="224"/>
      <c r="E301" s="223"/>
      <c r="F301" s="232"/>
      <c r="G301" s="224"/>
      <c r="H301" s="232"/>
      <c r="I301" s="232"/>
      <c r="J301" s="5"/>
    </row>
    <row r="302" spans="1:10" x14ac:dyDescent="0.25">
      <c r="A302" s="225"/>
      <c r="B302" s="226"/>
      <c r="C302" s="12"/>
      <c r="D302" s="236"/>
      <c r="E302" s="223"/>
      <c r="F302" s="240"/>
      <c r="G302" s="365" t="s">
        <v>12</v>
      </c>
      <c r="H302" s="365"/>
      <c r="I302" s="239"/>
      <c r="J302" s="227">
        <f>SUM(D8:D299)</f>
        <v>347006257</v>
      </c>
    </row>
    <row r="303" spans="1:10" x14ac:dyDescent="0.25">
      <c r="A303" s="235"/>
      <c r="B303" s="234"/>
      <c r="C303" s="12"/>
      <c r="D303" s="236"/>
      <c r="E303" s="237"/>
      <c r="F303" s="240"/>
      <c r="G303" s="365" t="s">
        <v>13</v>
      </c>
      <c r="H303" s="365"/>
      <c r="I303" s="239"/>
      <c r="J303" s="227">
        <f>SUM(G8:G299)</f>
        <v>49397804</v>
      </c>
    </row>
    <row r="304" spans="1:10" x14ac:dyDescent="0.25">
      <c r="A304" s="228"/>
      <c r="B304" s="237"/>
      <c r="C304" s="12"/>
      <c r="D304" s="236"/>
      <c r="E304" s="237"/>
      <c r="F304" s="240"/>
      <c r="G304" s="365" t="s">
        <v>14</v>
      </c>
      <c r="H304" s="365"/>
      <c r="I304" s="41"/>
      <c r="J304" s="229">
        <f>J302-J303</f>
        <v>297608453</v>
      </c>
    </row>
    <row r="305" spans="1:10" x14ac:dyDescent="0.25">
      <c r="A305" s="235"/>
      <c r="B305" s="230"/>
      <c r="C305" s="12"/>
      <c r="D305" s="231"/>
      <c r="E305" s="237"/>
      <c r="F305" s="240"/>
      <c r="G305" s="365" t="s">
        <v>15</v>
      </c>
      <c r="H305" s="365"/>
      <c r="I305" s="239"/>
      <c r="J305" s="227">
        <f>SUM(H8:H299)</f>
        <v>0</v>
      </c>
    </row>
    <row r="306" spans="1:10" x14ac:dyDescent="0.25">
      <c r="A306" s="235"/>
      <c r="B306" s="230"/>
      <c r="C306" s="12"/>
      <c r="D306" s="231"/>
      <c r="E306" s="237"/>
      <c r="F306" s="240"/>
      <c r="G306" s="365" t="s">
        <v>16</v>
      </c>
      <c r="H306" s="365"/>
      <c r="I306" s="239"/>
      <c r="J306" s="227">
        <f>J304+J305</f>
        <v>297608453</v>
      </c>
    </row>
    <row r="307" spans="1:10" x14ac:dyDescent="0.25">
      <c r="A307" s="235"/>
      <c r="B307" s="230"/>
      <c r="C307" s="12"/>
      <c r="D307" s="231"/>
      <c r="E307" s="237"/>
      <c r="F307" s="240"/>
      <c r="G307" s="365" t="s">
        <v>5</v>
      </c>
      <c r="H307" s="365"/>
      <c r="I307" s="239"/>
      <c r="J307" s="227">
        <f>SUM(I8:I299)</f>
        <v>287854563</v>
      </c>
    </row>
    <row r="308" spans="1:10" x14ac:dyDescent="0.25">
      <c r="A308" s="235"/>
      <c r="B308" s="230"/>
      <c r="C308" s="12"/>
      <c r="D308" s="231"/>
      <c r="E308" s="237"/>
      <c r="F308" s="240"/>
      <c r="G308" s="365" t="s">
        <v>32</v>
      </c>
      <c r="H308" s="365"/>
      <c r="I308" s="240" t="str">
        <f>IF(J308&gt;0,"SALDO",IF(J308&lt;0,"PIUTANG",IF(J308=0,"LUNAS")))</f>
        <v>PIUTANG</v>
      </c>
      <c r="J308" s="227">
        <f>J307-J306</f>
        <v>-9753890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8:H308"/>
    <mergeCell ref="G302:H302"/>
    <mergeCell ref="G303:H303"/>
    <mergeCell ref="G304:H304"/>
    <mergeCell ref="G305:H305"/>
    <mergeCell ref="G306:H306"/>
    <mergeCell ref="G307:H30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3"/>
  <sheetViews>
    <sheetView workbookViewId="0">
      <pane ySplit="7" topLeftCell="A151" activePane="bottomLeft" state="frozen"/>
      <selection pane="bottomLeft" activeCell="E162" sqref="E16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6" t="s">
        <v>22</v>
      </c>
      <c r="G1" s="366"/>
      <c r="H1" s="366"/>
      <c r="I1" s="42" t="s">
        <v>20</v>
      </c>
      <c r="J1" s="20"/>
      <c r="L1" s="277">
        <f>SUM(D155:D158)</f>
        <v>2905263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J173*-1</f>
        <v>3892149</v>
      </c>
      <c r="J2" s="20"/>
      <c r="L2" s="277">
        <f>SUM(G155:G158)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2905263</v>
      </c>
      <c r="M3" s="219"/>
      <c r="N3" s="219">
        <f>I2-L3</f>
        <v>986886</v>
      </c>
      <c r="O3" s="219"/>
      <c r="P3" s="219"/>
      <c r="Q3" s="219"/>
      <c r="R3" s="219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73" t="s">
        <v>4</v>
      </c>
      <c r="I6" s="370" t="s">
        <v>5</v>
      </c>
      <c r="J6" s="371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70"/>
      <c r="J7" s="37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>
        <v>43305</v>
      </c>
      <c r="B156" s="234">
        <v>180170502</v>
      </c>
      <c r="C156" s="240">
        <v>5</v>
      </c>
      <c r="D156" s="236">
        <v>578113</v>
      </c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>
        <v>43306</v>
      </c>
      <c r="B157" s="234">
        <v>180170586</v>
      </c>
      <c r="C157" s="240">
        <v>9</v>
      </c>
      <c r="D157" s="236">
        <v>959350</v>
      </c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>
        <v>43307</v>
      </c>
      <c r="B158" s="234">
        <v>180170680</v>
      </c>
      <c r="C158" s="240">
        <v>7</v>
      </c>
      <c r="D158" s="236">
        <v>757575</v>
      </c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/>
      <c r="B163" s="234"/>
      <c r="C163" s="240"/>
      <c r="D163" s="236"/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x14ac:dyDescent="0.25">
      <c r="A164" s="162"/>
      <c r="B164" s="3"/>
      <c r="C164" s="40"/>
      <c r="D164" s="6"/>
      <c r="E164" s="7"/>
      <c r="F164" s="40"/>
      <c r="G164" s="6"/>
      <c r="H164" s="39"/>
      <c r="I164" s="39"/>
      <c r="J164" s="6"/>
    </row>
    <row r="165" spans="1:18" x14ac:dyDescent="0.25">
      <c r="A165" s="162"/>
      <c r="B165" s="8" t="s">
        <v>11</v>
      </c>
      <c r="C165" s="77">
        <f>SUM(C8:C164)</f>
        <v>949</v>
      </c>
      <c r="D165" s="9">
        <f>SUM(D8:D164)</f>
        <v>102965573</v>
      </c>
      <c r="E165" s="8" t="s">
        <v>11</v>
      </c>
      <c r="F165" s="77">
        <f>SUM(F8:F164)</f>
        <v>77</v>
      </c>
      <c r="G165" s="5">
        <f>SUM(G8:G164)</f>
        <v>17977274</v>
      </c>
      <c r="H165" s="40">
        <f>SUM(H8:H164)</f>
        <v>0</v>
      </c>
      <c r="I165" s="40">
        <f>SUM(I8:I164)</f>
        <v>81096150</v>
      </c>
      <c r="J165" s="5"/>
    </row>
    <row r="166" spans="1:18" x14ac:dyDescent="0.25">
      <c r="A166" s="162"/>
      <c r="B166" s="8"/>
      <c r="C166" s="77"/>
      <c r="D166" s="9"/>
      <c r="E166" s="8"/>
      <c r="F166" s="77"/>
      <c r="G166" s="5"/>
      <c r="H166" s="40"/>
      <c r="I166" s="40"/>
      <c r="J166" s="5"/>
    </row>
    <row r="167" spans="1:18" x14ac:dyDescent="0.25">
      <c r="A167" s="163"/>
      <c r="B167" s="11"/>
      <c r="C167" s="40"/>
      <c r="D167" s="6"/>
      <c r="E167" s="8"/>
      <c r="F167" s="40"/>
      <c r="G167" s="365" t="s">
        <v>12</v>
      </c>
      <c r="H167" s="365"/>
      <c r="I167" s="39"/>
      <c r="J167" s="13">
        <f>SUM(D8:D164)</f>
        <v>102965573</v>
      </c>
    </row>
    <row r="168" spans="1:18" x14ac:dyDescent="0.25">
      <c r="A168" s="162"/>
      <c r="B168" s="3"/>
      <c r="C168" s="40"/>
      <c r="D168" s="6"/>
      <c r="E168" s="7"/>
      <c r="F168" s="40"/>
      <c r="G168" s="365" t="s">
        <v>13</v>
      </c>
      <c r="H168" s="365"/>
      <c r="I168" s="39"/>
      <c r="J168" s="13">
        <f>SUM(G8:G164)</f>
        <v>17977274</v>
      </c>
    </row>
    <row r="169" spans="1:18" x14ac:dyDescent="0.25">
      <c r="A169" s="164"/>
      <c r="B169" s="7"/>
      <c r="C169" s="40"/>
      <c r="D169" s="6"/>
      <c r="E169" s="7"/>
      <c r="F169" s="40"/>
      <c r="G169" s="365" t="s">
        <v>14</v>
      </c>
      <c r="H169" s="365"/>
      <c r="I169" s="41"/>
      <c r="J169" s="15">
        <f>J167-J168</f>
        <v>84988299</v>
      </c>
    </row>
    <row r="170" spans="1:18" x14ac:dyDescent="0.25">
      <c r="A170" s="162"/>
      <c r="B170" s="16"/>
      <c r="C170" s="40"/>
      <c r="D170" s="17"/>
      <c r="E170" s="7"/>
      <c r="F170" s="40"/>
      <c r="G170" s="365" t="s">
        <v>15</v>
      </c>
      <c r="H170" s="365"/>
      <c r="I170" s="39"/>
      <c r="J170" s="13">
        <f>SUM(H8:H164)</f>
        <v>0</v>
      </c>
    </row>
    <row r="171" spans="1:18" x14ac:dyDescent="0.25">
      <c r="A171" s="162"/>
      <c r="B171" s="16"/>
      <c r="C171" s="40"/>
      <c r="D171" s="17"/>
      <c r="E171" s="7"/>
      <c r="F171" s="40"/>
      <c r="G171" s="365" t="s">
        <v>16</v>
      </c>
      <c r="H171" s="365"/>
      <c r="I171" s="39"/>
      <c r="J171" s="13">
        <f>J169+J170</f>
        <v>84988299</v>
      </c>
    </row>
    <row r="172" spans="1:18" x14ac:dyDescent="0.25">
      <c r="A172" s="162"/>
      <c r="B172" s="16"/>
      <c r="C172" s="40"/>
      <c r="D172" s="17"/>
      <c r="E172" s="7"/>
      <c r="F172" s="40"/>
      <c r="G172" s="365" t="s">
        <v>5</v>
      </c>
      <c r="H172" s="365"/>
      <c r="I172" s="39"/>
      <c r="J172" s="13">
        <f>SUM(I8:I164)</f>
        <v>81096150</v>
      </c>
    </row>
    <row r="173" spans="1:18" x14ac:dyDescent="0.25">
      <c r="A173" s="162"/>
      <c r="B173" s="16"/>
      <c r="C173" s="40"/>
      <c r="D173" s="17"/>
      <c r="E173" s="7"/>
      <c r="F173" s="40"/>
      <c r="G173" s="365" t="s">
        <v>32</v>
      </c>
      <c r="H173" s="365"/>
      <c r="I173" s="40" t="str">
        <f>IF(J173&gt;0,"SALDO",IF(J173&lt;0,"PIUTANG",IF(J173=0,"LUNAS")))</f>
        <v>PIUTANG</v>
      </c>
      <c r="J173" s="13">
        <f>J172-J171</f>
        <v>-3892149</v>
      </c>
    </row>
  </sheetData>
  <mergeCells count="15">
    <mergeCell ref="G172:H172"/>
    <mergeCell ref="G173:H173"/>
    <mergeCell ref="G167:H167"/>
    <mergeCell ref="G168:H168"/>
    <mergeCell ref="G169:H169"/>
    <mergeCell ref="G170:H170"/>
    <mergeCell ref="G171:H17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18"/>
  <sheetViews>
    <sheetView workbookViewId="0">
      <pane ySplit="7" topLeftCell="A894" activePane="bottomLeft" state="frozen"/>
      <selection pane="bottomLeft" activeCell="L896" sqref="L89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SUM(D888:D893)</f>
        <v>6088514</v>
      </c>
      <c r="M1" s="219">
        <f>SUM(D873:D879)</f>
        <v>6771276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J918*-1</f>
        <v>5979752</v>
      </c>
      <c r="J2" s="218"/>
      <c r="L2" s="219">
        <f>SUM(G888:G893)</f>
        <v>267400</v>
      </c>
      <c r="M2" s="219">
        <f>SUM(G873:G879)</f>
        <v>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5821114</v>
      </c>
      <c r="M3" s="219">
        <f>M1-M2</f>
        <v>6771276</v>
      </c>
      <c r="N3" s="219">
        <f>L3+M3</f>
        <v>12592390</v>
      </c>
    </row>
    <row r="4" spans="1:18" x14ac:dyDescent="0.25">
      <c r="L4" s="233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74" t="s">
        <v>4</v>
      </c>
      <c r="I6" s="376" t="s">
        <v>5</v>
      </c>
      <c r="J6" s="378" t="s">
        <v>6</v>
      </c>
    </row>
    <row r="7" spans="1:18" x14ac:dyDescent="0.25">
      <c r="A7" s="36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5"/>
      <c r="I7" s="377"/>
      <c r="J7" s="37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98">
        <v>43314</v>
      </c>
      <c r="B894" s="99">
        <v>180171237</v>
      </c>
      <c r="C894" s="100">
        <v>18</v>
      </c>
      <c r="D894" s="34">
        <v>1935588</v>
      </c>
      <c r="E894" s="99">
        <v>180044630</v>
      </c>
      <c r="F894" s="100">
        <v>6</v>
      </c>
      <c r="G894" s="34">
        <v>777438</v>
      </c>
      <c r="H894" s="102"/>
      <c r="I894" s="102"/>
      <c r="J894" s="34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98">
        <v>43314</v>
      </c>
      <c r="B895" s="99">
        <v>180171244</v>
      </c>
      <c r="C895" s="100">
        <v>4</v>
      </c>
      <c r="D895" s="34">
        <v>455788</v>
      </c>
      <c r="E895" s="99"/>
      <c r="F895" s="100"/>
      <c r="G895" s="34"/>
      <c r="H895" s="102"/>
      <c r="I895" s="102"/>
      <c r="J895" s="34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98">
        <v>43314</v>
      </c>
      <c r="B896" s="99">
        <v>180171248</v>
      </c>
      <c r="C896" s="100">
        <v>13</v>
      </c>
      <c r="D896" s="34">
        <v>1550500</v>
      </c>
      <c r="E896" s="99"/>
      <c r="F896" s="100"/>
      <c r="G896" s="34"/>
      <c r="H896" s="102"/>
      <c r="I896" s="102"/>
      <c r="J896" s="34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98">
        <v>43314</v>
      </c>
      <c r="B897" s="99">
        <v>180171249</v>
      </c>
      <c r="C897" s="100">
        <v>3</v>
      </c>
      <c r="D897" s="34">
        <v>389725</v>
      </c>
      <c r="E897" s="99"/>
      <c r="F897" s="100"/>
      <c r="G897" s="34"/>
      <c r="H897" s="102"/>
      <c r="I897" s="102"/>
      <c r="J897" s="34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98">
        <v>43314</v>
      </c>
      <c r="B898" s="99">
        <v>180171253</v>
      </c>
      <c r="C898" s="100">
        <v>4</v>
      </c>
      <c r="D898" s="34">
        <v>487113</v>
      </c>
      <c r="E898" s="99"/>
      <c r="F898" s="100"/>
      <c r="G898" s="34"/>
      <c r="H898" s="102"/>
      <c r="I898" s="102"/>
      <c r="J898" s="34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98">
        <v>43314</v>
      </c>
      <c r="B899" s="99">
        <v>180171273</v>
      </c>
      <c r="C899" s="100">
        <v>5</v>
      </c>
      <c r="D899" s="34">
        <v>557813</v>
      </c>
      <c r="E899" s="99"/>
      <c r="F899" s="100"/>
      <c r="G899" s="34"/>
      <c r="H899" s="102"/>
      <c r="I899" s="102"/>
      <c r="J899" s="34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98">
        <v>43314</v>
      </c>
      <c r="B900" s="99">
        <v>180171283</v>
      </c>
      <c r="C900" s="100">
        <v>9</v>
      </c>
      <c r="D900" s="34">
        <v>937038</v>
      </c>
      <c r="E900" s="99"/>
      <c r="F900" s="100"/>
      <c r="G900" s="34"/>
      <c r="H900" s="102"/>
      <c r="I900" s="102"/>
      <c r="J900" s="34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98">
        <v>43314</v>
      </c>
      <c r="B901" s="99">
        <v>180171290</v>
      </c>
      <c r="C901" s="100">
        <v>1</v>
      </c>
      <c r="D901" s="34">
        <v>127225</v>
      </c>
      <c r="E901" s="99"/>
      <c r="F901" s="100"/>
      <c r="G901" s="34"/>
      <c r="H901" s="102"/>
      <c r="I901" s="102"/>
      <c r="J901" s="34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98">
        <v>43314</v>
      </c>
      <c r="B902" s="99">
        <v>180171304</v>
      </c>
      <c r="C902" s="100">
        <v>3</v>
      </c>
      <c r="D902" s="34">
        <v>316400</v>
      </c>
      <c r="E902" s="99"/>
      <c r="F902" s="100"/>
      <c r="G902" s="34"/>
      <c r="H902" s="102"/>
      <c r="I902" s="102"/>
      <c r="J902" s="34"/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98"/>
      <c r="B903" s="99"/>
      <c r="C903" s="100"/>
      <c r="D903" s="34"/>
      <c r="E903" s="99"/>
      <c r="F903" s="100"/>
      <c r="G903" s="34"/>
      <c r="H903" s="102"/>
      <c r="I903" s="102"/>
      <c r="J903" s="34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98"/>
      <c r="B904" s="99"/>
      <c r="C904" s="100"/>
      <c r="D904" s="34"/>
      <c r="E904" s="99"/>
      <c r="F904" s="100"/>
      <c r="G904" s="34"/>
      <c r="H904" s="102"/>
      <c r="I904" s="102"/>
      <c r="J904" s="34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98"/>
      <c r="B905" s="99"/>
      <c r="C905" s="100"/>
      <c r="D905" s="34"/>
      <c r="E905" s="99"/>
      <c r="F905" s="100"/>
      <c r="G905" s="34"/>
      <c r="H905" s="102"/>
      <c r="I905" s="102"/>
      <c r="J905" s="34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98"/>
      <c r="B906" s="99"/>
      <c r="C906" s="100"/>
      <c r="D906" s="34"/>
      <c r="E906" s="99"/>
      <c r="F906" s="100"/>
      <c r="G906" s="34"/>
      <c r="H906" s="102"/>
      <c r="I906" s="102"/>
      <c r="J906" s="34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98"/>
      <c r="B907" s="99"/>
      <c r="C907" s="100"/>
      <c r="D907" s="34"/>
      <c r="E907" s="99"/>
      <c r="F907" s="100"/>
      <c r="G907" s="34"/>
      <c r="H907" s="102"/>
      <c r="I907" s="102"/>
      <c r="J907" s="34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98"/>
      <c r="B908" s="99"/>
      <c r="C908" s="100"/>
      <c r="D908" s="34"/>
      <c r="E908" s="99"/>
      <c r="F908" s="100"/>
      <c r="G908" s="34"/>
      <c r="H908" s="102"/>
      <c r="I908" s="102"/>
      <c r="J908" s="34"/>
      <c r="K908" s="138"/>
      <c r="L908" s="138"/>
      <c r="M908" s="138"/>
      <c r="N908" s="138"/>
      <c r="O908" s="138"/>
      <c r="P908" s="138"/>
      <c r="Q908" s="138"/>
      <c r="R908" s="138"/>
    </row>
    <row r="909" spans="1:18" x14ac:dyDescent="0.25">
      <c r="A909" s="235"/>
      <c r="B909" s="234"/>
      <c r="C909" s="240"/>
      <c r="D909" s="236"/>
      <c r="E909" s="234"/>
      <c r="F909" s="240"/>
      <c r="G909" s="236"/>
      <c r="H909" s="239"/>
      <c r="I909" s="239"/>
      <c r="J909" s="236"/>
    </row>
    <row r="910" spans="1:18" s="218" customFormat="1" x14ac:dyDescent="0.25">
      <c r="A910" s="226"/>
      <c r="B910" s="223" t="s">
        <v>11</v>
      </c>
      <c r="C910" s="232">
        <f>SUM(C8:C909)</f>
        <v>10317</v>
      </c>
      <c r="D910" s="224">
        <f>SUM(D8:D909)</f>
        <v>1118243755</v>
      </c>
      <c r="E910" s="223" t="s">
        <v>11</v>
      </c>
      <c r="F910" s="232">
        <f>SUM(F8:F909)</f>
        <v>1070</v>
      </c>
      <c r="G910" s="224">
        <f>SUM(G8:G909)</f>
        <v>117036802</v>
      </c>
      <c r="H910" s="232">
        <f>SUM(H8:H909)</f>
        <v>0</v>
      </c>
      <c r="I910" s="232">
        <f>SUM(I8:I909)</f>
        <v>995227201</v>
      </c>
      <c r="J910" s="224"/>
      <c r="K910" s="220"/>
      <c r="L910" s="220"/>
      <c r="M910" s="220"/>
      <c r="N910" s="220"/>
      <c r="O910" s="220"/>
      <c r="P910" s="220"/>
      <c r="Q910" s="220"/>
      <c r="R910" s="220"/>
    </row>
    <row r="911" spans="1:18" s="218" customFormat="1" x14ac:dyDescent="0.25">
      <c r="A911" s="226"/>
      <c r="B911" s="223"/>
      <c r="C911" s="232"/>
      <c r="D911" s="224"/>
      <c r="E911" s="223"/>
      <c r="F911" s="232"/>
      <c r="G911" s="224"/>
      <c r="H911" s="232"/>
      <c r="I911" s="232"/>
      <c r="J911" s="224"/>
      <c r="K911" s="220"/>
      <c r="M911" s="220"/>
      <c r="N911" s="220"/>
      <c r="O911" s="220"/>
      <c r="P911" s="220"/>
      <c r="Q911" s="220"/>
      <c r="R911" s="220"/>
    </row>
    <row r="912" spans="1:18" x14ac:dyDescent="0.25">
      <c r="A912" s="225"/>
      <c r="B912" s="226"/>
      <c r="C912" s="240"/>
      <c r="D912" s="236"/>
      <c r="E912" s="223"/>
      <c r="F912" s="240"/>
      <c r="G912" s="380" t="s">
        <v>12</v>
      </c>
      <c r="H912" s="381"/>
      <c r="I912" s="236"/>
      <c r="J912" s="227">
        <f>SUM(D8:D909)</f>
        <v>1118243755</v>
      </c>
      <c r="P912" s="220"/>
      <c r="Q912" s="220"/>
      <c r="R912" s="233"/>
    </row>
    <row r="913" spans="1:18" x14ac:dyDescent="0.25">
      <c r="A913" s="235"/>
      <c r="B913" s="234"/>
      <c r="C913" s="240"/>
      <c r="D913" s="236"/>
      <c r="E913" s="234"/>
      <c r="F913" s="240"/>
      <c r="G913" s="380" t="s">
        <v>13</v>
      </c>
      <c r="H913" s="381"/>
      <c r="I913" s="237"/>
      <c r="J913" s="227">
        <f>SUM(G8:G909)</f>
        <v>117036802</v>
      </c>
      <c r="R913" s="233"/>
    </row>
    <row r="914" spans="1:18" x14ac:dyDescent="0.25">
      <c r="A914" s="228"/>
      <c r="B914" s="237"/>
      <c r="C914" s="240"/>
      <c r="D914" s="236"/>
      <c r="E914" s="234"/>
      <c r="F914" s="240"/>
      <c r="G914" s="380" t="s">
        <v>14</v>
      </c>
      <c r="H914" s="381"/>
      <c r="I914" s="229"/>
      <c r="J914" s="229">
        <f>J912-J913</f>
        <v>1001206953</v>
      </c>
      <c r="L914" s="220"/>
      <c r="R914" s="233"/>
    </row>
    <row r="915" spans="1:18" x14ac:dyDescent="0.25">
      <c r="A915" s="235"/>
      <c r="B915" s="230"/>
      <c r="C915" s="240"/>
      <c r="D915" s="231"/>
      <c r="E915" s="234"/>
      <c r="F915" s="240"/>
      <c r="G915" s="380" t="s">
        <v>15</v>
      </c>
      <c r="H915" s="381"/>
      <c r="I915" s="237"/>
      <c r="J915" s="227">
        <f>SUM(H8:H909)</f>
        <v>0</v>
      </c>
      <c r="R915" s="233"/>
    </row>
    <row r="916" spans="1:18" x14ac:dyDescent="0.25">
      <c r="A916" s="235"/>
      <c r="B916" s="230"/>
      <c r="C916" s="240"/>
      <c r="D916" s="231"/>
      <c r="E916" s="234"/>
      <c r="F916" s="240"/>
      <c r="G916" s="380" t="s">
        <v>16</v>
      </c>
      <c r="H916" s="381"/>
      <c r="I916" s="237"/>
      <c r="J916" s="227">
        <f>J914+J915</f>
        <v>1001206953</v>
      </c>
      <c r="R916" s="233"/>
    </row>
    <row r="917" spans="1:18" x14ac:dyDescent="0.25">
      <c r="A917" s="235"/>
      <c r="B917" s="230"/>
      <c r="C917" s="240"/>
      <c r="D917" s="231"/>
      <c r="E917" s="234"/>
      <c r="F917" s="240"/>
      <c r="G917" s="380" t="s">
        <v>5</v>
      </c>
      <c r="H917" s="381"/>
      <c r="I917" s="237"/>
      <c r="J917" s="227">
        <f>SUM(I8:I909)</f>
        <v>995227201</v>
      </c>
      <c r="R917" s="233"/>
    </row>
    <row r="918" spans="1:18" x14ac:dyDescent="0.25">
      <c r="A918" s="235"/>
      <c r="B918" s="230"/>
      <c r="C918" s="240"/>
      <c r="D918" s="231"/>
      <c r="E918" s="234"/>
      <c r="F918" s="240"/>
      <c r="G918" s="380" t="s">
        <v>32</v>
      </c>
      <c r="H918" s="381"/>
      <c r="I918" s="234" t="str">
        <f>IF(J918&gt;0,"SALDO",IF(J918&lt;0,"PIUTANG",IF(J918=0,"LUNAS")))</f>
        <v>PIUTANG</v>
      </c>
      <c r="J918" s="227">
        <f>J917-J916</f>
        <v>-5979752</v>
      </c>
      <c r="R918" s="233"/>
    </row>
  </sheetData>
  <mergeCells count="13">
    <mergeCell ref="G918:H918"/>
    <mergeCell ref="G912:H912"/>
    <mergeCell ref="G913:H913"/>
    <mergeCell ref="G914:H914"/>
    <mergeCell ref="G915:H915"/>
    <mergeCell ref="G916:H916"/>
    <mergeCell ref="G917:H91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04"/>
  <sheetViews>
    <sheetView zoomScaleNormal="100" workbookViewId="0">
      <pane ySplit="6" topLeftCell="A582" activePane="bottomLeft" state="frozen"/>
      <selection pane="bottomLeft" activeCell="B592" sqref="B59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2" t="s">
        <v>22</v>
      </c>
      <c r="G1" s="382"/>
      <c r="H1" s="382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2" t="s">
        <v>21</v>
      </c>
      <c r="G2" s="382"/>
      <c r="H2" s="382"/>
      <c r="I2" s="326">
        <f>J603*-1</f>
        <v>869752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3"/>
      <c r="B4" s="384"/>
      <c r="C4" s="384"/>
      <c r="D4" s="384"/>
      <c r="E4" s="384"/>
      <c r="F4" s="384"/>
      <c r="G4" s="384"/>
      <c r="H4" s="384"/>
      <c r="I4" s="384"/>
      <c r="J4" s="385"/>
    </row>
    <row r="5" spans="1:16" x14ac:dyDescent="0.25">
      <c r="A5" s="386" t="s">
        <v>2</v>
      </c>
      <c r="B5" s="388" t="s">
        <v>3</v>
      </c>
      <c r="C5" s="389"/>
      <c r="D5" s="389"/>
      <c r="E5" s="389"/>
      <c r="F5" s="389"/>
      <c r="G5" s="390"/>
      <c r="H5" s="391" t="s">
        <v>4</v>
      </c>
      <c r="I5" s="393" t="s">
        <v>5</v>
      </c>
      <c r="J5" s="395" t="s">
        <v>6</v>
      </c>
    </row>
    <row r="6" spans="1:16" x14ac:dyDescent="0.25">
      <c r="A6" s="38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2"/>
      <c r="I6" s="394"/>
      <c r="J6" s="39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9">
        <v>43314</v>
      </c>
      <c r="B590" s="340">
        <v>180171264</v>
      </c>
      <c r="C590" s="341">
        <v>8</v>
      </c>
      <c r="D590" s="342">
        <v>698513</v>
      </c>
      <c r="E590" s="343">
        <v>180044627</v>
      </c>
      <c r="F590" s="341">
        <v>3</v>
      </c>
      <c r="G590" s="342">
        <v>220675</v>
      </c>
      <c r="H590" s="343"/>
      <c r="I590" s="344"/>
      <c r="J590" s="364"/>
      <c r="K590" s="328"/>
      <c r="L590" s="328"/>
      <c r="M590" s="328"/>
      <c r="N590" s="328"/>
      <c r="O590" s="328"/>
      <c r="P590" s="328"/>
    </row>
    <row r="591" spans="1:16" x14ac:dyDescent="0.25">
      <c r="A591" s="339">
        <v>43314</v>
      </c>
      <c r="B591" s="340">
        <v>180171293</v>
      </c>
      <c r="C591" s="341">
        <v>2</v>
      </c>
      <c r="D591" s="342">
        <v>207113</v>
      </c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28"/>
      <c r="P591" s="328"/>
    </row>
    <row r="592" spans="1:16" x14ac:dyDescent="0.25">
      <c r="A592" s="339">
        <v>43314</v>
      </c>
      <c r="B592" s="340">
        <v>180171296</v>
      </c>
      <c r="C592" s="341">
        <v>4</v>
      </c>
      <c r="D592" s="342">
        <v>184800</v>
      </c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28"/>
      <c r="P592" s="328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42"/>
      <c r="K593" s="328"/>
      <c r="L593" s="328"/>
      <c r="M593" s="328"/>
      <c r="N593" s="328"/>
      <c r="O593" s="328"/>
      <c r="P593" s="328"/>
    </row>
    <row r="594" spans="1:16" x14ac:dyDescent="0.25">
      <c r="A594" s="345"/>
      <c r="B594" s="346"/>
      <c r="C594" s="347"/>
      <c r="D594" s="342"/>
      <c r="E594" s="348"/>
      <c r="F594" s="347"/>
      <c r="G594" s="349"/>
      <c r="H594" s="348"/>
      <c r="I594" s="350"/>
      <c r="J594" s="349"/>
      <c r="K594" s="328"/>
      <c r="L594" s="328"/>
      <c r="M594" s="328"/>
      <c r="N594" s="328"/>
      <c r="O594" s="328"/>
      <c r="P594" s="328"/>
    </row>
    <row r="595" spans="1:16" x14ac:dyDescent="0.25">
      <c r="A595" s="345"/>
      <c r="B595" s="351" t="s">
        <v>11</v>
      </c>
      <c r="C595" s="352">
        <f>SUM(C7:C594)</f>
        <v>4274</v>
      </c>
      <c r="D595" s="353">
        <f>SUM(D7:D594)</f>
        <v>422146790</v>
      </c>
      <c r="E595" s="351" t="s">
        <v>11</v>
      </c>
      <c r="F595" s="352">
        <f>SUM(F7:F594)</f>
        <v>1076</v>
      </c>
      <c r="G595" s="353">
        <f>SUM(G7:G594)</f>
        <v>110702589</v>
      </c>
      <c r="H595" s="353">
        <f>SUM(H7:H594)</f>
        <v>0</v>
      </c>
      <c r="I595" s="352">
        <f>SUM(I7:I594)</f>
        <v>310574449</v>
      </c>
      <c r="J595" s="354"/>
      <c r="K595" s="328"/>
      <c r="L595" s="328"/>
      <c r="M595" s="328"/>
      <c r="N595" s="328"/>
      <c r="O595" s="328"/>
      <c r="P595" s="328"/>
    </row>
    <row r="596" spans="1:16" x14ac:dyDescent="0.25">
      <c r="A596" s="345"/>
      <c r="B596" s="351"/>
      <c r="C596" s="352"/>
      <c r="D596" s="353"/>
      <c r="E596" s="351"/>
      <c r="F596" s="352"/>
      <c r="G596" s="354"/>
      <c r="H596" s="346"/>
      <c r="I596" s="347"/>
      <c r="J596" s="354"/>
      <c r="K596" s="328"/>
      <c r="L596" s="328"/>
      <c r="M596" s="328"/>
      <c r="N596" s="328"/>
      <c r="O596" s="328"/>
      <c r="P596" s="328"/>
    </row>
    <row r="597" spans="1:16" x14ac:dyDescent="0.25">
      <c r="A597" s="345"/>
      <c r="B597" s="355"/>
      <c r="C597" s="347"/>
      <c r="D597" s="349"/>
      <c r="E597" s="351"/>
      <c r="F597" s="347"/>
      <c r="G597" s="397" t="s">
        <v>12</v>
      </c>
      <c r="H597" s="397"/>
      <c r="I597" s="350"/>
      <c r="J597" s="356">
        <f>SUM(D7:D594)</f>
        <v>422146790</v>
      </c>
      <c r="K597" s="328"/>
      <c r="L597" s="328"/>
      <c r="M597" s="328"/>
      <c r="N597" s="328"/>
      <c r="O597" s="328"/>
      <c r="P597" s="328"/>
    </row>
    <row r="598" spans="1:16" x14ac:dyDescent="0.25">
      <c r="A598" s="357"/>
      <c r="B598" s="346"/>
      <c r="C598" s="347"/>
      <c r="D598" s="349"/>
      <c r="E598" s="348"/>
      <c r="F598" s="347"/>
      <c r="G598" s="397" t="s">
        <v>13</v>
      </c>
      <c r="H598" s="397"/>
      <c r="I598" s="350"/>
      <c r="J598" s="356">
        <f>SUM(G7:G594)</f>
        <v>110702589</v>
      </c>
      <c r="K598" s="328"/>
      <c r="L598" s="328"/>
      <c r="M598" s="328"/>
      <c r="N598" s="328"/>
      <c r="O598" s="328"/>
      <c r="P598" s="328"/>
    </row>
    <row r="599" spans="1:16" x14ac:dyDescent="0.25">
      <c r="A599" s="345"/>
      <c r="B599" s="348"/>
      <c r="C599" s="347"/>
      <c r="D599" s="349"/>
      <c r="E599" s="348"/>
      <c r="F599" s="347"/>
      <c r="G599" s="397" t="s">
        <v>14</v>
      </c>
      <c r="H599" s="397"/>
      <c r="I599" s="358"/>
      <c r="J599" s="359">
        <f>J597-J598</f>
        <v>311444201</v>
      </c>
      <c r="K599" s="328"/>
      <c r="L599" s="328"/>
      <c r="M599" s="328"/>
      <c r="N599" s="328"/>
      <c r="O599" s="328"/>
      <c r="P599" s="328"/>
    </row>
    <row r="600" spans="1:16" x14ac:dyDescent="0.25">
      <c r="A600" s="360"/>
      <c r="B600" s="361"/>
      <c r="C600" s="347"/>
      <c r="D600" s="362"/>
      <c r="E600" s="348"/>
      <c r="F600" s="347"/>
      <c r="G600" s="397" t="s">
        <v>15</v>
      </c>
      <c r="H600" s="397"/>
      <c r="I600" s="350"/>
      <c r="J600" s="356">
        <f>SUM(H7:H594)</f>
        <v>0</v>
      </c>
      <c r="K600" s="328"/>
      <c r="L600" s="328"/>
      <c r="M600" s="328"/>
      <c r="N600" s="328"/>
      <c r="O600" s="328"/>
      <c r="P600" s="328"/>
    </row>
    <row r="601" spans="1:16" x14ac:dyDescent="0.25">
      <c r="A601" s="345"/>
      <c r="B601" s="361"/>
      <c r="C601" s="347"/>
      <c r="D601" s="362"/>
      <c r="E601" s="348"/>
      <c r="F601" s="347"/>
      <c r="G601" s="397" t="s">
        <v>16</v>
      </c>
      <c r="H601" s="397"/>
      <c r="I601" s="350"/>
      <c r="J601" s="356">
        <f>J599+J600</f>
        <v>311444201</v>
      </c>
      <c r="K601" s="328"/>
      <c r="L601" s="328"/>
      <c r="M601" s="328"/>
      <c r="N601" s="328"/>
      <c r="O601" s="328"/>
      <c r="P601" s="328"/>
    </row>
    <row r="602" spans="1:16" x14ac:dyDescent="0.25">
      <c r="A602" s="345"/>
      <c r="B602" s="361"/>
      <c r="C602" s="347"/>
      <c r="D602" s="362"/>
      <c r="E602" s="348"/>
      <c r="F602" s="347"/>
      <c r="G602" s="397" t="s">
        <v>5</v>
      </c>
      <c r="H602" s="397"/>
      <c r="I602" s="350"/>
      <c r="J602" s="356">
        <f>SUM(I7:I594)</f>
        <v>310574449</v>
      </c>
      <c r="K602" s="328"/>
      <c r="L602" s="328"/>
      <c r="M602" s="328"/>
      <c r="N602" s="328"/>
      <c r="O602" s="328"/>
      <c r="P602" s="328"/>
    </row>
    <row r="603" spans="1:16" x14ac:dyDescent="0.25">
      <c r="A603" s="345"/>
      <c r="B603" s="361"/>
      <c r="C603" s="347"/>
      <c r="D603" s="362"/>
      <c r="E603" s="348"/>
      <c r="F603" s="347"/>
      <c r="G603" s="397" t="s">
        <v>32</v>
      </c>
      <c r="H603" s="397"/>
      <c r="I603" s="347" t="str">
        <f>IF(J603&gt;0,"SALDO",IF(J603&lt;0,"PIUTANG",IF(J603=0,"LUNAS")))</f>
        <v>PIUTANG</v>
      </c>
      <c r="J603" s="356">
        <f>J602-J601</f>
        <v>-869752</v>
      </c>
      <c r="K603" s="328"/>
      <c r="L603" s="328"/>
      <c r="M603" s="328"/>
      <c r="N603" s="328"/>
      <c r="O603" s="328"/>
      <c r="P603" s="328"/>
    </row>
    <row r="604" spans="1:16" x14ac:dyDescent="0.25">
      <c r="A604" s="345"/>
      <c r="K604" s="328"/>
      <c r="L604" s="328"/>
      <c r="M604" s="328"/>
      <c r="N604" s="328"/>
      <c r="O604" s="328"/>
      <c r="P604" s="328"/>
    </row>
  </sheetData>
  <mergeCells count="15">
    <mergeCell ref="G603:H603"/>
    <mergeCell ref="G597:H597"/>
    <mergeCell ref="G598:H598"/>
    <mergeCell ref="G599:H599"/>
    <mergeCell ref="G600:H600"/>
    <mergeCell ref="G601:H601"/>
    <mergeCell ref="G602:H60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50"/>
  <sheetViews>
    <sheetView workbookViewId="0">
      <pane ySplit="7" topLeftCell="A123" activePane="bottomLeft" state="frozen"/>
      <selection pane="bottomLeft" activeCell="J133" sqref="J13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6" t="s">
        <v>22</v>
      </c>
      <c r="G1" s="366"/>
      <c r="H1" s="366"/>
      <c r="I1" s="38" t="s">
        <v>89</v>
      </c>
      <c r="J1" s="20"/>
      <c r="L1" s="37">
        <f>SUM(D124:D128)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220">
        <f>J144*-1</f>
        <v>483514</v>
      </c>
      <c r="J2" s="20"/>
      <c r="L2" s="219">
        <f>SUM(H124:H128)</f>
        <v>112000</v>
      </c>
      <c r="M2" s="219">
        <v>112000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821190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7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98">
        <v>43311</v>
      </c>
      <c r="B129" s="99">
        <v>180170992</v>
      </c>
      <c r="C129" s="100">
        <v>1</v>
      </c>
      <c r="D129" s="34">
        <v>141838</v>
      </c>
      <c r="E129" s="101"/>
      <c r="F129" s="99"/>
      <c r="G129" s="34"/>
      <c r="H129" s="102">
        <v>28000</v>
      </c>
      <c r="I129" s="102"/>
      <c r="J129" s="34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98">
        <v>43313</v>
      </c>
      <c r="B130" s="99">
        <v>180171171</v>
      </c>
      <c r="C130" s="100">
        <v>1</v>
      </c>
      <c r="D130" s="34">
        <v>141838</v>
      </c>
      <c r="E130" s="101"/>
      <c r="F130" s="99"/>
      <c r="G130" s="34"/>
      <c r="H130" s="102">
        <v>19000</v>
      </c>
      <c r="I130" s="102"/>
      <c r="J130" s="34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98">
        <v>43313</v>
      </c>
      <c r="B131" s="99">
        <v>180171172</v>
      </c>
      <c r="C131" s="100">
        <v>1</v>
      </c>
      <c r="D131" s="34">
        <v>141838</v>
      </c>
      <c r="E131" s="101"/>
      <c r="F131" s="99"/>
      <c r="G131" s="34"/>
      <c r="H131" s="102">
        <v>11000</v>
      </c>
      <c r="I131" s="102"/>
      <c r="J131" s="34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35"/>
      <c r="B135" s="234"/>
      <c r="C135" s="240"/>
      <c r="D135" s="236"/>
      <c r="E135" s="237"/>
      <c r="F135" s="234"/>
      <c r="G135" s="236"/>
      <c r="H135" s="239"/>
      <c r="I135" s="239"/>
      <c r="J135" s="23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4"/>
      <c r="B136" s="8" t="s">
        <v>11</v>
      </c>
      <c r="C136" s="77">
        <f>SUM(C8:C135)</f>
        <v>608</v>
      </c>
      <c r="D136" s="9"/>
      <c r="E136" s="223" t="s">
        <v>11</v>
      </c>
      <c r="F136" s="223">
        <f>SUM(F8:F135)</f>
        <v>1</v>
      </c>
      <c r="G136" s="224">
        <f>SUM(G8:G135)</f>
        <v>98525</v>
      </c>
      <c r="H136" s="239"/>
      <c r="I136" s="239"/>
      <c r="J136" s="23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4"/>
      <c r="B137" s="8"/>
      <c r="C137" s="77"/>
      <c r="D137" s="9"/>
      <c r="E137" s="237"/>
      <c r="F137" s="234"/>
      <c r="G137" s="236"/>
      <c r="H137" s="239"/>
      <c r="I137" s="239"/>
      <c r="J137" s="23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10"/>
      <c r="B138" s="11"/>
      <c r="C138" s="40"/>
      <c r="D138" s="6"/>
      <c r="E138" s="8"/>
      <c r="F138" s="234"/>
      <c r="G138" s="365" t="s">
        <v>12</v>
      </c>
      <c r="H138" s="365"/>
      <c r="I138" s="39"/>
      <c r="J138" s="13">
        <f>SUM(D8:D135)</f>
        <v>47836479</v>
      </c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4"/>
      <c r="B139" s="3"/>
      <c r="C139" s="40"/>
      <c r="D139" s="6"/>
      <c r="E139" s="8"/>
      <c r="F139" s="234"/>
      <c r="G139" s="365" t="s">
        <v>13</v>
      </c>
      <c r="H139" s="365"/>
      <c r="I139" s="39"/>
      <c r="J139" s="13">
        <f>SUM(G8:G135)</f>
        <v>98525</v>
      </c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14"/>
      <c r="B140" s="7"/>
      <c r="C140" s="40"/>
      <c r="D140" s="6"/>
      <c r="E140" s="7"/>
      <c r="F140" s="234"/>
      <c r="G140" s="365" t="s">
        <v>14</v>
      </c>
      <c r="H140" s="365"/>
      <c r="I140" s="41"/>
      <c r="J140" s="15">
        <f>J138-J139</f>
        <v>47737954</v>
      </c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4"/>
      <c r="B141" s="16"/>
      <c r="C141" s="40"/>
      <c r="D141" s="17"/>
      <c r="E141" s="7"/>
      <c r="F141" s="8"/>
      <c r="G141" s="365" t="s">
        <v>15</v>
      </c>
      <c r="H141" s="365"/>
      <c r="I141" s="39"/>
      <c r="J141" s="13">
        <f>SUM(H8:H137)</f>
        <v>2814500</v>
      </c>
      <c r="K141" s="219"/>
      <c r="L141" s="219"/>
      <c r="M141" s="219"/>
      <c r="N141" s="219"/>
      <c r="O141" s="219"/>
      <c r="P141" s="219"/>
    </row>
    <row r="142" spans="1:16" x14ac:dyDescent="0.25">
      <c r="A142" s="4"/>
      <c r="B142" s="16"/>
      <c r="C142" s="40"/>
      <c r="D142" s="17"/>
      <c r="E142" s="7"/>
      <c r="F142" s="8"/>
      <c r="G142" s="365" t="s">
        <v>16</v>
      </c>
      <c r="H142" s="365"/>
      <c r="I142" s="39"/>
      <c r="J142" s="13">
        <f>J140+J141</f>
        <v>50552454</v>
      </c>
    </row>
    <row r="143" spans="1:16" x14ac:dyDescent="0.25">
      <c r="A143" s="4"/>
      <c r="B143" s="16"/>
      <c r="C143" s="40"/>
      <c r="D143" s="17"/>
      <c r="E143" s="7"/>
      <c r="F143" s="3"/>
      <c r="G143" s="365" t="s">
        <v>5</v>
      </c>
      <c r="H143" s="365"/>
      <c r="I143" s="39"/>
      <c r="J143" s="13">
        <f>SUM(I8:I137)</f>
        <v>50068940</v>
      </c>
    </row>
    <row r="144" spans="1:16" x14ac:dyDescent="0.25">
      <c r="A144" s="4"/>
      <c r="B144" s="16"/>
      <c r="C144" s="40"/>
      <c r="D144" s="17"/>
      <c r="E144" s="7"/>
      <c r="F144" s="3"/>
      <c r="G144" s="365" t="s">
        <v>32</v>
      </c>
      <c r="H144" s="365"/>
      <c r="I144" s="40" t="str">
        <f>IF(J144&gt;0,"SALDO",IF(J144&lt;0,"PIUTANG",IF(J144=0,"LUNAS")))</f>
        <v>PIUTANG</v>
      </c>
      <c r="J144" s="13">
        <f>J143-J142</f>
        <v>-483514</v>
      </c>
    </row>
    <row r="145" spans="3:16" x14ac:dyDescent="0.25">
      <c r="F145" s="37"/>
      <c r="G145" s="37"/>
      <c r="J145" s="37"/>
    </row>
    <row r="146" spans="3:16" x14ac:dyDescent="0.25">
      <c r="C146" s="37"/>
      <c r="D146" s="37"/>
      <c r="F146" s="37"/>
      <c r="G146" s="37"/>
      <c r="J146" s="37"/>
      <c r="L146"/>
      <c r="M146"/>
      <c r="N146"/>
      <c r="O146"/>
      <c r="P146"/>
    </row>
    <row r="147" spans="3:16" x14ac:dyDescent="0.25">
      <c r="C147" s="37"/>
      <c r="D147" s="37"/>
      <c r="F147" s="37"/>
      <c r="G147" s="37"/>
      <c r="J147" s="37"/>
      <c r="L147"/>
      <c r="M147"/>
      <c r="N147"/>
      <c r="O147"/>
      <c r="P147"/>
    </row>
    <row r="148" spans="3:16" x14ac:dyDescent="0.25">
      <c r="C148" s="37"/>
      <c r="D148" s="37"/>
      <c r="F148" s="37"/>
      <c r="G148" s="37"/>
      <c r="J148" s="37"/>
      <c r="L148"/>
      <c r="M148"/>
      <c r="N148"/>
      <c r="O148"/>
      <c r="P148"/>
    </row>
    <row r="149" spans="3:16" x14ac:dyDescent="0.25">
      <c r="C149" s="37"/>
      <c r="D149" s="37"/>
      <c r="F149" s="37"/>
      <c r="G149" s="37"/>
      <c r="J149" s="37"/>
      <c r="L149"/>
      <c r="M149"/>
      <c r="N149"/>
      <c r="O149"/>
      <c r="P149"/>
    </row>
    <row r="150" spans="3:16" x14ac:dyDescent="0.25">
      <c r="C150" s="37"/>
      <c r="D150" s="37"/>
      <c r="L150"/>
      <c r="M150"/>
      <c r="N150"/>
      <c r="O150"/>
      <c r="P150"/>
    </row>
  </sheetData>
  <mergeCells count="15">
    <mergeCell ref="G144:H144"/>
    <mergeCell ref="G138:H138"/>
    <mergeCell ref="G139:H139"/>
    <mergeCell ref="G140:H140"/>
    <mergeCell ref="G141:H141"/>
    <mergeCell ref="G142:H142"/>
    <mergeCell ref="G143:H143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0"/>
  <sheetViews>
    <sheetView workbookViewId="0">
      <pane ySplit="7" topLeftCell="A51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6" t="s">
        <v>22</v>
      </c>
      <c r="G1" s="366"/>
      <c r="H1" s="366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J70*-1</f>
        <v>550200</v>
      </c>
      <c r="J2" s="20"/>
      <c r="L2" s="37">
        <f>SUM(G53:G61)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>
        <v>2</v>
      </c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98">
        <v>43314</v>
      </c>
      <c r="B59" s="99">
        <v>180171245</v>
      </c>
      <c r="C59" s="100">
        <v>7</v>
      </c>
      <c r="D59" s="34">
        <v>861000</v>
      </c>
      <c r="E59" s="101"/>
      <c r="F59" s="99"/>
      <c r="G59" s="34"/>
      <c r="H59" s="102"/>
      <c r="I59" s="102"/>
      <c r="J59" s="34"/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x14ac:dyDescent="0.25">
      <c r="A61" s="4"/>
      <c r="B61" s="3"/>
      <c r="C61" s="40"/>
      <c r="D61" s="6"/>
      <c r="E61" s="7"/>
      <c r="F61" s="3"/>
      <c r="G61" s="6"/>
      <c r="H61" s="39"/>
      <c r="I61" s="39"/>
      <c r="J61" s="6"/>
      <c r="M61" s="37"/>
    </row>
    <row r="62" spans="1:17" x14ac:dyDescent="0.25">
      <c r="A62" s="4"/>
      <c r="B62" s="8" t="s">
        <v>11</v>
      </c>
      <c r="C62" s="77">
        <f>SUM(C8:C61)</f>
        <v>337</v>
      </c>
      <c r="D62" s="9"/>
      <c r="E62" s="8" t="s">
        <v>11</v>
      </c>
      <c r="F62" s="8">
        <f>SUM(F8:F61)</f>
        <v>100</v>
      </c>
      <c r="G62" s="5"/>
      <c r="H62" s="40"/>
      <c r="I62" s="40"/>
      <c r="J62" s="5"/>
      <c r="M62" s="37"/>
    </row>
    <row r="63" spans="1:17" x14ac:dyDescent="0.25">
      <c r="A63" s="4"/>
      <c r="B63" s="8"/>
      <c r="C63" s="77"/>
      <c r="D63" s="9"/>
      <c r="E63" s="8"/>
      <c r="F63" s="8"/>
      <c r="G63" s="32"/>
      <c r="H63" s="52"/>
      <c r="I63" s="40"/>
      <c r="J63" s="5"/>
      <c r="M63" s="37"/>
    </row>
    <row r="64" spans="1:17" x14ac:dyDescent="0.25">
      <c r="A64" s="10"/>
      <c r="B64" s="11"/>
      <c r="C64" s="40"/>
      <c r="D64" s="6"/>
      <c r="E64" s="8"/>
      <c r="F64" s="3"/>
      <c r="G64" s="365" t="s">
        <v>12</v>
      </c>
      <c r="H64" s="365"/>
      <c r="I64" s="39"/>
      <c r="J64" s="13">
        <f>SUM(D8:D61)</f>
        <v>37915861</v>
      </c>
      <c r="M64" s="37"/>
    </row>
    <row r="65" spans="1:13" x14ac:dyDescent="0.25">
      <c r="A65" s="4"/>
      <c r="B65" s="3"/>
      <c r="C65" s="40"/>
      <c r="D65" s="6"/>
      <c r="E65" s="7"/>
      <c r="F65" s="3"/>
      <c r="G65" s="365" t="s">
        <v>13</v>
      </c>
      <c r="H65" s="365"/>
      <c r="I65" s="39"/>
      <c r="J65" s="13">
        <f>SUM(G8:G61)</f>
        <v>11841372</v>
      </c>
      <c r="M65" s="37"/>
    </row>
    <row r="66" spans="1:13" x14ac:dyDescent="0.25">
      <c r="A66" s="14"/>
      <c r="B66" s="7"/>
      <c r="C66" s="40"/>
      <c r="D66" s="6"/>
      <c r="E66" s="7"/>
      <c r="F66" s="3"/>
      <c r="G66" s="365" t="s">
        <v>14</v>
      </c>
      <c r="H66" s="365"/>
      <c r="I66" s="41"/>
      <c r="J66" s="15">
        <f>J64-J65</f>
        <v>26074489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65" t="s">
        <v>15</v>
      </c>
      <c r="H67" s="365"/>
      <c r="I67" s="39"/>
      <c r="J67" s="13">
        <f>SUM(H8:H62)</f>
        <v>0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65" t="s">
        <v>16</v>
      </c>
      <c r="H68" s="365"/>
      <c r="I68" s="39"/>
      <c r="J68" s="13">
        <f>J66+J67</f>
        <v>26074489</v>
      </c>
      <c r="M68" s="37"/>
    </row>
    <row r="69" spans="1:13" x14ac:dyDescent="0.25">
      <c r="A69" s="4"/>
      <c r="B69" s="16"/>
      <c r="C69" s="40"/>
      <c r="D69" s="17"/>
      <c r="E69" s="7"/>
      <c r="F69" s="3"/>
      <c r="G69" s="365" t="s">
        <v>5</v>
      </c>
      <c r="H69" s="365"/>
      <c r="I69" s="39"/>
      <c r="J69" s="13">
        <f>SUM(I8:I62)</f>
        <v>25524289</v>
      </c>
      <c r="M69" s="37"/>
    </row>
    <row r="70" spans="1:13" x14ac:dyDescent="0.25">
      <c r="A70" s="4"/>
      <c r="B70" s="16"/>
      <c r="C70" s="40"/>
      <c r="D70" s="17"/>
      <c r="E70" s="7"/>
      <c r="F70" s="3"/>
      <c r="G70" s="365" t="s">
        <v>32</v>
      </c>
      <c r="H70" s="365"/>
      <c r="I70" s="40" t="str">
        <f>IF(J70&gt;0,"SALDO",IF(J70&lt;0,"PIUTANG",IF(J70=0,"LUNAS")))</f>
        <v>PIUTANG</v>
      </c>
      <c r="J70" s="13">
        <f>J69-J68</f>
        <v>-550200</v>
      </c>
      <c r="M7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7" activePane="bottomLeft" state="frozen"/>
      <selection pane="bottomLeft" activeCell="E21" sqref="E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J34*-1</f>
        <v>1087013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5"/>
      <c r="I7" s="408"/>
      <c r="J7" s="37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/>
      <c r="J21" s="34"/>
      <c r="L21" s="238"/>
    </row>
    <row r="22" spans="1:12" s="233" customFormat="1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518</v>
      </c>
      <c r="D26" s="9"/>
      <c r="E26" s="8" t="s">
        <v>11</v>
      </c>
      <c r="F26" s="8">
        <f>SUM(F8:F25)</f>
        <v>92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65" t="s">
        <v>12</v>
      </c>
      <c r="H28" s="365"/>
      <c r="I28" s="39"/>
      <c r="J28" s="13">
        <f>SUM(D8:D25)</f>
        <v>54198728</v>
      </c>
    </row>
    <row r="29" spans="1:12" x14ac:dyDescent="0.25">
      <c r="A29" s="4"/>
      <c r="B29" s="3"/>
      <c r="C29" s="26"/>
      <c r="D29" s="6"/>
      <c r="E29" s="7"/>
      <c r="F29" s="3"/>
      <c r="G29" s="365" t="s">
        <v>13</v>
      </c>
      <c r="H29" s="365"/>
      <c r="I29" s="39"/>
      <c r="J29" s="13">
        <f>SUM(G8:G25)</f>
        <v>10056715</v>
      </c>
    </row>
    <row r="30" spans="1:12" x14ac:dyDescent="0.25">
      <c r="A30" s="14"/>
      <c r="B30" s="7"/>
      <c r="C30" s="26"/>
      <c r="D30" s="6"/>
      <c r="E30" s="7"/>
      <c r="F30" s="3"/>
      <c r="G30" s="365" t="s">
        <v>14</v>
      </c>
      <c r="H30" s="365"/>
      <c r="I30" s="41"/>
      <c r="J30" s="15">
        <f>J28-J29</f>
        <v>44142013</v>
      </c>
    </row>
    <row r="31" spans="1:12" x14ac:dyDescent="0.25">
      <c r="A31" s="4"/>
      <c r="B31" s="16"/>
      <c r="C31" s="26"/>
      <c r="D31" s="17"/>
      <c r="E31" s="7"/>
      <c r="F31" s="3"/>
      <c r="G31" s="365" t="s">
        <v>15</v>
      </c>
      <c r="H31" s="36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65" t="s">
        <v>16</v>
      </c>
      <c r="H32" s="365"/>
      <c r="I32" s="39"/>
      <c r="J32" s="13">
        <f>J30+J31</f>
        <v>44142013</v>
      </c>
    </row>
    <row r="33" spans="1:10" x14ac:dyDescent="0.25">
      <c r="A33" s="4"/>
      <c r="B33" s="16"/>
      <c r="C33" s="26"/>
      <c r="D33" s="17"/>
      <c r="E33" s="7"/>
      <c r="F33" s="3"/>
      <c r="G33" s="365" t="s">
        <v>5</v>
      </c>
      <c r="H33" s="365"/>
      <c r="I33" s="39"/>
      <c r="J33" s="13">
        <f>SUM(I8:I26)</f>
        <v>43055000</v>
      </c>
    </row>
    <row r="34" spans="1:10" x14ac:dyDescent="0.25">
      <c r="A34" s="4"/>
      <c r="B34" s="16"/>
      <c r="C34" s="26"/>
      <c r="D34" s="17"/>
      <c r="E34" s="7"/>
      <c r="F34" s="3"/>
      <c r="G34" s="365" t="s">
        <v>32</v>
      </c>
      <c r="H34" s="365"/>
      <c r="I34" s="40" t="str">
        <f>IF(J34&gt;0,"SALDO",IF(J34&lt;0,"PIUTANG",IF(J34=0,"LUNAS")))</f>
        <v>PIUTANG</v>
      </c>
      <c r="J34" s="13">
        <f>J33-J32</f>
        <v>-1087013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21" activePane="bottomLeft" state="frozen"/>
      <selection pane="bottomLeft" activeCell="J26" sqref="J2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J40*-1</f>
        <v>2985788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519</v>
      </c>
      <c r="D32" s="224"/>
      <c r="E32" s="223" t="s">
        <v>11</v>
      </c>
      <c r="F32" s="223">
        <f>SUM(F8:F31)</f>
        <v>73</v>
      </c>
      <c r="G32" s="224">
        <f>SUM(G8:G31)</f>
        <v>7429101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65" t="s">
        <v>12</v>
      </c>
      <c r="H34" s="365"/>
      <c r="I34" s="239"/>
      <c r="J34" s="227">
        <f>SUM(D8:D31)</f>
        <v>53672065</v>
      </c>
    </row>
    <row r="35" spans="1:16" x14ac:dyDescent="0.25">
      <c r="A35" s="235"/>
      <c r="B35" s="234"/>
      <c r="C35" s="240"/>
      <c r="D35" s="236"/>
      <c r="E35" s="223"/>
      <c r="F35" s="234"/>
      <c r="G35" s="365" t="s">
        <v>13</v>
      </c>
      <c r="H35" s="365"/>
      <c r="I35" s="239"/>
      <c r="J35" s="227">
        <f>SUM(G8:G31)</f>
        <v>7429101</v>
      </c>
    </row>
    <row r="36" spans="1:16" x14ac:dyDescent="0.25">
      <c r="A36" s="228"/>
      <c r="B36" s="237"/>
      <c r="C36" s="240"/>
      <c r="D36" s="236"/>
      <c r="E36" s="237"/>
      <c r="F36" s="234"/>
      <c r="G36" s="365" t="s">
        <v>14</v>
      </c>
      <c r="H36" s="365"/>
      <c r="I36" s="41"/>
      <c r="J36" s="229">
        <f>J34-J35</f>
        <v>46242964</v>
      </c>
    </row>
    <row r="37" spans="1:16" x14ac:dyDescent="0.25">
      <c r="A37" s="235"/>
      <c r="B37" s="230"/>
      <c r="C37" s="240"/>
      <c r="D37" s="231"/>
      <c r="E37" s="237"/>
      <c r="F37" s="223"/>
      <c r="G37" s="365" t="s">
        <v>15</v>
      </c>
      <c r="H37" s="365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65" t="s">
        <v>16</v>
      </c>
      <c r="H38" s="365"/>
      <c r="I38" s="239"/>
      <c r="J38" s="227">
        <f>J36+J37</f>
        <v>46242964</v>
      </c>
    </row>
    <row r="39" spans="1:16" x14ac:dyDescent="0.25">
      <c r="A39" s="235"/>
      <c r="B39" s="230"/>
      <c r="C39" s="240"/>
      <c r="D39" s="231"/>
      <c r="E39" s="237"/>
      <c r="F39" s="234"/>
      <c r="G39" s="365" t="s">
        <v>5</v>
      </c>
      <c r="H39" s="365"/>
      <c r="I39" s="239"/>
      <c r="J39" s="227">
        <f>SUM(I8:I33)</f>
        <v>43257176</v>
      </c>
    </row>
    <row r="40" spans="1:16" x14ac:dyDescent="0.25">
      <c r="A40" s="235"/>
      <c r="B40" s="230"/>
      <c r="C40" s="240"/>
      <c r="D40" s="231"/>
      <c r="E40" s="237"/>
      <c r="F40" s="234"/>
      <c r="G40" s="365" t="s">
        <v>32</v>
      </c>
      <c r="H40" s="365"/>
      <c r="I40" s="240" t="str">
        <f>IF(J40&gt;0,"SALDO",IF(J40&lt;0,"PIUTANG",IF(J40=0,"LUNAS")))</f>
        <v>PIUTANG</v>
      </c>
      <c r="J40" s="227">
        <f>J39-J38</f>
        <v>-2985788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8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8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24" sqref="I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6" t="s">
        <v>22</v>
      </c>
      <c r="G1" s="366"/>
      <c r="H1" s="36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5" t="s">
        <v>12</v>
      </c>
      <c r="H27" s="365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5" t="s">
        <v>13</v>
      </c>
      <c r="H28" s="36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5" t="s">
        <v>14</v>
      </c>
      <c r="H29" s="365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5" t="s">
        <v>15</v>
      </c>
      <c r="H30" s="36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5" t="s">
        <v>16</v>
      </c>
      <c r="H31" s="365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5" t="s">
        <v>5</v>
      </c>
      <c r="H32" s="365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5" t="s">
        <v>32</v>
      </c>
      <c r="H33" s="365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5"/>
  <sheetViews>
    <sheetView zoomScale="85" zoomScaleNormal="85" workbookViewId="0">
      <pane ySplit="7" topLeftCell="A166" activePane="bottomLeft" state="frozen"/>
      <selection pane="bottomLeft" activeCell="P179" sqref="P17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6" t="s">
        <v>21</v>
      </c>
      <c r="G2" s="366"/>
      <c r="H2" s="366"/>
      <c r="I2" s="220">
        <f>J189*-1</f>
        <v>-318239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79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6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6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6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6" x14ac:dyDescent="0.25">
      <c r="A180" s="235"/>
      <c r="B180" s="234"/>
      <c r="C180" s="240"/>
      <c r="D180" s="236"/>
      <c r="E180" s="237"/>
      <c r="F180" s="234"/>
      <c r="G180" s="236"/>
      <c r="H180" s="239"/>
      <c r="I180" s="239"/>
      <c r="J180" s="236"/>
    </row>
    <row r="181" spans="1:16" x14ac:dyDescent="0.25">
      <c r="A181" s="235"/>
      <c r="B181" s="223" t="s">
        <v>11</v>
      </c>
      <c r="C181" s="232">
        <f>SUM(C8:C180)</f>
        <v>1310</v>
      </c>
      <c r="D181" s="224"/>
      <c r="E181" s="223" t="s">
        <v>11</v>
      </c>
      <c r="F181" s="223">
        <f>SUM(F8:F180)</f>
        <v>183</v>
      </c>
      <c r="G181" s="224">
        <f>SUM(G8:G180)</f>
        <v>19757677</v>
      </c>
      <c r="H181" s="239"/>
      <c r="I181" s="239"/>
      <c r="J181" s="236"/>
    </row>
    <row r="182" spans="1:16" x14ac:dyDescent="0.25">
      <c r="A182" s="235"/>
      <c r="B182" s="223"/>
      <c r="C182" s="232"/>
      <c r="D182" s="224"/>
      <c r="E182" s="237"/>
      <c r="F182" s="234"/>
      <c r="G182" s="236"/>
      <c r="H182" s="239"/>
      <c r="I182" s="239"/>
      <c r="J182" s="236"/>
    </row>
    <row r="183" spans="1:16" x14ac:dyDescent="0.25">
      <c r="A183" s="225"/>
      <c r="B183" s="226"/>
      <c r="C183" s="240"/>
      <c r="D183" s="236"/>
      <c r="E183" s="223"/>
      <c r="F183" s="234"/>
      <c r="G183" s="365" t="s">
        <v>12</v>
      </c>
      <c r="H183" s="365"/>
      <c r="I183" s="239"/>
      <c r="J183" s="227">
        <f>SUM(D8:D180)</f>
        <v>126506939</v>
      </c>
    </row>
    <row r="184" spans="1:16" x14ac:dyDescent="0.25">
      <c r="A184" s="235"/>
      <c r="B184" s="234"/>
      <c r="C184" s="240"/>
      <c r="D184" s="236"/>
      <c r="E184" s="223"/>
      <c r="F184" s="234"/>
      <c r="G184" s="365" t="s">
        <v>13</v>
      </c>
      <c r="H184" s="365"/>
      <c r="I184" s="239"/>
      <c r="J184" s="227">
        <f>SUM(G8:G180)</f>
        <v>19757677</v>
      </c>
    </row>
    <row r="185" spans="1:16" x14ac:dyDescent="0.25">
      <c r="A185" s="228"/>
      <c r="B185" s="237"/>
      <c r="C185" s="240"/>
      <c r="D185" s="236"/>
      <c r="E185" s="237"/>
      <c r="F185" s="234"/>
      <c r="G185" s="365" t="s">
        <v>14</v>
      </c>
      <c r="H185" s="365"/>
      <c r="I185" s="41"/>
      <c r="J185" s="229">
        <f>J183-J184</f>
        <v>106749262</v>
      </c>
    </row>
    <row r="186" spans="1:16" x14ac:dyDescent="0.25">
      <c r="A186" s="235"/>
      <c r="B186" s="230"/>
      <c r="C186" s="240"/>
      <c r="D186" s="231"/>
      <c r="E186" s="237"/>
      <c r="F186" s="223"/>
      <c r="G186" s="365" t="s">
        <v>15</v>
      </c>
      <c r="H186" s="365"/>
      <c r="I186" s="239"/>
      <c r="J186" s="227">
        <f>SUM(H8:H182)</f>
        <v>375000</v>
      </c>
    </row>
    <row r="187" spans="1:16" x14ac:dyDescent="0.25">
      <c r="A187" s="235"/>
      <c r="B187" s="230"/>
      <c r="C187" s="240"/>
      <c r="D187" s="231"/>
      <c r="E187" s="237"/>
      <c r="F187" s="223"/>
      <c r="G187" s="365" t="s">
        <v>16</v>
      </c>
      <c r="H187" s="365"/>
      <c r="I187" s="239"/>
      <c r="J187" s="227">
        <f>J185+J186</f>
        <v>107124262</v>
      </c>
    </row>
    <row r="188" spans="1:16" x14ac:dyDescent="0.25">
      <c r="A188" s="235"/>
      <c r="B188" s="230"/>
      <c r="C188" s="240"/>
      <c r="D188" s="231"/>
      <c r="E188" s="237"/>
      <c r="F188" s="234"/>
      <c r="G188" s="365" t="s">
        <v>5</v>
      </c>
      <c r="H188" s="365"/>
      <c r="I188" s="239"/>
      <c r="J188" s="227">
        <f>SUM(I8:I182)</f>
        <v>107442501</v>
      </c>
    </row>
    <row r="189" spans="1:16" x14ac:dyDescent="0.25">
      <c r="A189" s="235"/>
      <c r="B189" s="230"/>
      <c r="C189" s="240"/>
      <c r="D189" s="231"/>
      <c r="E189" s="237"/>
      <c r="F189" s="234"/>
      <c r="G189" s="365" t="s">
        <v>32</v>
      </c>
      <c r="H189" s="365"/>
      <c r="I189" s="240" t="str">
        <f>IF(J189&gt;0,"SALDO",IF(J189&lt;0,"PIUTANG",IF(J189=0,"LUNAS")))</f>
        <v>SALDO</v>
      </c>
      <c r="J189" s="227">
        <f>J188-J187</f>
        <v>318239</v>
      </c>
    </row>
    <row r="190" spans="1:16" x14ac:dyDescent="0.25">
      <c r="F190" s="219"/>
      <c r="G190" s="219"/>
      <c r="J190" s="219"/>
    </row>
    <row r="191" spans="1:16" x14ac:dyDescent="0.25">
      <c r="C191" s="219"/>
      <c r="D191" s="219"/>
      <c r="F191" s="219"/>
      <c r="G191" s="219"/>
      <c r="J191" s="219"/>
      <c r="L191" s="233"/>
      <c r="M191" s="233"/>
      <c r="N191" s="233"/>
      <c r="O191" s="233"/>
      <c r="P191" s="233"/>
    </row>
    <row r="192" spans="1:16" x14ac:dyDescent="0.25">
      <c r="C192" s="219"/>
      <c r="D192" s="219"/>
      <c r="F192" s="219"/>
      <c r="G192" s="219"/>
      <c r="J192" s="219"/>
      <c r="L192" s="233"/>
      <c r="M192" s="233"/>
      <c r="N192" s="233"/>
      <c r="O192" s="233"/>
      <c r="P192" s="233"/>
    </row>
    <row r="193" spans="3:16" x14ac:dyDescent="0.25">
      <c r="C193" s="219"/>
      <c r="D193" s="219"/>
      <c r="F193" s="219"/>
      <c r="G193" s="219"/>
      <c r="J193" s="219"/>
      <c r="L193" s="233"/>
      <c r="M193" s="233"/>
      <c r="N193" s="233"/>
      <c r="O193" s="233"/>
      <c r="P193" s="233"/>
    </row>
    <row r="194" spans="3:16" x14ac:dyDescent="0.25">
      <c r="C194" s="219"/>
      <c r="D194" s="219"/>
      <c r="F194" s="219"/>
      <c r="G194" s="219"/>
      <c r="J194" s="219"/>
      <c r="L194" s="233"/>
      <c r="M194" s="233"/>
      <c r="N194" s="233"/>
      <c r="O194" s="233"/>
      <c r="P194" s="233"/>
    </row>
    <row r="195" spans="3:16" x14ac:dyDescent="0.25">
      <c r="C195" s="219"/>
      <c r="D195" s="219"/>
      <c r="L195" s="233"/>
      <c r="M195" s="233"/>
      <c r="N195" s="233"/>
      <c r="O195" s="233"/>
      <c r="P195" s="233"/>
    </row>
  </sheetData>
  <mergeCells count="15">
    <mergeCell ref="G189:H189"/>
    <mergeCell ref="G183:H183"/>
    <mergeCell ref="G184:H184"/>
    <mergeCell ref="G185:H185"/>
    <mergeCell ref="G186:H186"/>
    <mergeCell ref="G187:H187"/>
    <mergeCell ref="G188:H18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6" t="s">
        <v>21</v>
      </c>
      <c r="G2" s="366"/>
      <c r="H2" s="366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7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5" t="s">
        <v>12</v>
      </c>
      <c r="H46" s="36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5" t="s">
        <v>13</v>
      </c>
      <c r="H47" s="36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5" t="s">
        <v>14</v>
      </c>
      <c r="H48" s="36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5" t="s">
        <v>15</v>
      </c>
      <c r="H49" s="36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5" t="s">
        <v>16</v>
      </c>
      <c r="H50" s="36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5" t="s">
        <v>5</v>
      </c>
      <c r="H51" s="36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5" t="s">
        <v>32</v>
      </c>
      <c r="H52" s="36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5" t="s">
        <v>12</v>
      </c>
      <c r="H69" s="36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5" t="s">
        <v>13</v>
      </c>
      <c r="H70" s="36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5" t="s">
        <v>14</v>
      </c>
      <c r="H71" s="36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5" t="s">
        <v>15</v>
      </c>
      <c r="H72" s="36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5" t="s">
        <v>16</v>
      </c>
      <c r="H73" s="36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5" t="s">
        <v>5</v>
      </c>
      <c r="H74" s="36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5" t="s">
        <v>32</v>
      </c>
      <c r="H75" s="36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5"/>
      <c r="I7" s="408"/>
      <c r="J7" s="37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5" t="s">
        <v>12</v>
      </c>
      <c r="H44" s="36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5" t="s">
        <v>13</v>
      </c>
      <c r="H45" s="36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5" t="s">
        <v>14</v>
      </c>
      <c r="H46" s="36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5" t="s">
        <v>15</v>
      </c>
      <c r="H47" s="36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5" t="s">
        <v>16</v>
      </c>
      <c r="H48" s="36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5" t="s">
        <v>5</v>
      </c>
      <c r="H49" s="36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5" t="s">
        <v>32</v>
      </c>
      <c r="H50" s="36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5"/>
      <c r="I7" s="408"/>
      <c r="J7" s="37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5" t="s">
        <v>12</v>
      </c>
      <c r="H49" s="36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5" t="s">
        <v>13</v>
      </c>
      <c r="H50" s="36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5" t="s">
        <v>14</v>
      </c>
      <c r="H51" s="36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5" t="s">
        <v>15</v>
      </c>
      <c r="H52" s="36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5" t="s">
        <v>16</v>
      </c>
      <c r="H53" s="36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5" t="s">
        <v>5</v>
      </c>
      <c r="H54" s="36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5" t="s">
        <v>32</v>
      </c>
      <c r="H55" s="36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6" t="s">
        <v>22</v>
      </c>
      <c r="G1" s="366"/>
      <c r="H1" s="36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5"/>
      <c r="I7" s="408"/>
      <c r="J7" s="37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5" t="s">
        <v>12</v>
      </c>
      <c r="H120" s="36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5" t="s">
        <v>13</v>
      </c>
      <c r="H121" s="36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5" t="s">
        <v>14</v>
      </c>
      <c r="H122" s="36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5" t="s">
        <v>15</v>
      </c>
      <c r="H123" s="36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5" t="s">
        <v>16</v>
      </c>
      <c r="H124" s="36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5" t="s">
        <v>5</v>
      </c>
      <c r="H125" s="36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5" t="s">
        <v>32</v>
      </c>
      <c r="H126" s="36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43304</v>
      </c>
      <c r="C5" s="281">
        <f>'Taufik ST'!I2</f>
        <v>9753890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43304</v>
      </c>
      <c r="C6" s="281">
        <f>'Indra Fashion'!I2</f>
        <v>3892149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43314</v>
      </c>
      <c r="C7" s="281">
        <f>Atlantis!I2</f>
        <v>869752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43314</v>
      </c>
      <c r="C8" s="281">
        <f>Bandros!I2</f>
        <v>5979752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2985788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 t="s">
        <v>40</v>
      </c>
      <c r="C11" s="281">
        <v>0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 t="s">
        <v>40</v>
      </c>
      <c r="C13" s="281">
        <v>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43313</v>
      </c>
      <c r="C19" s="281">
        <f>'Agus A'!I2</f>
        <v>1087013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43311</v>
      </c>
      <c r="C20" s="281">
        <f>AnipAssunah!I2</f>
        <v>483514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35044549.5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6" t="s">
        <v>22</v>
      </c>
      <c r="G1" s="366"/>
      <c r="H1" s="36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6" t="s">
        <v>21</v>
      </c>
      <c r="G2" s="366"/>
      <c r="H2" s="36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7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5" t="s">
        <v>12</v>
      </c>
      <c r="H121" s="36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5" t="s">
        <v>13</v>
      </c>
      <c r="H122" s="36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5" t="s">
        <v>14</v>
      </c>
      <c r="H123" s="36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5" t="s">
        <v>15</v>
      </c>
      <c r="H124" s="36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5" t="s">
        <v>16</v>
      </c>
      <c r="H125" s="36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5" t="s">
        <v>5</v>
      </c>
      <c r="H126" s="36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5" t="s">
        <v>32</v>
      </c>
      <c r="H127" s="36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6" t="s">
        <v>22</v>
      </c>
      <c r="G1" s="366"/>
      <c r="H1" s="36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6" t="s">
        <v>21</v>
      </c>
      <c r="G2" s="366"/>
      <c r="H2" s="36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369" t="s">
        <v>4</v>
      </c>
      <c r="I5" s="426" t="s">
        <v>5</v>
      </c>
      <c r="J5" s="371" t="s">
        <v>6</v>
      </c>
      <c r="L5" s="37"/>
      <c r="M5" s="37"/>
      <c r="N5" s="37"/>
      <c r="O5" s="37"/>
      <c r="P5" s="37"/>
      <c r="Q5" s="37"/>
    </row>
    <row r="6" spans="1:17" x14ac:dyDescent="0.25">
      <c r="A6" s="36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9"/>
      <c r="I6" s="426"/>
      <c r="J6" s="37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5" t="s">
        <v>12</v>
      </c>
      <c r="H31" s="36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5" t="s">
        <v>13</v>
      </c>
      <c r="H32" s="36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5" t="s">
        <v>14</v>
      </c>
      <c r="H33" s="36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5" t="s">
        <v>15</v>
      </c>
      <c r="H34" s="36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5" t="s">
        <v>16</v>
      </c>
      <c r="H35" s="36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5" t="s">
        <v>5</v>
      </c>
      <c r="H36" s="36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5" t="s">
        <v>32</v>
      </c>
      <c r="H37" s="36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7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6" t="s">
        <v>21</v>
      </c>
      <c r="G2" s="366"/>
      <c r="H2" s="366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7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5" t="s">
        <v>12</v>
      </c>
      <c r="H53" s="36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5" t="s">
        <v>13</v>
      </c>
      <c r="H54" s="36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5" t="s">
        <v>14</v>
      </c>
      <c r="H55" s="36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5" t="s">
        <v>15</v>
      </c>
      <c r="H56" s="36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5" t="s">
        <v>16</v>
      </c>
      <c r="H57" s="36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5" t="s">
        <v>5</v>
      </c>
      <c r="H58" s="36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5" t="s">
        <v>32</v>
      </c>
      <c r="H59" s="36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9"/>
      <c r="I7" s="426"/>
      <c r="J7" s="37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6" t="s">
        <v>22</v>
      </c>
      <c r="G1" s="366"/>
      <c r="H1" s="36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7" t="s">
        <v>63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9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9"/>
      <c r="I7" s="370"/>
      <c r="J7" s="37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5" t="s">
        <v>12</v>
      </c>
      <c r="H32" s="36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5" t="s">
        <v>13</v>
      </c>
      <c r="H33" s="36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5" t="s">
        <v>14</v>
      </c>
      <c r="H34" s="36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5" t="s">
        <v>15</v>
      </c>
      <c r="H35" s="36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5" t="s">
        <v>16</v>
      </c>
      <c r="H36" s="36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5" t="s">
        <v>5</v>
      </c>
      <c r="H37" s="36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5" t="s">
        <v>32</v>
      </c>
      <c r="H38" s="36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6" t="s">
        <v>21</v>
      </c>
      <c r="G2" s="366"/>
      <c r="H2" s="36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5"/>
      <c r="I7" s="408"/>
      <c r="J7" s="37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5" t="s">
        <v>12</v>
      </c>
      <c r="H73" s="36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5" t="s">
        <v>13</v>
      </c>
      <c r="H74" s="36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5" t="s">
        <v>14</v>
      </c>
      <c r="H75" s="36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5" t="s">
        <v>15</v>
      </c>
      <c r="H76" s="36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5" t="s">
        <v>16</v>
      </c>
      <c r="H77" s="36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5" t="s">
        <v>5</v>
      </c>
      <c r="H78" s="36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5" t="s">
        <v>32</v>
      </c>
      <c r="H79" s="36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6" t="s">
        <v>120</v>
      </c>
      <c r="G2" s="366"/>
      <c r="H2" s="366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18"/>
      <c r="N5" s="18"/>
      <c r="O5" s="37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430" t="s">
        <v>4</v>
      </c>
      <c r="I6" s="432" t="s">
        <v>5</v>
      </c>
      <c r="J6" s="433" t="s">
        <v>6</v>
      </c>
      <c r="L6" s="18"/>
      <c r="N6" s="18"/>
      <c r="O6" s="37"/>
    </row>
    <row r="7" spans="1:15" x14ac:dyDescent="0.25">
      <c r="A7" s="36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1"/>
      <c r="I7" s="432"/>
      <c r="J7" s="43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9" t="s">
        <v>12</v>
      </c>
      <c r="H19" s="42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9" t="s">
        <v>13</v>
      </c>
      <c r="H20" s="42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9" t="s">
        <v>14</v>
      </c>
      <c r="H21" s="42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9" t="s">
        <v>15</v>
      </c>
      <c r="H22" s="42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9" t="s">
        <v>16</v>
      </c>
      <c r="H23" s="42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9" t="s">
        <v>5</v>
      </c>
      <c r="H24" s="42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9" t="s">
        <v>32</v>
      </c>
      <c r="H25" s="42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6" t="s">
        <v>22</v>
      </c>
      <c r="G1" s="366"/>
      <c r="H1" s="36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5"/>
      <c r="I7" s="408"/>
      <c r="J7" s="37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6" t="s">
        <v>22</v>
      </c>
      <c r="G1" s="366"/>
      <c r="H1" s="366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6" t="s">
        <v>21</v>
      </c>
      <c r="G2" s="366"/>
      <c r="H2" s="366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5"/>
      <c r="I7" s="408"/>
      <c r="J7" s="37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5" t="s">
        <v>12</v>
      </c>
      <c r="H35" s="36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5" t="s">
        <v>13</v>
      </c>
      <c r="H36" s="36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5" t="s">
        <v>14</v>
      </c>
      <c r="H37" s="36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5" t="s">
        <v>15</v>
      </c>
      <c r="H38" s="36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5" t="s">
        <v>16</v>
      </c>
      <c r="H39" s="36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5" t="s">
        <v>5</v>
      </c>
      <c r="H40" s="36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5" t="s">
        <v>32</v>
      </c>
      <c r="H41" s="36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6" t="s">
        <v>22</v>
      </c>
      <c r="G1" s="366"/>
      <c r="H1" s="366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6" t="s">
        <v>21</v>
      </c>
      <c r="G2" s="366"/>
      <c r="H2" s="366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5"/>
      <c r="I7" s="408"/>
      <c r="J7" s="37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6" t="s">
        <v>21</v>
      </c>
      <c r="G2" s="366"/>
      <c r="H2" s="366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5"/>
      <c r="I7" s="408"/>
      <c r="J7" s="37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5" t="s">
        <v>12</v>
      </c>
      <c r="H35" s="36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5" t="s">
        <v>13</v>
      </c>
      <c r="H36" s="36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5" t="s">
        <v>14</v>
      </c>
      <c r="H37" s="36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5" t="s">
        <v>15</v>
      </c>
      <c r="H38" s="36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5" t="s">
        <v>16</v>
      </c>
      <c r="H39" s="36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5" t="s">
        <v>5</v>
      </c>
      <c r="H40" s="36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6" t="s">
        <v>21</v>
      </c>
      <c r="G2" s="366"/>
      <c r="H2" s="366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5"/>
      <c r="I7" s="408"/>
      <c r="J7" s="37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6" t="s">
        <v>22</v>
      </c>
      <c r="G1" s="366"/>
      <c r="H1" s="366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5"/>
      <c r="I7" s="408"/>
      <c r="J7" s="37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5" t="s">
        <v>12</v>
      </c>
      <c r="H158" s="36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5" t="s">
        <v>13</v>
      </c>
      <c r="H159" s="36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5" t="s">
        <v>14</v>
      </c>
      <c r="H160" s="36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5" t="s">
        <v>15</v>
      </c>
      <c r="H161" s="36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5" t="s">
        <v>16</v>
      </c>
      <c r="H162" s="36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5" t="s">
        <v>5</v>
      </c>
      <c r="H163" s="36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5" t="s">
        <v>32</v>
      </c>
      <c r="H164" s="36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6" t="s">
        <v>22</v>
      </c>
      <c r="G1" s="366"/>
      <c r="H1" s="366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6" t="s">
        <v>21</v>
      </c>
      <c r="G2" s="366"/>
      <c r="H2" s="36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5"/>
      <c r="I7" s="408"/>
      <c r="J7" s="37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5" t="s">
        <v>12</v>
      </c>
      <c r="H57" s="36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5" t="s">
        <v>13</v>
      </c>
      <c r="H58" s="36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5" t="s">
        <v>14</v>
      </c>
      <c r="H59" s="36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5" t="s">
        <v>15</v>
      </c>
      <c r="H60" s="36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5" t="s">
        <v>16</v>
      </c>
      <c r="H61" s="36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5" t="s">
        <v>5</v>
      </c>
      <c r="H62" s="36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5" t="s">
        <v>32</v>
      </c>
      <c r="H63" s="36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6" t="s">
        <v>22</v>
      </c>
      <c r="G1" s="366"/>
      <c r="H1" s="36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6" t="s">
        <v>21</v>
      </c>
      <c r="G2" s="366"/>
      <c r="H2" s="366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5" t="s">
        <v>12</v>
      </c>
      <c r="H116" s="36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5" t="s">
        <v>13</v>
      </c>
      <c r="H117" s="36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5" t="s">
        <v>14</v>
      </c>
      <c r="H118" s="36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5" t="s">
        <v>15</v>
      </c>
      <c r="H119" s="36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5" t="s">
        <v>16</v>
      </c>
      <c r="H120" s="36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5" t="s">
        <v>5</v>
      </c>
      <c r="H121" s="36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5" t="s">
        <v>32</v>
      </c>
      <c r="H122" s="36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J72*-1</f>
        <v>0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9" t="s">
        <v>12</v>
      </c>
      <c r="H66" s="42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13</v>
      </c>
      <c r="H67" s="42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9" t="s">
        <v>14</v>
      </c>
      <c r="H68" s="42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15</v>
      </c>
      <c r="H69" s="42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16</v>
      </c>
      <c r="H70" s="42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5</v>
      </c>
      <c r="H71" s="42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9" t="s">
        <v>32</v>
      </c>
      <c r="H72" s="42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7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5" t="s">
        <v>12</v>
      </c>
      <c r="H34" s="36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5" t="s">
        <v>13</v>
      </c>
      <c r="H35" s="36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5" t="s">
        <v>14</v>
      </c>
      <c r="H36" s="36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5" t="s">
        <v>15</v>
      </c>
      <c r="H37" s="36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5" t="s">
        <v>16</v>
      </c>
      <c r="H38" s="36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5" t="s">
        <v>5</v>
      </c>
      <c r="H39" s="36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5" t="s">
        <v>32</v>
      </c>
      <c r="H40" s="36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J71*-1</f>
        <v>12110891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9" t="s">
        <v>12</v>
      </c>
      <c r="H65" s="42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9" t="s">
        <v>13</v>
      </c>
      <c r="H66" s="42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14</v>
      </c>
      <c r="H67" s="42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9" t="s">
        <v>15</v>
      </c>
      <c r="H68" s="42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16</v>
      </c>
      <c r="H69" s="42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5</v>
      </c>
      <c r="H70" s="42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32</v>
      </c>
      <c r="H71" s="42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2018-08-02T11:27:56Z</dcterms:modified>
</cp:coreProperties>
</file>