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6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Bandros!$L$894:$L$899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ST'!$A$5:$J$312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2" i="58" l="1"/>
  <c r="L1" i="58"/>
  <c r="C19" i="15" l="1"/>
  <c r="M2" i="58" l="1"/>
  <c r="M1" i="58"/>
  <c r="L2" i="12" l="1"/>
  <c r="L1" i="12"/>
  <c r="L2" i="35"/>
  <c r="L1" i="35"/>
  <c r="L2" i="2"/>
  <c r="L1" i="2"/>
  <c r="J612" i="59" l="1"/>
  <c r="J610" i="59"/>
  <c r="J608" i="59"/>
  <c r="J607" i="59"/>
  <c r="I605" i="59"/>
  <c r="H605" i="59"/>
  <c r="G605" i="59"/>
  <c r="F605" i="59"/>
  <c r="D605" i="59"/>
  <c r="C605" i="59"/>
  <c r="L3" i="59"/>
  <c r="L2" i="59"/>
  <c r="L1" i="59"/>
  <c r="J609" i="59" l="1"/>
  <c r="J611" i="59" s="1"/>
  <c r="J613" i="59" s="1"/>
  <c r="I2" i="59" s="1"/>
  <c r="C7" i="15" s="1"/>
  <c r="I613" i="59" l="1"/>
  <c r="J928" i="58" l="1"/>
  <c r="J926" i="58"/>
  <c r="J924" i="58"/>
  <c r="J923" i="58"/>
  <c r="I921" i="58"/>
  <c r="H921" i="58"/>
  <c r="G921" i="58"/>
  <c r="F921" i="58"/>
  <c r="D921" i="58"/>
  <c r="C921" i="58"/>
  <c r="L666" i="58"/>
  <c r="L665" i="58"/>
  <c r="M3" i="58"/>
  <c r="L3" i="58"/>
  <c r="N3" i="58" l="1"/>
  <c r="J925" i="58"/>
  <c r="J927" i="58" s="1"/>
  <c r="J929" i="58" s="1"/>
  <c r="I929" i="58" l="1"/>
  <c r="I2" i="58"/>
  <c r="C8" i="15" s="1"/>
  <c r="L1" i="56"/>
  <c r="M66" i="57" l="1"/>
  <c r="M65" i="57"/>
  <c r="M67" i="57" s="1"/>
  <c r="L15" i="2" l="1"/>
  <c r="L16" i="2"/>
  <c r="L17" i="2"/>
  <c r="J190" i="57" l="1"/>
  <c r="J188" i="57"/>
  <c r="J186" i="57"/>
  <c r="J185" i="57"/>
  <c r="G183" i="57"/>
  <c r="F183" i="57"/>
  <c r="C183" i="57"/>
  <c r="J187" i="57" l="1"/>
  <c r="J189" i="57" s="1"/>
  <c r="J191" i="57" s="1"/>
  <c r="I191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1" i="55"/>
  <c r="J39" i="55"/>
  <c r="J37" i="55"/>
  <c r="J36" i="55"/>
  <c r="G34" i="55"/>
  <c r="F34" i="55"/>
  <c r="C34" i="55"/>
  <c r="J38" i="55" l="1"/>
  <c r="J40" i="55" s="1"/>
  <c r="J42" i="55" s="1"/>
  <c r="I42" i="55" s="1"/>
  <c r="I2" i="55" l="1"/>
  <c r="C9" i="15" s="1"/>
  <c r="I42" i="30" l="1"/>
  <c r="I44" i="30"/>
  <c r="I37" i="18" l="1"/>
  <c r="I39" i="18"/>
  <c r="L3" i="12" l="1"/>
  <c r="B18" i="15" l="1"/>
  <c r="B14" i="15"/>
  <c r="J311" i="54" l="1"/>
  <c r="J309" i="54"/>
  <c r="J307" i="54"/>
  <c r="J306" i="54"/>
  <c r="I304" i="54"/>
  <c r="H304" i="54"/>
  <c r="G304" i="54"/>
  <c r="F304" i="54"/>
  <c r="D304" i="54"/>
  <c r="C304" i="54"/>
  <c r="J308" i="54" l="1"/>
  <c r="J310" i="54" s="1"/>
  <c r="J312" i="54" s="1"/>
  <c r="I2" i="54" s="1"/>
  <c r="C5" i="15" s="1"/>
  <c r="L3" i="54"/>
  <c r="I312" i="54" l="1"/>
  <c r="J139" i="35" l="1"/>
  <c r="J143" i="35"/>
  <c r="J141" i="35"/>
  <c r="J138" i="35"/>
  <c r="G136" i="35"/>
  <c r="F136" i="35"/>
  <c r="J140" i="35" l="1"/>
  <c r="J142" i="35" s="1"/>
  <c r="J144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3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0" i="2" l="1"/>
  <c r="I165" i="2"/>
  <c r="H165" i="2"/>
  <c r="G165" i="2"/>
  <c r="F16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9" i="12"/>
  <c r="J67" i="12"/>
  <c r="J65" i="12"/>
  <c r="J64" i="12"/>
  <c r="F62" i="12"/>
  <c r="C6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2" i="2"/>
  <c r="J168" i="2"/>
  <c r="J167" i="2"/>
  <c r="D165" i="2"/>
  <c r="C16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9" i="2"/>
  <c r="J171" i="2" s="1"/>
  <c r="J173" i="2" s="1"/>
  <c r="I173" i="2" s="1"/>
  <c r="J55" i="11"/>
  <c r="J57" i="11" s="1"/>
  <c r="J59" i="11" s="1"/>
  <c r="J59" i="34"/>
  <c r="I2" i="21"/>
  <c r="I59" i="21"/>
  <c r="J122" i="20"/>
  <c r="J124" i="20" s="1"/>
  <c r="J126" i="20" s="1"/>
  <c r="I2" i="20" s="1"/>
  <c r="J66" i="12"/>
  <c r="J68" i="12" s="1"/>
  <c r="J70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0" i="12"/>
  <c r="I126" i="20"/>
  <c r="I52" i="18"/>
  <c r="I95" i="4"/>
  <c r="I34" i="32"/>
  <c r="I2" i="32"/>
  <c r="I2" i="6"/>
  <c r="I2" i="17"/>
  <c r="I2" i="16"/>
  <c r="C15" i="15" s="1"/>
  <c r="I25" i="25"/>
  <c r="I144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charset val="1"/>
          </rPr>
          <t xml:space="preserve"> PEND
TRSF E-BANKING CR
0408/FTSCY/WS95011
5979752.00
Inficlo Bandros
Tgl 2
TIKA KARTIKA SARI
0000
5,979,752.00
CR
167,108,861.11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charset val="1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PEND
TRSF E-BANKING CR
07/30 95031
ANIP
ANIP SANATA
0000
821,190.00
CR
179,842,835.68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>31/07/18  TRANSFER EDC RIKA RESTIANA TO ABDUL RAHMAN FROM135501000848531 TO400301000897500EDC
  5.000.000,00  161.040.662,00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<sst xmlns="http://schemas.openxmlformats.org/spreadsheetml/2006/main" count="2028" uniqueCount="202">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</sst>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12"/>
  <sheetViews>
    <sheetView zoomScale="85" zoomScaleNormal="85" workbookViewId="0">
      <pane ySplit="7" topLeftCell="A284" activePane="bottomLeft" state="frozen"/>
      <selection pane="bottomLeft" activeCell="N288" sqref="N28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6" t="s">
        <v>22</v>
      </c>
      <c r="G1" s="366"/>
      <c r="H1" s="366"/>
      <c r="I1" s="220" t="s">
        <v>20</v>
      </c>
      <c r="J1" s="218"/>
      <c r="L1" s="275">
        <f>SUM(D290:D300)</f>
        <v>6228865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6" t="s">
        <v>21</v>
      </c>
      <c r="G2" s="366"/>
      <c r="H2" s="366"/>
      <c r="I2" s="220">
        <f>J312*-1</f>
        <v>5714802</v>
      </c>
      <c r="J2" s="218"/>
      <c r="L2" s="276">
        <f>SUM(G290:G300)</f>
        <v>514063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5714802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7" t="s">
        <v>61</v>
      </c>
      <c r="B5" s="367"/>
      <c r="C5" s="367"/>
      <c r="D5" s="367"/>
      <c r="E5" s="367"/>
      <c r="F5" s="367"/>
      <c r="G5" s="367"/>
      <c r="H5" s="367"/>
      <c r="I5" s="367"/>
      <c r="J5" s="367"/>
      <c r="L5" s="274"/>
      <c r="M5" s="238"/>
      <c r="N5" s="238"/>
      <c r="O5" s="238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5" x14ac:dyDescent="0.25">
      <c r="A7" s="36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9"/>
      <c r="I7" s="370"/>
      <c r="J7" s="37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10">
        <v>43311</v>
      </c>
      <c r="B290" s="115">
        <v>180170986</v>
      </c>
      <c r="C290" s="306">
        <v>7</v>
      </c>
      <c r="D290" s="117">
        <v>818038</v>
      </c>
      <c r="E290" s="118">
        <v>180044586</v>
      </c>
      <c r="F290" s="120">
        <v>1</v>
      </c>
      <c r="G290" s="117">
        <v>118650</v>
      </c>
      <c r="H290" s="118"/>
      <c r="I290" s="213"/>
      <c r="J290" s="117"/>
    </row>
    <row r="291" spans="1:10" ht="15.75" customHeight="1" x14ac:dyDescent="0.25">
      <c r="A291" s="210">
        <v>43311</v>
      </c>
      <c r="B291" s="115">
        <v>180171038</v>
      </c>
      <c r="C291" s="306">
        <v>6</v>
      </c>
      <c r="D291" s="117">
        <v>711113</v>
      </c>
      <c r="E291" s="118"/>
      <c r="F291" s="120"/>
      <c r="G291" s="117"/>
      <c r="H291" s="118"/>
      <c r="I291" s="213"/>
      <c r="J291" s="117"/>
    </row>
    <row r="292" spans="1:10" ht="15.75" customHeight="1" x14ac:dyDescent="0.25">
      <c r="A292" s="210">
        <v>43312</v>
      </c>
      <c r="B292" s="115">
        <v>180171080</v>
      </c>
      <c r="C292" s="306">
        <v>15</v>
      </c>
      <c r="D292" s="117">
        <v>1774150</v>
      </c>
      <c r="E292" s="118">
        <v>180044605</v>
      </c>
      <c r="F292" s="120">
        <v>2</v>
      </c>
      <c r="G292" s="117">
        <v>151113</v>
      </c>
      <c r="H292" s="118"/>
      <c r="I292" s="213"/>
      <c r="J292" s="117"/>
    </row>
    <row r="293" spans="1:10" ht="15.75" customHeight="1" x14ac:dyDescent="0.25">
      <c r="A293" s="210">
        <v>43312</v>
      </c>
      <c r="B293" s="115">
        <v>180171129</v>
      </c>
      <c r="C293" s="306">
        <v>8</v>
      </c>
      <c r="D293" s="117">
        <v>668063</v>
      </c>
      <c r="E293" s="118"/>
      <c r="F293" s="120"/>
      <c r="G293" s="117"/>
      <c r="H293" s="118"/>
      <c r="I293" s="213"/>
      <c r="J293" s="117"/>
    </row>
    <row r="294" spans="1:10" ht="15.75" customHeight="1" x14ac:dyDescent="0.25">
      <c r="A294" s="210">
        <v>43313</v>
      </c>
      <c r="B294" s="115">
        <v>180171218</v>
      </c>
      <c r="C294" s="306">
        <v>1</v>
      </c>
      <c r="D294" s="117">
        <v>120050</v>
      </c>
      <c r="E294" s="118">
        <v>180044617</v>
      </c>
      <c r="F294" s="120">
        <v>1</v>
      </c>
      <c r="G294" s="117">
        <v>95725</v>
      </c>
      <c r="H294" s="118"/>
      <c r="I294" s="213"/>
      <c r="J294" s="117"/>
    </row>
    <row r="295" spans="1:10" ht="15.75" customHeight="1" x14ac:dyDescent="0.25">
      <c r="A295" s="210">
        <v>43314</v>
      </c>
      <c r="B295" s="115">
        <v>180171266</v>
      </c>
      <c r="C295" s="306">
        <v>4</v>
      </c>
      <c r="D295" s="117">
        <v>357088</v>
      </c>
      <c r="E295" s="118"/>
      <c r="F295" s="120"/>
      <c r="G295" s="117"/>
      <c r="H295" s="118"/>
      <c r="I295" s="213"/>
      <c r="J295" s="117"/>
    </row>
    <row r="296" spans="1:10" ht="15.75" customHeight="1" x14ac:dyDescent="0.25">
      <c r="A296" s="210">
        <v>43314</v>
      </c>
      <c r="B296" s="115">
        <v>180171305</v>
      </c>
      <c r="C296" s="306">
        <v>3</v>
      </c>
      <c r="D296" s="117">
        <v>270550</v>
      </c>
      <c r="E296" s="118"/>
      <c r="F296" s="120"/>
      <c r="G296" s="117"/>
      <c r="H296" s="118"/>
      <c r="I296" s="213"/>
      <c r="J296" s="117"/>
    </row>
    <row r="297" spans="1:10" ht="15.75" customHeight="1" x14ac:dyDescent="0.25">
      <c r="A297" s="210">
        <v>43315</v>
      </c>
      <c r="B297" s="115">
        <v>180171363</v>
      </c>
      <c r="C297" s="306">
        <v>6</v>
      </c>
      <c r="D297" s="117">
        <v>598850</v>
      </c>
      <c r="E297" s="118"/>
      <c r="F297" s="120"/>
      <c r="G297" s="117"/>
      <c r="H297" s="118"/>
      <c r="I297" s="213"/>
      <c r="J297" s="117"/>
    </row>
    <row r="298" spans="1:10" ht="15.75" customHeight="1" x14ac:dyDescent="0.25">
      <c r="A298" s="210">
        <v>43315</v>
      </c>
      <c r="B298" s="115">
        <v>180171399</v>
      </c>
      <c r="C298" s="306">
        <v>4</v>
      </c>
      <c r="D298" s="117">
        <v>406000</v>
      </c>
      <c r="E298" s="118"/>
      <c r="F298" s="120"/>
      <c r="G298" s="117"/>
      <c r="H298" s="118"/>
      <c r="I298" s="213"/>
      <c r="J298" s="117"/>
    </row>
    <row r="299" spans="1:10" ht="15.75" customHeight="1" x14ac:dyDescent="0.25">
      <c r="A299" s="210">
        <v>43316</v>
      </c>
      <c r="B299" s="115">
        <v>180171466</v>
      </c>
      <c r="C299" s="306">
        <v>1</v>
      </c>
      <c r="D299" s="117">
        <v>75775</v>
      </c>
      <c r="E299" s="118">
        <v>180044675</v>
      </c>
      <c r="F299" s="120">
        <v>1</v>
      </c>
      <c r="G299" s="117">
        <v>148575</v>
      </c>
      <c r="H299" s="118"/>
      <c r="I299" s="213"/>
      <c r="J299" s="117"/>
    </row>
    <row r="300" spans="1:10" ht="15.75" customHeight="1" x14ac:dyDescent="0.25">
      <c r="A300" s="210">
        <v>43316</v>
      </c>
      <c r="B300" s="115">
        <v>180171485</v>
      </c>
      <c r="C300" s="306">
        <v>5</v>
      </c>
      <c r="D300" s="117">
        <v>429188</v>
      </c>
      <c r="E300" s="118"/>
      <c r="F300" s="120"/>
      <c r="G300" s="117"/>
      <c r="H300" s="118"/>
      <c r="I300" s="213"/>
      <c r="J300" s="117"/>
    </row>
    <row r="301" spans="1:10" ht="15.75" customHeight="1" x14ac:dyDescent="0.25">
      <c r="A301" s="210"/>
      <c r="B301" s="115"/>
      <c r="C301" s="306"/>
      <c r="D301" s="117"/>
      <c r="E301" s="118"/>
      <c r="F301" s="120"/>
      <c r="G301" s="117"/>
      <c r="H301" s="118"/>
      <c r="I301" s="213"/>
      <c r="J301" s="117"/>
    </row>
    <row r="302" spans="1:10" ht="15.75" customHeight="1" x14ac:dyDescent="0.25">
      <c r="A302" s="210"/>
      <c r="B302" s="115"/>
      <c r="C302" s="306"/>
      <c r="D302" s="117"/>
      <c r="E302" s="118"/>
      <c r="F302" s="120"/>
      <c r="G302" s="117"/>
      <c r="H302" s="118"/>
      <c r="I302" s="213"/>
      <c r="J302" s="117"/>
    </row>
    <row r="303" spans="1:10" x14ac:dyDescent="0.25">
      <c r="A303" s="235"/>
      <c r="B303" s="234"/>
      <c r="C303" s="12"/>
      <c r="D303" s="236"/>
      <c r="E303" s="237"/>
      <c r="F303" s="240"/>
      <c r="G303" s="236"/>
      <c r="H303" s="237"/>
      <c r="I303" s="239"/>
      <c r="J303" s="236"/>
    </row>
    <row r="304" spans="1:10" x14ac:dyDescent="0.25">
      <c r="A304" s="235"/>
      <c r="B304" s="223" t="s">
        <v>11</v>
      </c>
      <c r="C304" s="229">
        <f>SUM(C8:C303)</f>
        <v>3323</v>
      </c>
      <c r="D304" s="224">
        <f>SUM(D8:D303)</f>
        <v>348516070</v>
      </c>
      <c r="E304" s="223" t="s">
        <v>11</v>
      </c>
      <c r="F304" s="232">
        <f>SUM(F8:F303)</f>
        <v>448</v>
      </c>
      <c r="G304" s="224">
        <f>SUM(G8:G303)</f>
        <v>49546379</v>
      </c>
      <c r="H304" s="232">
        <f>SUM(H8:H303)</f>
        <v>0</v>
      </c>
      <c r="I304" s="232">
        <f>SUM(I8:I303)</f>
        <v>293254889</v>
      </c>
      <c r="J304" s="5"/>
    </row>
    <row r="305" spans="1:10" x14ac:dyDescent="0.25">
      <c r="A305" s="235"/>
      <c r="B305" s="223"/>
      <c r="C305" s="229"/>
      <c r="D305" s="224"/>
      <c r="E305" s="223"/>
      <c r="F305" s="232"/>
      <c r="G305" s="224"/>
      <c r="H305" s="232"/>
      <c r="I305" s="232"/>
      <c r="J305" s="5"/>
    </row>
    <row r="306" spans="1:10" x14ac:dyDescent="0.25">
      <c r="A306" s="225"/>
      <c r="B306" s="226"/>
      <c r="C306" s="12"/>
      <c r="D306" s="236"/>
      <c r="E306" s="223"/>
      <c r="F306" s="240"/>
      <c r="G306" s="365" t="s">
        <v>12</v>
      </c>
      <c r="H306" s="365"/>
      <c r="I306" s="239"/>
      <c r="J306" s="227">
        <f>SUM(D8:D303)</f>
        <v>348516070</v>
      </c>
    </row>
    <row r="307" spans="1:10" x14ac:dyDescent="0.25">
      <c r="A307" s="235"/>
      <c r="B307" s="234"/>
      <c r="C307" s="12"/>
      <c r="D307" s="236"/>
      <c r="E307" s="237"/>
      <c r="F307" s="240"/>
      <c r="G307" s="365" t="s">
        <v>13</v>
      </c>
      <c r="H307" s="365"/>
      <c r="I307" s="239"/>
      <c r="J307" s="227">
        <f>SUM(G8:G303)</f>
        <v>49546379</v>
      </c>
    </row>
    <row r="308" spans="1:10" x14ac:dyDescent="0.25">
      <c r="A308" s="228"/>
      <c r="B308" s="237"/>
      <c r="C308" s="12"/>
      <c r="D308" s="236"/>
      <c r="E308" s="237"/>
      <c r="F308" s="240"/>
      <c r="G308" s="365" t="s">
        <v>14</v>
      </c>
      <c r="H308" s="365"/>
      <c r="I308" s="41"/>
      <c r="J308" s="229">
        <f>J306-J307</f>
        <v>298969691</v>
      </c>
    </row>
    <row r="309" spans="1:10" x14ac:dyDescent="0.25">
      <c r="A309" s="235"/>
      <c r="B309" s="230"/>
      <c r="C309" s="12"/>
      <c r="D309" s="231"/>
      <c r="E309" s="237"/>
      <c r="F309" s="240"/>
      <c r="G309" s="365" t="s">
        <v>15</v>
      </c>
      <c r="H309" s="365"/>
      <c r="I309" s="239"/>
      <c r="J309" s="227">
        <f>SUM(H8:H303)</f>
        <v>0</v>
      </c>
    </row>
    <row r="310" spans="1:10" x14ac:dyDescent="0.25">
      <c r="A310" s="235"/>
      <c r="B310" s="230"/>
      <c r="C310" s="12"/>
      <c r="D310" s="231"/>
      <c r="E310" s="237"/>
      <c r="F310" s="240"/>
      <c r="G310" s="365" t="s">
        <v>16</v>
      </c>
      <c r="H310" s="365"/>
      <c r="I310" s="239"/>
      <c r="J310" s="227">
        <f>J308+J309</f>
        <v>298969691</v>
      </c>
    </row>
    <row r="311" spans="1:10" x14ac:dyDescent="0.25">
      <c r="A311" s="235"/>
      <c r="B311" s="230"/>
      <c r="C311" s="12"/>
      <c r="D311" s="231"/>
      <c r="E311" s="237"/>
      <c r="F311" s="240"/>
      <c r="G311" s="365" t="s">
        <v>5</v>
      </c>
      <c r="H311" s="365"/>
      <c r="I311" s="239"/>
      <c r="J311" s="227">
        <f>SUM(I8:I303)</f>
        <v>293254889</v>
      </c>
    </row>
    <row r="312" spans="1:10" x14ac:dyDescent="0.25">
      <c r="A312" s="235"/>
      <c r="B312" s="230"/>
      <c r="C312" s="12"/>
      <c r="D312" s="231"/>
      <c r="E312" s="237"/>
      <c r="F312" s="240"/>
      <c r="G312" s="365" t="s">
        <v>32</v>
      </c>
      <c r="H312" s="365"/>
      <c r="I312" s="240" t="str">
        <f>IF(J312&gt;0,"SALDO",IF(J312&lt;0,"PIUTANG",IF(J312=0,"LUNAS")))</f>
        <v>PIUTANG</v>
      </c>
      <c r="J312" s="227">
        <f>J311-J310</f>
        <v>-5714802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2:H312"/>
    <mergeCell ref="G306:H306"/>
    <mergeCell ref="G307:H307"/>
    <mergeCell ref="G308:H308"/>
    <mergeCell ref="G309:H309"/>
    <mergeCell ref="G310:H310"/>
    <mergeCell ref="G311:H311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3"/>
  <sheetViews>
    <sheetView workbookViewId="0">
      <pane ySplit="7" topLeftCell="A156" activePane="bottomLeft" state="frozen"/>
      <selection pane="bottomLeft" activeCell="M164" sqref="M16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6" t="s">
        <v>22</v>
      </c>
      <c r="G1" s="366"/>
      <c r="H1" s="366"/>
      <c r="I1" s="42" t="s">
        <v>20</v>
      </c>
      <c r="J1" s="20"/>
      <c r="L1" s="277">
        <f>SUM(D155:D158)</f>
        <v>2905263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J173*-1</f>
        <v>1135461</v>
      </c>
      <c r="J2" s="20"/>
      <c r="L2" s="277">
        <f>SUM(G155:G158)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2905263</v>
      </c>
      <c r="M3" s="219"/>
      <c r="N3" s="219">
        <f>I2-L3</f>
        <v>-1769802</v>
      </c>
      <c r="O3" s="219"/>
      <c r="P3" s="219"/>
      <c r="Q3" s="219"/>
      <c r="R3" s="219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73" t="s">
        <v>4</v>
      </c>
      <c r="I6" s="370" t="s">
        <v>5</v>
      </c>
      <c r="J6" s="371" t="s">
        <v>6</v>
      </c>
    </row>
    <row r="7" spans="1:18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3"/>
      <c r="I7" s="370"/>
      <c r="J7" s="37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2">
        <v>43313</v>
      </c>
      <c r="B161" s="234">
        <v>180171216</v>
      </c>
      <c r="C161" s="240">
        <v>3</v>
      </c>
      <c r="D161" s="236">
        <v>256113</v>
      </c>
      <c r="E161" s="237"/>
      <c r="F161" s="240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2">
        <v>43314</v>
      </c>
      <c r="B162" s="234">
        <v>180171308</v>
      </c>
      <c r="C162" s="240">
        <v>2</v>
      </c>
      <c r="D162" s="236">
        <v>302313</v>
      </c>
      <c r="E162" s="237">
        <v>180044635</v>
      </c>
      <c r="F162" s="240">
        <v>2</v>
      </c>
      <c r="G162" s="236">
        <v>156538</v>
      </c>
      <c r="H162" s="239"/>
      <c r="I162" s="239"/>
      <c r="J162" s="23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2">
        <v>43315</v>
      </c>
      <c r="B163" s="234">
        <v>180171402</v>
      </c>
      <c r="C163" s="240">
        <v>1</v>
      </c>
      <c r="D163" s="236">
        <v>148575</v>
      </c>
      <c r="E163" s="237"/>
      <c r="F163" s="240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  <c r="Q163" s="219"/>
      <c r="R163" s="219"/>
    </row>
    <row r="164" spans="1:18" x14ac:dyDescent="0.25">
      <c r="A164" s="162"/>
      <c r="B164" s="3"/>
      <c r="C164" s="40"/>
      <c r="D164" s="6"/>
      <c r="E164" s="7"/>
      <c r="F164" s="40"/>
      <c r="G164" s="6"/>
      <c r="H164" s="39"/>
      <c r="I164" s="39"/>
      <c r="J164" s="6"/>
    </row>
    <row r="165" spans="1:18" x14ac:dyDescent="0.25">
      <c r="A165" s="162"/>
      <c r="B165" s="8" t="s">
        <v>11</v>
      </c>
      <c r="C165" s="77">
        <f>SUM(C8:C164)</f>
        <v>950</v>
      </c>
      <c r="D165" s="9">
        <f>SUM(D8:D164)</f>
        <v>103114148</v>
      </c>
      <c r="E165" s="8" t="s">
        <v>11</v>
      </c>
      <c r="F165" s="77">
        <f>SUM(F8:F164)</f>
        <v>77</v>
      </c>
      <c r="G165" s="5">
        <f>SUM(G8:G164)</f>
        <v>17977274</v>
      </c>
      <c r="H165" s="40">
        <f>SUM(H8:H164)</f>
        <v>0</v>
      </c>
      <c r="I165" s="40">
        <f>SUM(I8:I164)</f>
        <v>84001413</v>
      </c>
      <c r="J165" s="5"/>
    </row>
    <row r="166" spans="1:18" x14ac:dyDescent="0.25">
      <c r="A166" s="162"/>
      <c r="B166" s="8"/>
      <c r="C166" s="77"/>
      <c r="D166" s="9"/>
      <c r="E166" s="8"/>
      <c r="F166" s="77"/>
      <c r="G166" s="5"/>
      <c r="H166" s="40"/>
      <c r="I166" s="40"/>
      <c r="J166" s="5"/>
    </row>
    <row r="167" spans="1:18" x14ac:dyDescent="0.25">
      <c r="A167" s="163"/>
      <c r="B167" s="11"/>
      <c r="C167" s="40"/>
      <c r="D167" s="6"/>
      <c r="E167" s="8"/>
      <c r="F167" s="40"/>
      <c r="G167" s="365" t="s">
        <v>12</v>
      </c>
      <c r="H167" s="365"/>
      <c r="I167" s="39"/>
      <c r="J167" s="13">
        <f>SUM(D8:D164)</f>
        <v>103114148</v>
      </c>
    </row>
    <row r="168" spans="1:18" x14ac:dyDescent="0.25">
      <c r="A168" s="162"/>
      <c r="B168" s="3"/>
      <c r="C168" s="40"/>
      <c r="D168" s="6"/>
      <c r="E168" s="7"/>
      <c r="F168" s="40"/>
      <c r="G168" s="365" t="s">
        <v>13</v>
      </c>
      <c r="H168" s="365"/>
      <c r="I168" s="39"/>
      <c r="J168" s="13">
        <f>SUM(G8:G164)</f>
        <v>17977274</v>
      </c>
    </row>
    <row r="169" spans="1:18" x14ac:dyDescent="0.25">
      <c r="A169" s="164"/>
      <c r="B169" s="7"/>
      <c r="C169" s="40"/>
      <c r="D169" s="6"/>
      <c r="E169" s="7"/>
      <c r="F169" s="40"/>
      <c r="G169" s="365" t="s">
        <v>14</v>
      </c>
      <c r="H169" s="365"/>
      <c r="I169" s="41"/>
      <c r="J169" s="15">
        <f>J167-J168</f>
        <v>85136874</v>
      </c>
    </row>
    <row r="170" spans="1:18" x14ac:dyDescent="0.25">
      <c r="A170" s="162"/>
      <c r="B170" s="16"/>
      <c r="C170" s="40"/>
      <c r="D170" s="17"/>
      <c r="E170" s="7"/>
      <c r="F170" s="40"/>
      <c r="G170" s="365" t="s">
        <v>15</v>
      </c>
      <c r="H170" s="365"/>
      <c r="I170" s="39"/>
      <c r="J170" s="13">
        <f>SUM(H8:H164)</f>
        <v>0</v>
      </c>
    </row>
    <row r="171" spans="1:18" x14ac:dyDescent="0.25">
      <c r="A171" s="162"/>
      <c r="B171" s="16"/>
      <c r="C171" s="40"/>
      <c r="D171" s="17"/>
      <c r="E171" s="7"/>
      <c r="F171" s="40"/>
      <c r="G171" s="365" t="s">
        <v>16</v>
      </c>
      <c r="H171" s="365"/>
      <c r="I171" s="39"/>
      <c r="J171" s="13">
        <f>J169+J170</f>
        <v>85136874</v>
      </c>
    </row>
    <row r="172" spans="1:18" x14ac:dyDescent="0.25">
      <c r="A172" s="162"/>
      <c r="B172" s="16"/>
      <c r="C172" s="40"/>
      <c r="D172" s="17"/>
      <c r="E172" s="7"/>
      <c r="F172" s="40"/>
      <c r="G172" s="365" t="s">
        <v>5</v>
      </c>
      <c r="H172" s="365"/>
      <c r="I172" s="39"/>
      <c r="J172" s="13">
        <f>SUM(I8:I164)</f>
        <v>84001413</v>
      </c>
    </row>
    <row r="173" spans="1:18" x14ac:dyDescent="0.25">
      <c r="A173" s="162"/>
      <c r="B173" s="16"/>
      <c r="C173" s="40"/>
      <c r="D173" s="17"/>
      <c r="E173" s="7"/>
      <c r="F173" s="40"/>
      <c r="G173" s="365" t="s">
        <v>32</v>
      </c>
      <c r="H173" s="365"/>
      <c r="I173" s="40" t="str">
        <f>IF(J173&gt;0,"SALDO",IF(J173&lt;0,"PIUTANG",IF(J173=0,"LUNAS")))</f>
        <v>PIUTANG</v>
      </c>
      <c r="J173" s="13">
        <f>J172-J171</f>
        <v>-1135461</v>
      </c>
    </row>
  </sheetData>
  <mergeCells count="15">
    <mergeCell ref="G172:H172"/>
    <mergeCell ref="G173:H173"/>
    <mergeCell ref="G167:H167"/>
    <mergeCell ref="G168:H168"/>
    <mergeCell ref="G169:H169"/>
    <mergeCell ref="G170:H170"/>
    <mergeCell ref="G171:H17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9"/>
  <sheetViews>
    <sheetView workbookViewId="0">
      <pane ySplit="7" topLeftCell="A899" activePane="bottomLeft" state="frozen"/>
      <selection pane="bottomLeft" activeCell="H904" sqref="H904:H90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SUM(D903:D908)</f>
        <v>4697177</v>
      </c>
      <c r="M1" s="219">
        <f>SUM(D873:D879)</f>
        <v>6771276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J929*-1</f>
        <v>9487714</v>
      </c>
      <c r="J2" s="218"/>
      <c r="L2" s="219">
        <f>SUM(G903:G908)</f>
        <v>501638</v>
      </c>
      <c r="M2" s="219">
        <f>SUM(G873:G879)</f>
        <v>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4195539</v>
      </c>
      <c r="M3" s="219">
        <f>M1-M2</f>
        <v>6771276</v>
      </c>
      <c r="N3" s="219">
        <f>L3+M3</f>
        <v>10966815</v>
      </c>
    </row>
    <row r="4" spans="1:18" x14ac:dyDescent="0.25">
      <c r="L4" s="233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74" t="s">
        <v>4</v>
      </c>
      <c r="I6" s="376" t="s">
        <v>5</v>
      </c>
      <c r="J6" s="378" t="s">
        <v>6</v>
      </c>
    </row>
    <row r="7" spans="1:18" x14ac:dyDescent="0.25">
      <c r="A7" s="36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5"/>
      <c r="I7" s="377"/>
      <c r="J7" s="37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98">
        <v>43315</v>
      </c>
      <c r="B903" s="99">
        <v>180171335</v>
      </c>
      <c r="C903" s="100">
        <v>4</v>
      </c>
      <c r="D903" s="34">
        <v>494813</v>
      </c>
      <c r="E903" s="99">
        <v>180044648</v>
      </c>
      <c r="F903" s="100">
        <v>4</v>
      </c>
      <c r="G903" s="34">
        <v>501638</v>
      </c>
      <c r="H903" s="102"/>
      <c r="I903" s="102"/>
      <c r="J903" s="34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98">
        <v>43315</v>
      </c>
      <c r="B904" s="99">
        <v>180171339</v>
      </c>
      <c r="C904" s="100">
        <v>14</v>
      </c>
      <c r="D904" s="34">
        <v>1570275</v>
      </c>
      <c r="E904" s="99"/>
      <c r="F904" s="100"/>
      <c r="G904" s="34"/>
      <c r="H904" s="102"/>
      <c r="I904" s="102"/>
      <c r="J904" s="34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98">
        <v>43315</v>
      </c>
      <c r="B905" s="99">
        <v>180171356</v>
      </c>
      <c r="C905" s="100">
        <v>4</v>
      </c>
      <c r="D905" s="34">
        <v>491050</v>
      </c>
      <c r="E905" s="99"/>
      <c r="F905" s="100"/>
      <c r="G905" s="34"/>
      <c r="H905" s="102"/>
      <c r="I905" s="102"/>
      <c r="J905" s="34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98">
        <v>43315</v>
      </c>
      <c r="B906" s="99">
        <v>180171361</v>
      </c>
      <c r="C906" s="100">
        <v>11</v>
      </c>
      <c r="D906" s="34">
        <v>1152813</v>
      </c>
      <c r="E906" s="99"/>
      <c r="F906" s="100"/>
      <c r="G906" s="34"/>
      <c r="H906" s="102"/>
      <c r="I906" s="102"/>
      <c r="J906" s="34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98">
        <v>43315</v>
      </c>
      <c r="B907" s="99">
        <v>180171374</v>
      </c>
      <c r="C907" s="100">
        <v>7</v>
      </c>
      <c r="D907" s="34">
        <v>724238</v>
      </c>
      <c r="E907" s="99"/>
      <c r="F907" s="100"/>
      <c r="G907" s="34"/>
      <c r="H907" s="102"/>
      <c r="I907" s="102"/>
      <c r="J907" s="34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98">
        <v>43315</v>
      </c>
      <c r="B908" s="99">
        <v>180171388</v>
      </c>
      <c r="C908" s="100">
        <v>2</v>
      </c>
      <c r="D908" s="34">
        <v>263988</v>
      </c>
      <c r="E908" s="99"/>
      <c r="F908" s="100"/>
      <c r="G908" s="34"/>
      <c r="H908" s="102"/>
      <c r="I908" s="102"/>
      <c r="J908" s="34"/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98">
        <v>43316</v>
      </c>
      <c r="B909" s="99">
        <v>180171419</v>
      </c>
      <c r="C909" s="100">
        <v>30</v>
      </c>
      <c r="D909" s="34">
        <v>3054800</v>
      </c>
      <c r="E909" s="99">
        <v>180044669</v>
      </c>
      <c r="F909" s="100">
        <v>2</v>
      </c>
      <c r="G909" s="34">
        <v>180163</v>
      </c>
      <c r="H909" s="102"/>
      <c r="I909" s="102"/>
      <c r="J909" s="34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98">
        <v>43316</v>
      </c>
      <c r="B910" s="99">
        <v>180171429</v>
      </c>
      <c r="C910" s="100">
        <v>2</v>
      </c>
      <c r="D910" s="34">
        <v>273350</v>
      </c>
      <c r="E910" s="99"/>
      <c r="F910" s="100"/>
      <c r="G910" s="34"/>
      <c r="H910" s="102"/>
      <c r="I910" s="102"/>
      <c r="J910" s="34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98">
        <v>43316</v>
      </c>
      <c r="B911" s="99">
        <v>180171436</v>
      </c>
      <c r="C911" s="100">
        <v>3</v>
      </c>
      <c r="D911" s="34">
        <v>433388</v>
      </c>
      <c r="E911" s="99"/>
      <c r="F911" s="100"/>
      <c r="G911" s="34"/>
      <c r="H911" s="102"/>
      <c r="I911" s="102"/>
      <c r="J911" s="34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98">
        <v>43316</v>
      </c>
      <c r="B912" s="99">
        <v>180171448</v>
      </c>
      <c r="C912" s="100">
        <v>3</v>
      </c>
      <c r="D912" s="34">
        <v>376075</v>
      </c>
      <c r="E912" s="99"/>
      <c r="F912" s="100"/>
      <c r="G912" s="34"/>
      <c r="H912" s="102"/>
      <c r="I912" s="102"/>
      <c r="J912" s="34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98">
        <v>43316</v>
      </c>
      <c r="B913" s="99">
        <v>180171451</v>
      </c>
      <c r="C913" s="100">
        <v>3</v>
      </c>
      <c r="D913" s="34">
        <v>376075</v>
      </c>
      <c r="E913" s="99"/>
      <c r="F913" s="100"/>
      <c r="G913" s="34"/>
      <c r="H913" s="102"/>
      <c r="I913" s="102"/>
      <c r="J913" s="34"/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98">
        <v>43316</v>
      </c>
      <c r="B914" s="99">
        <v>180171481</v>
      </c>
      <c r="C914" s="100">
        <v>12</v>
      </c>
      <c r="D914" s="34">
        <v>958650</v>
      </c>
      <c r="E914" s="99"/>
      <c r="F914" s="100"/>
      <c r="G914" s="34"/>
      <c r="H914" s="102"/>
      <c r="I914" s="102"/>
      <c r="J914" s="34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98"/>
      <c r="B915" s="99"/>
      <c r="C915" s="100"/>
      <c r="D915" s="34"/>
      <c r="E915" s="99"/>
      <c r="F915" s="100"/>
      <c r="G915" s="34"/>
      <c r="H915" s="102"/>
      <c r="I915" s="102"/>
      <c r="J915" s="34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98"/>
      <c r="B916" s="99"/>
      <c r="C916" s="100"/>
      <c r="D916" s="34"/>
      <c r="E916" s="99"/>
      <c r="F916" s="100"/>
      <c r="G916" s="34"/>
      <c r="H916" s="102"/>
      <c r="I916" s="102"/>
      <c r="J916" s="34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98"/>
      <c r="B917" s="99"/>
      <c r="C917" s="100"/>
      <c r="D917" s="34"/>
      <c r="E917" s="99"/>
      <c r="F917" s="100"/>
      <c r="G917" s="34"/>
      <c r="H917" s="102"/>
      <c r="I917" s="102"/>
      <c r="J917" s="34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98"/>
      <c r="B918" s="99"/>
      <c r="C918" s="100"/>
      <c r="D918" s="34"/>
      <c r="E918" s="99"/>
      <c r="F918" s="100"/>
      <c r="G918" s="34"/>
      <c r="H918" s="102"/>
      <c r="I918" s="102"/>
      <c r="J918" s="34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98"/>
      <c r="B919" s="99"/>
      <c r="C919" s="100"/>
      <c r="D919" s="34"/>
      <c r="E919" s="99"/>
      <c r="F919" s="100"/>
      <c r="G919" s="34"/>
      <c r="H919" s="102"/>
      <c r="I919" s="102"/>
      <c r="J919" s="34"/>
      <c r="K919" s="138"/>
      <c r="L919" s="138"/>
      <c r="M919" s="138"/>
      <c r="N919" s="138"/>
      <c r="O919" s="138"/>
      <c r="P919" s="138"/>
      <c r="Q919" s="138"/>
      <c r="R919" s="138"/>
    </row>
    <row r="920" spans="1:18" x14ac:dyDescent="0.25">
      <c r="A920" s="235"/>
      <c r="B920" s="234"/>
      <c r="C920" s="240"/>
      <c r="D920" s="236"/>
      <c r="E920" s="234"/>
      <c r="F920" s="240"/>
      <c r="G920" s="236"/>
      <c r="H920" s="239"/>
      <c r="I920" s="239"/>
      <c r="J920" s="236"/>
    </row>
    <row r="921" spans="1:18" s="218" customFormat="1" x14ac:dyDescent="0.25">
      <c r="A921" s="226"/>
      <c r="B921" s="223" t="s">
        <v>11</v>
      </c>
      <c r="C921" s="232">
        <f>SUM(C8:C920)</f>
        <v>10412</v>
      </c>
      <c r="D921" s="224">
        <f>SUM(D8:D920)</f>
        <v>1128413270</v>
      </c>
      <c r="E921" s="223" t="s">
        <v>11</v>
      </c>
      <c r="F921" s="232">
        <f>SUM(F8:F920)</f>
        <v>1076</v>
      </c>
      <c r="G921" s="224">
        <f>SUM(G8:G920)</f>
        <v>117718603</v>
      </c>
      <c r="H921" s="232">
        <f>SUM(H8:H920)</f>
        <v>0</v>
      </c>
      <c r="I921" s="232">
        <f>SUM(I8:I920)</f>
        <v>1001206953</v>
      </c>
      <c r="J921" s="224"/>
      <c r="K921" s="220"/>
      <c r="L921" s="220"/>
      <c r="M921" s="220"/>
      <c r="N921" s="220"/>
      <c r="O921" s="220"/>
      <c r="P921" s="220"/>
      <c r="Q921" s="220"/>
      <c r="R921" s="220"/>
    </row>
    <row r="922" spans="1:18" s="218" customFormat="1" x14ac:dyDescent="0.25">
      <c r="A922" s="226"/>
      <c r="B922" s="223"/>
      <c r="C922" s="232"/>
      <c r="D922" s="224"/>
      <c r="E922" s="223"/>
      <c r="F922" s="232"/>
      <c r="G922" s="224"/>
      <c r="H922" s="232"/>
      <c r="I922" s="232"/>
      <c r="J922" s="224"/>
      <c r="K922" s="220"/>
      <c r="M922" s="220"/>
      <c r="N922" s="220"/>
      <c r="O922" s="220"/>
      <c r="P922" s="220"/>
      <c r="Q922" s="220"/>
      <c r="R922" s="220"/>
    </row>
    <row r="923" spans="1:18" x14ac:dyDescent="0.25">
      <c r="A923" s="225"/>
      <c r="B923" s="226"/>
      <c r="C923" s="240"/>
      <c r="D923" s="236"/>
      <c r="E923" s="223"/>
      <c r="F923" s="240"/>
      <c r="G923" s="380" t="s">
        <v>12</v>
      </c>
      <c r="H923" s="381"/>
      <c r="I923" s="236"/>
      <c r="J923" s="227">
        <f>SUM(D8:D920)</f>
        <v>1128413270</v>
      </c>
      <c r="P923" s="220"/>
      <c r="Q923" s="220"/>
      <c r="R923" s="233"/>
    </row>
    <row r="924" spans="1:18" x14ac:dyDescent="0.25">
      <c r="A924" s="235"/>
      <c r="B924" s="234"/>
      <c r="C924" s="240"/>
      <c r="D924" s="236"/>
      <c r="E924" s="234"/>
      <c r="F924" s="240"/>
      <c r="G924" s="380" t="s">
        <v>13</v>
      </c>
      <c r="H924" s="381"/>
      <c r="I924" s="237"/>
      <c r="J924" s="227">
        <f>SUM(G8:G920)</f>
        <v>117718603</v>
      </c>
      <c r="R924" s="233"/>
    </row>
    <row r="925" spans="1:18" x14ac:dyDescent="0.25">
      <c r="A925" s="228"/>
      <c r="B925" s="237"/>
      <c r="C925" s="240"/>
      <c r="D925" s="236"/>
      <c r="E925" s="234"/>
      <c r="F925" s="240"/>
      <c r="G925" s="380" t="s">
        <v>14</v>
      </c>
      <c r="H925" s="381"/>
      <c r="I925" s="229"/>
      <c r="J925" s="229">
        <f>J923-J924</f>
        <v>1010694667</v>
      </c>
      <c r="L925" s="220"/>
      <c r="R925" s="233"/>
    </row>
    <row r="926" spans="1:18" x14ac:dyDescent="0.25">
      <c r="A926" s="235"/>
      <c r="B926" s="230"/>
      <c r="C926" s="240"/>
      <c r="D926" s="231"/>
      <c r="E926" s="234"/>
      <c r="F926" s="240"/>
      <c r="G926" s="380" t="s">
        <v>15</v>
      </c>
      <c r="H926" s="381"/>
      <c r="I926" s="237"/>
      <c r="J926" s="227">
        <f>SUM(H8:H920)</f>
        <v>0</v>
      </c>
      <c r="R926" s="233"/>
    </row>
    <row r="927" spans="1:18" x14ac:dyDescent="0.25">
      <c r="A927" s="235"/>
      <c r="B927" s="230"/>
      <c r="C927" s="240"/>
      <c r="D927" s="231"/>
      <c r="E927" s="234"/>
      <c r="F927" s="240"/>
      <c r="G927" s="380" t="s">
        <v>16</v>
      </c>
      <c r="H927" s="381"/>
      <c r="I927" s="237"/>
      <c r="J927" s="227">
        <f>J925+J926</f>
        <v>1010694667</v>
      </c>
      <c r="R927" s="233"/>
    </row>
    <row r="928" spans="1:18" x14ac:dyDescent="0.25">
      <c r="A928" s="235"/>
      <c r="B928" s="230"/>
      <c r="C928" s="240"/>
      <c r="D928" s="231"/>
      <c r="E928" s="234"/>
      <c r="F928" s="240"/>
      <c r="G928" s="380" t="s">
        <v>5</v>
      </c>
      <c r="H928" s="381"/>
      <c r="I928" s="237"/>
      <c r="J928" s="227">
        <f>SUM(I8:I920)</f>
        <v>1001206953</v>
      </c>
      <c r="R928" s="233"/>
    </row>
    <row r="929" spans="1:18" x14ac:dyDescent="0.25">
      <c r="A929" s="235"/>
      <c r="B929" s="230"/>
      <c r="C929" s="240"/>
      <c r="D929" s="231"/>
      <c r="E929" s="234"/>
      <c r="F929" s="240"/>
      <c r="G929" s="380" t="s">
        <v>32</v>
      </c>
      <c r="H929" s="381"/>
      <c r="I929" s="234" t="str">
        <f>IF(J929&gt;0,"SALDO",IF(J929&lt;0,"PIUTANG",IF(J929=0,"LUNAS")))</f>
        <v>PIUTANG</v>
      </c>
      <c r="J929" s="227">
        <f>J928-J927</f>
        <v>-9487714</v>
      </c>
      <c r="R929" s="233"/>
    </row>
  </sheetData>
  <mergeCells count="13">
    <mergeCell ref="G929:H929"/>
    <mergeCell ref="G923:H923"/>
    <mergeCell ref="G924:H924"/>
    <mergeCell ref="G925:H925"/>
    <mergeCell ref="G926:H926"/>
    <mergeCell ref="G927:H927"/>
    <mergeCell ref="G928:H92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4"/>
  <sheetViews>
    <sheetView zoomScaleNormal="100" workbookViewId="0">
      <pane ySplit="6" topLeftCell="A585" activePane="bottomLeft" state="frozen"/>
      <selection pane="bottomLeft" activeCell="B598" sqref="B59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2" t="s">
        <v>22</v>
      </c>
      <c r="G1" s="382"/>
      <c r="H1" s="382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2" t="s">
        <v>21</v>
      </c>
      <c r="G2" s="382"/>
      <c r="H2" s="382"/>
      <c r="I2" s="326">
        <f>J613*-1</f>
        <v>497963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3"/>
      <c r="B4" s="384"/>
      <c r="C4" s="384"/>
      <c r="D4" s="384"/>
      <c r="E4" s="384"/>
      <c r="F4" s="384"/>
      <c r="G4" s="384"/>
      <c r="H4" s="384"/>
      <c r="I4" s="384"/>
      <c r="J4" s="385"/>
    </row>
    <row r="5" spans="1:16" x14ac:dyDescent="0.25">
      <c r="A5" s="386" t="s">
        <v>2</v>
      </c>
      <c r="B5" s="388" t="s">
        <v>3</v>
      </c>
      <c r="C5" s="389"/>
      <c r="D5" s="389"/>
      <c r="E5" s="389"/>
      <c r="F5" s="389"/>
      <c r="G5" s="390"/>
      <c r="H5" s="391" t="s">
        <v>4</v>
      </c>
      <c r="I5" s="393" t="s">
        <v>5</v>
      </c>
      <c r="J5" s="395" t="s">
        <v>6</v>
      </c>
    </row>
    <row r="6" spans="1:16" x14ac:dyDescent="0.25">
      <c r="A6" s="38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2"/>
      <c r="I6" s="394"/>
      <c r="J6" s="39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9">
        <v>43316</v>
      </c>
      <c r="B597" s="340">
        <v>180171477</v>
      </c>
      <c r="C597" s="341">
        <v>10</v>
      </c>
      <c r="D597" s="342">
        <v>1186150</v>
      </c>
      <c r="E597" s="343">
        <v>180044670</v>
      </c>
      <c r="F597" s="341">
        <v>8</v>
      </c>
      <c r="G597" s="342">
        <v>803338</v>
      </c>
      <c r="H597" s="343"/>
      <c r="I597" s="344"/>
      <c r="J597" s="364"/>
      <c r="K597" s="328"/>
      <c r="L597" s="328"/>
      <c r="M597" s="328"/>
      <c r="N597" s="328"/>
      <c r="O597" s="328"/>
      <c r="P597" s="328"/>
    </row>
    <row r="598" spans="1:16" x14ac:dyDescent="0.25">
      <c r="A598" s="339">
        <v>43316</v>
      </c>
      <c r="B598" s="340">
        <v>180171486</v>
      </c>
      <c r="C598" s="341">
        <v>1</v>
      </c>
      <c r="D598" s="342">
        <v>115150</v>
      </c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28"/>
      <c r="P598" s="328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28"/>
      <c r="P599" s="328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28"/>
      <c r="P600" s="328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28"/>
      <c r="P601" s="328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28"/>
      <c r="P602" s="328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42"/>
      <c r="K603" s="328"/>
      <c r="L603" s="328"/>
      <c r="M603" s="328"/>
      <c r="N603" s="328"/>
      <c r="O603" s="328"/>
      <c r="P603" s="328"/>
    </row>
    <row r="604" spans="1:16" x14ac:dyDescent="0.25">
      <c r="A604" s="345"/>
      <c r="B604" s="346"/>
      <c r="C604" s="347"/>
      <c r="D604" s="342"/>
      <c r="E604" s="348"/>
      <c r="F604" s="347"/>
      <c r="G604" s="349"/>
      <c r="H604" s="348"/>
      <c r="I604" s="350"/>
      <c r="J604" s="349"/>
      <c r="K604" s="328"/>
      <c r="L604" s="328"/>
      <c r="M604" s="328"/>
      <c r="N604" s="328"/>
      <c r="O604" s="328"/>
      <c r="P604" s="328"/>
    </row>
    <row r="605" spans="1:16" x14ac:dyDescent="0.25">
      <c r="A605" s="345"/>
      <c r="B605" s="351" t="s">
        <v>11</v>
      </c>
      <c r="C605" s="352">
        <f>SUM(C7:C604)</f>
        <v>4293</v>
      </c>
      <c r="D605" s="353">
        <f>SUM(D7:D604)</f>
        <v>424328078</v>
      </c>
      <c r="E605" s="351" t="s">
        <v>11</v>
      </c>
      <c r="F605" s="352">
        <f>SUM(F7:F604)</f>
        <v>1087</v>
      </c>
      <c r="G605" s="353">
        <f>SUM(G7:G604)</f>
        <v>111814102</v>
      </c>
      <c r="H605" s="353">
        <f>SUM(H7:H604)</f>
        <v>0</v>
      </c>
      <c r="I605" s="352">
        <f>SUM(I7:I604)</f>
        <v>312016013</v>
      </c>
      <c r="J605" s="354"/>
      <c r="K605" s="328"/>
      <c r="L605" s="328"/>
      <c r="M605" s="328"/>
      <c r="N605" s="328"/>
      <c r="O605" s="328"/>
      <c r="P605" s="328"/>
    </row>
    <row r="606" spans="1:16" x14ac:dyDescent="0.25">
      <c r="A606" s="345"/>
      <c r="B606" s="351"/>
      <c r="C606" s="352"/>
      <c r="D606" s="353"/>
      <c r="E606" s="351"/>
      <c r="F606" s="352"/>
      <c r="G606" s="354"/>
      <c r="H606" s="346"/>
      <c r="I606" s="347"/>
      <c r="J606" s="354"/>
      <c r="K606" s="328"/>
      <c r="L606" s="328"/>
      <c r="M606" s="328"/>
      <c r="N606" s="328"/>
      <c r="O606" s="328"/>
      <c r="P606" s="328"/>
    </row>
    <row r="607" spans="1:16" x14ac:dyDescent="0.25">
      <c r="A607" s="345"/>
      <c r="B607" s="355"/>
      <c r="C607" s="347"/>
      <c r="D607" s="349"/>
      <c r="E607" s="351"/>
      <c r="F607" s="347"/>
      <c r="G607" s="397" t="s">
        <v>12</v>
      </c>
      <c r="H607" s="397"/>
      <c r="I607" s="350"/>
      <c r="J607" s="356">
        <f>SUM(D7:D604)</f>
        <v>424328078</v>
      </c>
      <c r="K607" s="328"/>
      <c r="L607" s="328"/>
      <c r="M607" s="328"/>
      <c r="N607" s="328"/>
      <c r="O607" s="328"/>
      <c r="P607" s="328"/>
    </row>
    <row r="608" spans="1:16" x14ac:dyDescent="0.25">
      <c r="A608" s="357"/>
      <c r="B608" s="346"/>
      <c r="C608" s="347"/>
      <c r="D608" s="349"/>
      <c r="E608" s="348"/>
      <c r="F608" s="347"/>
      <c r="G608" s="397" t="s">
        <v>13</v>
      </c>
      <c r="H608" s="397"/>
      <c r="I608" s="350"/>
      <c r="J608" s="356">
        <f>SUM(G7:G604)</f>
        <v>111814102</v>
      </c>
      <c r="K608" s="328"/>
      <c r="L608" s="328"/>
      <c r="M608" s="328"/>
      <c r="N608" s="328"/>
      <c r="O608" s="328"/>
      <c r="P608" s="328"/>
    </row>
    <row r="609" spans="1:16" x14ac:dyDescent="0.25">
      <c r="A609" s="345"/>
      <c r="B609" s="348"/>
      <c r="C609" s="347"/>
      <c r="D609" s="349"/>
      <c r="E609" s="348"/>
      <c r="F609" s="347"/>
      <c r="G609" s="397" t="s">
        <v>14</v>
      </c>
      <c r="H609" s="397"/>
      <c r="I609" s="358"/>
      <c r="J609" s="359">
        <f>J607-J608</f>
        <v>312513976</v>
      </c>
      <c r="K609" s="328"/>
      <c r="L609" s="328"/>
      <c r="M609" s="328"/>
      <c r="N609" s="328"/>
      <c r="O609" s="328"/>
      <c r="P609" s="328"/>
    </row>
    <row r="610" spans="1:16" x14ac:dyDescent="0.25">
      <c r="A610" s="360"/>
      <c r="B610" s="361"/>
      <c r="C610" s="347"/>
      <c r="D610" s="362"/>
      <c r="E610" s="348"/>
      <c r="F610" s="347"/>
      <c r="G610" s="397" t="s">
        <v>15</v>
      </c>
      <c r="H610" s="397"/>
      <c r="I610" s="350"/>
      <c r="J610" s="356">
        <f>SUM(H7:H604)</f>
        <v>0</v>
      </c>
      <c r="K610" s="328"/>
      <c r="L610" s="328"/>
      <c r="M610" s="328"/>
      <c r="N610" s="328"/>
      <c r="O610" s="328"/>
      <c r="P610" s="328"/>
    </row>
    <row r="611" spans="1:16" x14ac:dyDescent="0.25">
      <c r="A611" s="345"/>
      <c r="B611" s="361"/>
      <c r="C611" s="347"/>
      <c r="D611" s="362"/>
      <c r="E611" s="348"/>
      <c r="F611" s="347"/>
      <c r="G611" s="397" t="s">
        <v>16</v>
      </c>
      <c r="H611" s="397"/>
      <c r="I611" s="350"/>
      <c r="J611" s="356">
        <f>J609+J610</f>
        <v>312513976</v>
      </c>
      <c r="K611" s="328"/>
      <c r="L611" s="328"/>
      <c r="M611" s="328"/>
      <c r="N611" s="328"/>
      <c r="O611" s="328"/>
      <c r="P611" s="328"/>
    </row>
    <row r="612" spans="1:16" x14ac:dyDescent="0.25">
      <c r="A612" s="345"/>
      <c r="B612" s="361"/>
      <c r="C612" s="347"/>
      <c r="D612" s="362"/>
      <c r="E612" s="348"/>
      <c r="F612" s="347"/>
      <c r="G612" s="397" t="s">
        <v>5</v>
      </c>
      <c r="H612" s="397"/>
      <c r="I612" s="350"/>
      <c r="J612" s="356">
        <f>SUM(I7:I604)</f>
        <v>312016013</v>
      </c>
      <c r="K612" s="328"/>
      <c r="L612" s="328"/>
      <c r="M612" s="328"/>
      <c r="N612" s="328"/>
      <c r="O612" s="328"/>
      <c r="P612" s="328"/>
    </row>
    <row r="613" spans="1:16" x14ac:dyDescent="0.25">
      <c r="A613" s="345"/>
      <c r="B613" s="361"/>
      <c r="C613" s="347"/>
      <c r="D613" s="362"/>
      <c r="E613" s="348"/>
      <c r="F613" s="347"/>
      <c r="G613" s="397" t="s">
        <v>32</v>
      </c>
      <c r="H613" s="397"/>
      <c r="I613" s="347" t="str">
        <f>IF(J613&gt;0,"SALDO",IF(J613&lt;0,"PIUTANG",IF(J613=0,"LUNAS")))</f>
        <v>PIUTANG</v>
      </c>
      <c r="J613" s="356">
        <f>J612-J611</f>
        <v>-497963</v>
      </c>
      <c r="K613" s="328"/>
      <c r="L613" s="328"/>
      <c r="M613" s="328"/>
      <c r="N613" s="328"/>
      <c r="O613" s="328"/>
      <c r="P613" s="328"/>
    </row>
    <row r="614" spans="1:16" x14ac:dyDescent="0.25">
      <c r="A614" s="345"/>
      <c r="K614" s="328"/>
      <c r="L614" s="328"/>
      <c r="M614" s="328"/>
      <c r="N614" s="328"/>
      <c r="O614" s="328"/>
      <c r="P614" s="328"/>
    </row>
  </sheetData>
  <mergeCells count="15">
    <mergeCell ref="G613:H613"/>
    <mergeCell ref="G607:H607"/>
    <mergeCell ref="G608:H608"/>
    <mergeCell ref="G609:H609"/>
    <mergeCell ref="G610:H610"/>
    <mergeCell ref="G611:H611"/>
    <mergeCell ref="G612:H61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50"/>
  <sheetViews>
    <sheetView workbookViewId="0">
      <pane ySplit="7" topLeftCell="A126" activePane="bottomLeft" state="frozen"/>
      <selection pane="bottomLeft" activeCell="H133" sqref="H13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6" t="s">
        <v>22</v>
      </c>
      <c r="G1" s="366"/>
      <c r="H1" s="366"/>
      <c r="I1" s="38" t="s">
        <v>89</v>
      </c>
      <c r="J1" s="20"/>
      <c r="L1" s="37">
        <f>SUM(D124:D128)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220">
        <f>J144*-1</f>
        <v>791190</v>
      </c>
      <c r="J2" s="20"/>
      <c r="L2" s="219">
        <f>SUM(H124:H128)</f>
        <v>112000</v>
      </c>
      <c r="M2" s="219">
        <v>112000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821190</v>
      </c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6"/>
      <c r="I7" s="408"/>
      <c r="J7" s="37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98">
        <v>43311</v>
      </c>
      <c r="B129" s="99">
        <v>180170992</v>
      </c>
      <c r="C129" s="100">
        <v>1</v>
      </c>
      <c r="D129" s="34">
        <v>141838</v>
      </c>
      <c r="E129" s="101"/>
      <c r="F129" s="99"/>
      <c r="G129" s="34"/>
      <c r="H129" s="102">
        <v>28000</v>
      </c>
      <c r="I129" s="102"/>
      <c r="J129" s="34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98">
        <v>43313</v>
      </c>
      <c r="B130" s="99">
        <v>180171171</v>
      </c>
      <c r="C130" s="100">
        <v>1</v>
      </c>
      <c r="D130" s="34">
        <v>141838</v>
      </c>
      <c r="E130" s="101"/>
      <c r="F130" s="99"/>
      <c r="G130" s="34"/>
      <c r="H130" s="102">
        <v>19000</v>
      </c>
      <c r="I130" s="102"/>
      <c r="J130" s="34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98">
        <v>43313</v>
      </c>
      <c r="B131" s="99">
        <v>180171172</v>
      </c>
      <c r="C131" s="100">
        <v>1</v>
      </c>
      <c r="D131" s="34">
        <v>141838</v>
      </c>
      <c r="E131" s="101"/>
      <c r="F131" s="99"/>
      <c r="G131" s="34"/>
      <c r="H131" s="102">
        <v>11000</v>
      </c>
      <c r="I131" s="102"/>
      <c r="J131" s="34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98">
        <v>43315</v>
      </c>
      <c r="B132" s="99">
        <v>180171343</v>
      </c>
      <c r="C132" s="100">
        <v>1</v>
      </c>
      <c r="D132" s="34">
        <v>141838</v>
      </c>
      <c r="E132" s="101"/>
      <c r="F132" s="99"/>
      <c r="G132" s="34"/>
      <c r="H132" s="102">
        <v>11000</v>
      </c>
      <c r="I132" s="102"/>
      <c r="J132" s="34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98">
        <v>43316</v>
      </c>
      <c r="B133" s="99">
        <v>180171441</v>
      </c>
      <c r="C133" s="100">
        <v>1</v>
      </c>
      <c r="D133" s="34">
        <v>141838</v>
      </c>
      <c r="E133" s="101"/>
      <c r="F133" s="99"/>
      <c r="G133" s="34"/>
      <c r="H133" s="102">
        <v>13000</v>
      </c>
      <c r="I133" s="102"/>
      <c r="J133" s="34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35"/>
      <c r="B135" s="234"/>
      <c r="C135" s="240"/>
      <c r="D135" s="236"/>
      <c r="E135" s="237"/>
      <c r="F135" s="234"/>
      <c r="G135" s="236"/>
      <c r="H135" s="239"/>
      <c r="I135" s="239"/>
      <c r="J135" s="23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4"/>
      <c r="B136" s="8" t="s">
        <v>11</v>
      </c>
      <c r="C136" s="77">
        <f>SUM(C8:C135)</f>
        <v>610</v>
      </c>
      <c r="D136" s="9"/>
      <c r="E136" s="223" t="s">
        <v>11</v>
      </c>
      <c r="F136" s="223">
        <f>SUM(F8:F135)</f>
        <v>1</v>
      </c>
      <c r="G136" s="224">
        <f>SUM(G8:G135)</f>
        <v>98525</v>
      </c>
      <c r="H136" s="239"/>
      <c r="I136" s="239"/>
      <c r="J136" s="23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4"/>
      <c r="B137" s="8"/>
      <c r="C137" s="77"/>
      <c r="D137" s="9"/>
      <c r="E137" s="237"/>
      <c r="F137" s="234"/>
      <c r="G137" s="236"/>
      <c r="H137" s="239"/>
      <c r="I137" s="239"/>
      <c r="J137" s="23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10"/>
      <c r="B138" s="11"/>
      <c r="C138" s="40"/>
      <c r="D138" s="6"/>
      <c r="E138" s="8"/>
      <c r="F138" s="234"/>
      <c r="G138" s="365" t="s">
        <v>12</v>
      </c>
      <c r="H138" s="365"/>
      <c r="I138" s="39"/>
      <c r="J138" s="13">
        <f>SUM(D8:D135)</f>
        <v>48120155</v>
      </c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4"/>
      <c r="B139" s="3"/>
      <c r="C139" s="40"/>
      <c r="D139" s="6"/>
      <c r="E139" s="8"/>
      <c r="F139" s="234"/>
      <c r="G139" s="365" t="s">
        <v>13</v>
      </c>
      <c r="H139" s="365"/>
      <c r="I139" s="39"/>
      <c r="J139" s="13">
        <f>SUM(G8:G135)</f>
        <v>98525</v>
      </c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14"/>
      <c r="B140" s="7"/>
      <c r="C140" s="40"/>
      <c r="D140" s="6"/>
      <c r="E140" s="7"/>
      <c r="F140" s="234"/>
      <c r="G140" s="365" t="s">
        <v>14</v>
      </c>
      <c r="H140" s="365"/>
      <c r="I140" s="41"/>
      <c r="J140" s="15">
        <f>J138-J139</f>
        <v>48021630</v>
      </c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4"/>
      <c r="B141" s="16"/>
      <c r="C141" s="40"/>
      <c r="D141" s="17"/>
      <c r="E141" s="7"/>
      <c r="F141" s="8"/>
      <c r="G141" s="365" t="s">
        <v>15</v>
      </c>
      <c r="H141" s="365"/>
      <c r="I141" s="39"/>
      <c r="J141" s="13">
        <f>SUM(H8:H137)</f>
        <v>2838500</v>
      </c>
      <c r="K141" s="219"/>
      <c r="L141" s="219"/>
      <c r="M141" s="219"/>
      <c r="N141" s="219"/>
      <c r="O141" s="219"/>
      <c r="P141" s="219"/>
    </row>
    <row r="142" spans="1:16" x14ac:dyDescent="0.25">
      <c r="A142" s="4"/>
      <c r="B142" s="16"/>
      <c r="C142" s="40"/>
      <c r="D142" s="17"/>
      <c r="E142" s="7"/>
      <c r="F142" s="8"/>
      <c r="G142" s="365" t="s">
        <v>16</v>
      </c>
      <c r="H142" s="365"/>
      <c r="I142" s="39"/>
      <c r="J142" s="13">
        <f>J140+J141</f>
        <v>50860130</v>
      </c>
    </row>
    <row r="143" spans="1:16" x14ac:dyDescent="0.25">
      <c r="A143" s="4"/>
      <c r="B143" s="16"/>
      <c r="C143" s="40"/>
      <c r="D143" s="17"/>
      <c r="E143" s="7"/>
      <c r="F143" s="3"/>
      <c r="G143" s="365" t="s">
        <v>5</v>
      </c>
      <c r="H143" s="365"/>
      <c r="I143" s="39"/>
      <c r="J143" s="13">
        <f>SUM(I8:I137)</f>
        <v>50068940</v>
      </c>
    </row>
    <row r="144" spans="1:16" x14ac:dyDescent="0.25">
      <c r="A144" s="4"/>
      <c r="B144" s="16"/>
      <c r="C144" s="40"/>
      <c r="D144" s="17"/>
      <c r="E144" s="7"/>
      <c r="F144" s="3"/>
      <c r="G144" s="365" t="s">
        <v>32</v>
      </c>
      <c r="H144" s="365"/>
      <c r="I144" s="40" t="str">
        <f>IF(J144&gt;0,"SALDO",IF(J144&lt;0,"PIUTANG",IF(J144=0,"LUNAS")))</f>
        <v>PIUTANG</v>
      </c>
      <c r="J144" s="13">
        <f>J143-J142</f>
        <v>-791190</v>
      </c>
    </row>
    <row r="145" spans="3:16" x14ac:dyDescent="0.25">
      <c r="F145" s="37"/>
      <c r="G145" s="37"/>
      <c r="J145" s="37"/>
    </row>
    <row r="146" spans="3:16" x14ac:dyDescent="0.25">
      <c r="C146" s="37"/>
      <c r="D146" s="37"/>
      <c r="F146" s="37"/>
      <c r="G146" s="37"/>
      <c r="J146" s="37"/>
      <c r="L146"/>
      <c r="M146"/>
      <c r="N146"/>
      <c r="O146"/>
      <c r="P146"/>
    </row>
    <row r="147" spans="3:16" x14ac:dyDescent="0.25">
      <c r="C147" s="37"/>
      <c r="D147" s="37"/>
      <c r="F147" s="37"/>
      <c r="G147" s="37"/>
      <c r="J147" s="37"/>
      <c r="L147"/>
      <c r="M147"/>
      <c r="N147"/>
      <c r="O147"/>
      <c r="P147"/>
    </row>
    <row r="148" spans="3:16" x14ac:dyDescent="0.25">
      <c r="C148" s="37"/>
      <c r="D148" s="37"/>
      <c r="F148" s="37"/>
      <c r="G148" s="37"/>
      <c r="J148" s="37"/>
      <c r="L148"/>
      <c r="M148"/>
      <c r="N148"/>
      <c r="O148"/>
      <c r="P148"/>
    </row>
    <row r="149" spans="3:16" x14ac:dyDescent="0.25">
      <c r="C149" s="37"/>
      <c r="D149" s="37"/>
      <c r="F149" s="37"/>
      <c r="G149" s="37"/>
      <c r="J149" s="37"/>
      <c r="L149"/>
      <c r="M149"/>
      <c r="N149"/>
      <c r="O149"/>
      <c r="P149"/>
    </row>
    <row r="150" spans="3:16" x14ac:dyDescent="0.25">
      <c r="C150" s="37"/>
      <c r="D150" s="37"/>
      <c r="L150"/>
      <c r="M150"/>
      <c r="N150"/>
      <c r="O150"/>
      <c r="P150"/>
    </row>
  </sheetData>
  <mergeCells count="15">
    <mergeCell ref="G144:H144"/>
    <mergeCell ref="G138:H138"/>
    <mergeCell ref="G139:H139"/>
    <mergeCell ref="G140:H140"/>
    <mergeCell ref="G141:H141"/>
    <mergeCell ref="G142:H142"/>
    <mergeCell ref="G143:H143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0"/>
  <sheetViews>
    <sheetView workbookViewId="0">
      <pane ySplit="7" topLeftCell="A51" activePane="bottomLeft" state="frozen"/>
      <selection pane="bottomLeft" activeCell="B59" sqref="B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6" t="s">
        <v>22</v>
      </c>
      <c r="G1" s="366"/>
      <c r="H1" s="366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J70*-1</f>
        <v>550200</v>
      </c>
      <c r="J2" s="20"/>
      <c r="L2" s="37">
        <f>SUM(G53:G61)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M5" s="37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M6" s="37"/>
    </row>
    <row r="7" spans="1:17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>
        <v>43310</v>
      </c>
      <c r="B58" s="99">
        <v>180170887</v>
      </c>
      <c r="C58" s="100">
        <v>2</v>
      </c>
      <c r="D58" s="34">
        <v>233538</v>
      </c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98">
        <v>43314</v>
      </c>
      <c r="B59" s="99">
        <v>180171245</v>
      </c>
      <c r="C59" s="100">
        <v>7</v>
      </c>
      <c r="D59" s="34">
        <v>861000</v>
      </c>
      <c r="E59" s="101"/>
      <c r="F59" s="99"/>
      <c r="G59" s="34"/>
      <c r="H59" s="102"/>
      <c r="I59" s="102"/>
      <c r="J59" s="34"/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x14ac:dyDescent="0.25">
      <c r="A61" s="4"/>
      <c r="B61" s="3"/>
      <c r="C61" s="40"/>
      <c r="D61" s="6"/>
      <c r="E61" s="7"/>
      <c r="F61" s="3"/>
      <c r="G61" s="6"/>
      <c r="H61" s="39"/>
      <c r="I61" s="39"/>
      <c r="J61" s="6"/>
      <c r="M61" s="37"/>
    </row>
    <row r="62" spans="1:17" x14ac:dyDescent="0.25">
      <c r="A62" s="4"/>
      <c r="B62" s="8" t="s">
        <v>11</v>
      </c>
      <c r="C62" s="77">
        <f>SUM(C8:C61)</f>
        <v>337</v>
      </c>
      <c r="D62" s="9"/>
      <c r="E62" s="8" t="s">
        <v>11</v>
      </c>
      <c r="F62" s="8">
        <f>SUM(F8:F61)</f>
        <v>100</v>
      </c>
      <c r="G62" s="5"/>
      <c r="H62" s="40"/>
      <c r="I62" s="40"/>
      <c r="J62" s="5"/>
      <c r="M62" s="37"/>
    </row>
    <row r="63" spans="1:17" x14ac:dyDescent="0.25">
      <c r="A63" s="4"/>
      <c r="B63" s="8"/>
      <c r="C63" s="77"/>
      <c r="D63" s="9"/>
      <c r="E63" s="8"/>
      <c r="F63" s="8"/>
      <c r="G63" s="32"/>
      <c r="H63" s="52"/>
      <c r="I63" s="40"/>
      <c r="J63" s="5"/>
      <c r="M63" s="37"/>
    </row>
    <row r="64" spans="1:17" x14ac:dyDescent="0.25">
      <c r="A64" s="10"/>
      <c r="B64" s="11"/>
      <c r="C64" s="40"/>
      <c r="D64" s="6"/>
      <c r="E64" s="8"/>
      <c r="F64" s="3"/>
      <c r="G64" s="365" t="s">
        <v>12</v>
      </c>
      <c r="H64" s="365"/>
      <c r="I64" s="39"/>
      <c r="J64" s="13">
        <f>SUM(D8:D61)</f>
        <v>37915861</v>
      </c>
      <c r="M64" s="37"/>
    </row>
    <row r="65" spans="1:13" x14ac:dyDescent="0.25">
      <c r="A65" s="4"/>
      <c r="B65" s="3"/>
      <c r="C65" s="40"/>
      <c r="D65" s="6"/>
      <c r="E65" s="7"/>
      <c r="F65" s="3"/>
      <c r="G65" s="365" t="s">
        <v>13</v>
      </c>
      <c r="H65" s="365"/>
      <c r="I65" s="39"/>
      <c r="J65" s="13">
        <f>SUM(G8:G61)</f>
        <v>11841372</v>
      </c>
      <c r="M65" s="37"/>
    </row>
    <row r="66" spans="1:13" x14ac:dyDescent="0.25">
      <c r="A66" s="14"/>
      <c r="B66" s="7"/>
      <c r="C66" s="40"/>
      <c r="D66" s="6"/>
      <c r="E66" s="7"/>
      <c r="F66" s="3"/>
      <c r="G66" s="365" t="s">
        <v>14</v>
      </c>
      <c r="H66" s="365"/>
      <c r="I66" s="41"/>
      <c r="J66" s="15">
        <f>J64-J65</f>
        <v>26074489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65" t="s">
        <v>15</v>
      </c>
      <c r="H67" s="365"/>
      <c r="I67" s="39"/>
      <c r="J67" s="13">
        <f>SUM(H8:H62)</f>
        <v>0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65" t="s">
        <v>16</v>
      </c>
      <c r="H68" s="365"/>
      <c r="I68" s="39"/>
      <c r="J68" s="13">
        <f>J66+J67</f>
        <v>26074489</v>
      </c>
      <c r="M68" s="37"/>
    </row>
    <row r="69" spans="1:13" x14ac:dyDescent="0.25">
      <c r="A69" s="4"/>
      <c r="B69" s="16"/>
      <c r="C69" s="40"/>
      <c r="D69" s="17"/>
      <c r="E69" s="7"/>
      <c r="F69" s="3"/>
      <c r="G69" s="365" t="s">
        <v>5</v>
      </c>
      <c r="H69" s="365"/>
      <c r="I69" s="39"/>
      <c r="J69" s="13">
        <f>SUM(I8:I62)</f>
        <v>25524289</v>
      </c>
      <c r="M69" s="37"/>
    </row>
    <row r="70" spans="1:13" x14ac:dyDescent="0.25">
      <c r="A70" s="4"/>
      <c r="B70" s="16"/>
      <c r="C70" s="40"/>
      <c r="D70" s="17"/>
      <c r="E70" s="7"/>
      <c r="F70" s="3"/>
      <c r="G70" s="365" t="s">
        <v>32</v>
      </c>
      <c r="H70" s="365"/>
      <c r="I70" s="40" t="str">
        <f>IF(J70&gt;0,"SALDO",IF(J70&lt;0,"PIUTANG",IF(J70=0,"LUNAS")))</f>
        <v>PIUTANG</v>
      </c>
      <c r="J70" s="13">
        <f>J69-J68</f>
        <v>-550200</v>
      </c>
      <c r="M70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7" activePane="bottomLeft" state="frozen"/>
      <selection pane="bottomLeft" activeCell="E21" sqref="E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J34*-1</f>
        <v>1087013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8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5"/>
      <c r="I7" s="408"/>
      <c r="J7" s="37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/>
      <c r="J21" s="34"/>
      <c r="L21" s="238"/>
    </row>
    <row r="22" spans="1:12" s="233" customFormat="1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518</v>
      </c>
      <c r="D26" s="9"/>
      <c r="E26" s="8" t="s">
        <v>11</v>
      </c>
      <c r="F26" s="8">
        <f>SUM(F8:F25)</f>
        <v>92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65" t="s">
        <v>12</v>
      </c>
      <c r="H28" s="365"/>
      <c r="I28" s="39"/>
      <c r="J28" s="13">
        <f>SUM(D8:D25)</f>
        <v>54198728</v>
      </c>
    </row>
    <row r="29" spans="1:12" x14ac:dyDescent="0.25">
      <c r="A29" s="4"/>
      <c r="B29" s="3"/>
      <c r="C29" s="26"/>
      <c r="D29" s="6"/>
      <c r="E29" s="7"/>
      <c r="F29" s="3"/>
      <c r="G29" s="365" t="s">
        <v>13</v>
      </c>
      <c r="H29" s="365"/>
      <c r="I29" s="39"/>
      <c r="J29" s="13">
        <f>SUM(G8:G25)</f>
        <v>10056715</v>
      </c>
    </row>
    <row r="30" spans="1:12" x14ac:dyDescent="0.25">
      <c r="A30" s="14"/>
      <c r="B30" s="7"/>
      <c r="C30" s="26"/>
      <c r="D30" s="6"/>
      <c r="E30" s="7"/>
      <c r="F30" s="3"/>
      <c r="G30" s="365" t="s">
        <v>14</v>
      </c>
      <c r="H30" s="365"/>
      <c r="I30" s="41"/>
      <c r="J30" s="15">
        <f>J28-J29</f>
        <v>44142013</v>
      </c>
    </row>
    <row r="31" spans="1:12" x14ac:dyDescent="0.25">
      <c r="A31" s="4"/>
      <c r="B31" s="16"/>
      <c r="C31" s="26"/>
      <c r="D31" s="17"/>
      <c r="E31" s="7"/>
      <c r="F31" s="3"/>
      <c r="G31" s="365" t="s">
        <v>15</v>
      </c>
      <c r="H31" s="36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65" t="s">
        <v>16</v>
      </c>
      <c r="H32" s="365"/>
      <c r="I32" s="39"/>
      <c r="J32" s="13">
        <f>J30+J31</f>
        <v>44142013</v>
      </c>
    </row>
    <row r="33" spans="1:10" x14ac:dyDescent="0.25">
      <c r="A33" s="4"/>
      <c r="B33" s="16"/>
      <c r="C33" s="26"/>
      <c r="D33" s="17"/>
      <c r="E33" s="7"/>
      <c r="F33" s="3"/>
      <c r="G33" s="365" t="s">
        <v>5</v>
      </c>
      <c r="H33" s="365"/>
      <c r="I33" s="39"/>
      <c r="J33" s="13">
        <f>SUM(I8:I26)</f>
        <v>43055000</v>
      </c>
    </row>
    <row r="34" spans="1:10" x14ac:dyDescent="0.25">
      <c r="A34" s="4"/>
      <c r="B34" s="16"/>
      <c r="C34" s="26"/>
      <c r="D34" s="17"/>
      <c r="E34" s="7"/>
      <c r="F34" s="3"/>
      <c r="G34" s="365" t="s">
        <v>32</v>
      </c>
      <c r="H34" s="365"/>
      <c r="I34" s="40" t="str">
        <f>IF(J34&gt;0,"SALDO",IF(J34&lt;0,"PIUTANG",IF(J34=0,"LUNAS")))</f>
        <v>PIUTANG</v>
      </c>
      <c r="J34" s="13">
        <f>J33-J32</f>
        <v>-1087013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pane ySplit="7" topLeftCell="A20" activePane="bottomLeft" state="frozen"/>
      <selection pane="bottomLeft" activeCell="J24" sqref="J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J42*-1</f>
        <v>11220150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98">
        <v>43305</v>
      </c>
      <c r="B27" s="99"/>
      <c r="C27" s="100"/>
      <c r="D27" s="34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98">
        <v>43316</v>
      </c>
      <c r="B29" s="99">
        <v>180171421</v>
      </c>
      <c r="C29" s="100">
        <v>86</v>
      </c>
      <c r="D29" s="34">
        <v>9262225</v>
      </c>
      <c r="E29" s="101">
        <v>180044666</v>
      </c>
      <c r="F29" s="99">
        <v>10</v>
      </c>
      <c r="G29" s="34">
        <v>1027863</v>
      </c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235"/>
      <c r="B33" s="234"/>
      <c r="C33" s="240"/>
      <c r="D33" s="236"/>
      <c r="E33" s="237"/>
      <c r="F33" s="234"/>
      <c r="G33" s="236"/>
      <c r="H33" s="239"/>
      <c r="I33" s="239"/>
      <c r="J33" s="236"/>
    </row>
    <row r="34" spans="1:16" x14ac:dyDescent="0.25">
      <c r="A34" s="235"/>
      <c r="B34" s="223" t="s">
        <v>11</v>
      </c>
      <c r="C34" s="232">
        <f>SUM(C8:C33)</f>
        <v>605</v>
      </c>
      <c r="D34" s="224"/>
      <c r="E34" s="223" t="s">
        <v>11</v>
      </c>
      <c r="F34" s="223">
        <f>SUM(F8:F33)</f>
        <v>83</v>
      </c>
      <c r="G34" s="224">
        <f>SUM(G8:G33)</f>
        <v>8456964</v>
      </c>
      <c r="H34" s="239"/>
      <c r="I34" s="239"/>
      <c r="J34" s="236"/>
    </row>
    <row r="35" spans="1:16" x14ac:dyDescent="0.25">
      <c r="A35" s="235"/>
      <c r="B35" s="223"/>
      <c r="C35" s="232"/>
      <c r="D35" s="224"/>
      <c r="E35" s="237"/>
      <c r="F35" s="234"/>
      <c r="G35" s="236"/>
      <c r="H35" s="239"/>
      <c r="I35" s="239"/>
      <c r="J35" s="236"/>
    </row>
    <row r="36" spans="1:16" x14ac:dyDescent="0.25">
      <c r="A36" s="225"/>
      <c r="B36" s="226"/>
      <c r="C36" s="240"/>
      <c r="D36" s="236"/>
      <c r="E36" s="223"/>
      <c r="F36" s="234"/>
      <c r="G36" s="365" t="s">
        <v>12</v>
      </c>
      <c r="H36" s="365"/>
      <c r="I36" s="239"/>
      <c r="J36" s="227">
        <f>SUM(D8:D33)</f>
        <v>62934290</v>
      </c>
    </row>
    <row r="37" spans="1:16" x14ac:dyDescent="0.25">
      <c r="A37" s="235"/>
      <c r="B37" s="234"/>
      <c r="C37" s="240"/>
      <c r="D37" s="236"/>
      <c r="E37" s="223"/>
      <c r="F37" s="234"/>
      <c r="G37" s="365" t="s">
        <v>13</v>
      </c>
      <c r="H37" s="365"/>
      <c r="I37" s="239"/>
      <c r="J37" s="227">
        <f>SUM(G8:G33)</f>
        <v>8456964</v>
      </c>
    </row>
    <row r="38" spans="1:16" x14ac:dyDescent="0.25">
      <c r="A38" s="228"/>
      <c r="B38" s="237"/>
      <c r="C38" s="240"/>
      <c r="D38" s="236"/>
      <c r="E38" s="237"/>
      <c r="F38" s="234"/>
      <c r="G38" s="365" t="s">
        <v>14</v>
      </c>
      <c r="H38" s="365"/>
      <c r="I38" s="41"/>
      <c r="J38" s="229">
        <f>J36-J37</f>
        <v>54477326</v>
      </c>
    </row>
    <row r="39" spans="1:16" x14ac:dyDescent="0.25">
      <c r="A39" s="235"/>
      <c r="B39" s="230"/>
      <c r="C39" s="240"/>
      <c r="D39" s="231"/>
      <c r="E39" s="237"/>
      <c r="F39" s="223"/>
      <c r="G39" s="365" t="s">
        <v>15</v>
      </c>
      <c r="H39" s="365"/>
      <c r="I39" s="239"/>
      <c r="J39" s="227">
        <f>SUM(H8:H35)</f>
        <v>0</v>
      </c>
    </row>
    <row r="40" spans="1:16" x14ac:dyDescent="0.25">
      <c r="A40" s="235"/>
      <c r="B40" s="230"/>
      <c r="C40" s="240"/>
      <c r="D40" s="231"/>
      <c r="E40" s="237"/>
      <c r="F40" s="223"/>
      <c r="G40" s="365" t="s">
        <v>16</v>
      </c>
      <c r="H40" s="365"/>
      <c r="I40" s="239"/>
      <c r="J40" s="227">
        <f>J38+J39</f>
        <v>54477326</v>
      </c>
    </row>
    <row r="41" spans="1:16" x14ac:dyDescent="0.25">
      <c r="A41" s="235"/>
      <c r="B41" s="230"/>
      <c r="C41" s="240"/>
      <c r="D41" s="231"/>
      <c r="E41" s="237"/>
      <c r="F41" s="234"/>
      <c r="G41" s="365" t="s">
        <v>5</v>
      </c>
      <c r="H41" s="365"/>
      <c r="I41" s="239"/>
      <c r="J41" s="227">
        <f>SUM(I8:I35)</f>
        <v>43257176</v>
      </c>
    </row>
    <row r="42" spans="1:16" x14ac:dyDescent="0.25">
      <c r="A42" s="235"/>
      <c r="B42" s="230"/>
      <c r="C42" s="240"/>
      <c r="D42" s="231"/>
      <c r="E42" s="237"/>
      <c r="F42" s="234"/>
      <c r="G42" s="365" t="s">
        <v>32</v>
      </c>
      <c r="H42" s="365"/>
      <c r="I42" s="240" t="str">
        <f>IF(J42&gt;0,"SALDO",IF(J42&lt;0,"PIUTANG",IF(J42=0,"LUNAS")))</f>
        <v>PIUTANG</v>
      </c>
      <c r="J42" s="227">
        <f>J41-J40</f>
        <v>-11220150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8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L48" s="233"/>
      <c r="M48" s="233"/>
      <c r="N48" s="233"/>
      <c r="O48" s="233"/>
      <c r="P4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6" t="s">
        <v>22</v>
      </c>
      <c r="G1" s="366"/>
      <c r="H1" s="36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2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5" t="s">
        <v>12</v>
      </c>
      <c r="H27" s="365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65" t="s">
        <v>13</v>
      </c>
      <c r="H28" s="36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65" t="s">
        <v>14</v>
      </c>
      <c r="H29" s="365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65" t="s">
        <v>15</v>
      </c>
      <c r="H30" s="36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5" t="s">
        <v>16</v>
      </c>
      <c r="H31" s="365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65" t="s">
        <v>5</v>
      </c>
      <c r="H32" s="365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5" t="s">
        <v>32</v>
      </c>
      <c r="H33" s="365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7"/>
  <sheetViews>
    <sheetView zoomScale="85" zoomScaleNormal="85" workbookViewId="0">
      <pane ySplit="7" topLeftCell="A166" activePane="bottomLeft" state="frozen"/>
      <selection pane="bottomLeft" activeCell="N179" sqref="N179:N1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6" t="s">
        <v>21</v>
      </c>
      <c r="G2" s="366"/>
      <c r="H2" s="366"/>
      <c r="I2" s="220">
        <f>J191*-1</f>
        <v>397599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6"/>
      <c r="I7" s="408"/>
      <c r="J7" s="379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0" x14ac:dyDescent="0.25">
      <c r="A179" s="98">
        <v>43315</v>
      </c>
      <c r="B179" s="99">
        <v>180171392</v>
      </c>
      <c r="C179" s="100">
        <v>4</v>
      </c>
      <c r="D179" s="34">
        <v>323575</v>
      </c>
      <c r="E179" s="101"/>
      <c r="F179" s="99"/>
      <c r="G179" s="34"/>
      <c r="H179" s="102"/>
      <c r="I179" s="102"/>
      <c r="J179" s="34"/>
    </row>
    <row r="180" spans="1:10" x14ac:dyDescent="0.25">
      <c r="A180" s="98">
        <v>43316</v>
      </c>
      <c r="B180" s="99">
        <v>180171458</v>
      </c>
      <c r="C180" s="100">
        <v>3</v>
      </c>
      <c r="D180" s="34">
        <v>392263</v>
      </c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235"/>
      <c r="B182" s="234"/>
      <c r="C182" s="240"/>
      <c r="D182" s="236"/>
      <c r="E182" s="237"/>
      <c r="F182" s="234"/>
      <c r="G182" s="236"/>
      <c r="H182" s="239"/>
      <c r="I182" s="239"/>
      <c r="J182" s="236"/>
    </row>
    <row r="183" spans="1:10" x14ac:dyDescent="0.25">
      <c r="A183" s="235"/>
      <c r="B183" s="223" t="s">
        <v>11</v>
      </c>
      <c r="C183" s="232">
        <f>SUM(C8:C182)</f>
        <v>1317</v>
      </c>
      <c r="D183" s="224"/>
      <c r="E183" s="223" t="s">
        <v>11</v>
      </c>
      <c r="F183" s="223">
        <f>SUM(F8:F182)</f>
        <v>183</v>
      </c>
      <c r="G183" s="224">
        <f>SUM(G8:G182)</f>
        <v>19757677</v>
      </c>
      <c r="H183" s="239"/>
      <c r="I183" s="239"/>
      <c r="J183" s="236"/>
    </row>
    <row r="184" spans="1:10" x14ac:dyDescent="0.25">
      <c r="A184" s="235"/>
      <c r="B184" s="223"/>
      <c r="C184" s="232"/>
      <c r="D184" s="224"/>
      <c r="E184" s="237"/>
      <c r="F184" s="234"/>
      <c r="G184" s="236"/>
      <c r="H184" s="239"/>
      <c r="I184" s="239"/>
      <c r="J184" s="236"/>
    </row>
    <row r="185" spans="1:10" x14ac:dyDescent="0.25">
      <c r="A185" s="225"/>
      <c r="B185" s="226"/>
      <c r="C185" s="240"/>
      <c r="D185" s="236"/>
      <c r="E185" s="223"/>
      <c r="F185" s="234"/>
      <c r="G185" s="365" t="s">
        <v>12</v>
      </c>
      <c r="H185" s="365"/>
      <c r="I185" s="239"/>
      <c r="J185" s="227">
        <f>SUM(D8:D182)</f>
        <v>127222777</v>
      </c>
    </row>
    <row r="186" spans="1:10" x14ac:dyDescent="0.25">
      <c r="A186" s="235"/>
      <c r="B186" s="234"/>
      <c r="C186" s="240"/>
      <c r="D186" s="236"/>
      <c r="E186" s="223"/>
      <c r="F186" s="234"/>
      <c r="G186" s="365" t="s">
        <v>13</v>
      </c>
      <c r="H186" s="365"/>
      <c r="I186" s="239"/>
      <c r="J186" s="227">
        <f>SUM(G8:G182)</f>
        <v>19757677</v>
      </c>
    </row>
    <row r="187" spans="1:10" x14ac:dyDescent="0.25">
      <c r="A187" s="228"/>
      <c r="B187" s="237"/>
      <c r="C187" s="240"/>
      <c r="D187" s="236"/>
      <c r="E187" s="237"/>
      <c r="F187" s="234"/>
      <c r="G187" s="365" t="s">
        <v>14</v>
      </c>
      <c r="H187" s="365"/>
      <c r="I187" s="41"/>
      <c r="J187" s="229">
        <f>J185-J186</f>
        <v>107465100</v>
      </c>
    </row>
    <row r="188" spans="1:10" x14ac:dyDescent="0.25">
      <c r="A188" s="235"/>
      <c r="B188" s="230"/>
      <c r="C188" s="240"/>
      <c r="D188" s="231"/>
      <c r="E188" s="237"/>
      <c r="F188" s="223"/>
      <c r="G188" s="365" t="s">
        <v>15</v>
      </c>
      <c r="H188" s="365"/>
      <c r="I188" s="239"/>
      <c r="J188" s="227">
        <f>SUM(H8:H184)</f>
        <v>375000</v>
      </c>
    </row>
    <row r="189" spans="1:10" x14ac:dyDescent="0.25">
      <c r="A189" s="235"/>
      <c r="B189" s="230"/>
      <c r="C189" s="240"/>
      <c r="D189" s="231"/>
      <c r="E189" s="237"/>
      <c r="F189" s="223"/>
      <c r="G189" s="365" t="s">
        <v>16</v>
      </c>
      <c r="H189" s="365"/>
      <c r="I189" s="239"/>
      <c r="J189" s="227">
        <f>J187+J188</f>
        <v>107840100</v>
      </c>
    </row>
    <row r="190" spans="1:10" x14ac:dyDescent="0.25">
      <c r="A190" s="235"/>
      <c r="B190" s="230"/>
      <c r="C190" s="240"/>
      <c r="D190" s="231"/>
      <c r="E190" s="237"/>
      <c r="F190" s="234"/>
      <c r="G190" s="365" t="s">
        <v>5</v>
      </c>
      <c r="H190" s="365"/>
      <c r="I190" s="239"/>
      <c r="J190" s="227">
        <f>SUM(I8:I184)</f>
        <v>107442501</v>
      </c>
    </row>
    <row r="191" spans="1:10" x14ac:dyDescent="0.25">
      <c r="A191" s="235"/>
      <c r="B191" s="230"/>
      <c r="C191" s="240"/>
      <c r="D191" s="231"/>
      <c r="E191" s="237"/>
      <c r="F191" s="234"/>
      <c r="G191" s="365" t="s">
        <v>32</v>
      </c>
      <c r="H191" s="365"/>
      <c r="I191" s="240" t="str">
        <f>IF(J191&gt;0,"SALDO",IF(J191&lt;0,"PIUTANG",IF(J191=0,"LUNAS")))</f>
        <v>PIUTANG</v>
      </c>
      <c r="J191" s="227">
        <f>J190-J189</f>
        <v>-397599</v>
      </c>
    </row>
    <row r="192" spans="1:10" x14ac:dyDescent="0.25">
      <c r="F192" s="219"/>
      <c r="G192" s="219"/>
      <c r="J192" s="219"/>
    </row>
    <row r="193" spans="3:16" x14ac:dyDescent="0.25">
      <c r="C193" s="219"/>
      <c r="D193" s="219"/>
      <c r="F193" s="219"/>
      <c r="G193" s="219"/>
      <c r="J193" s="219"/>
      <c r="L193" s="233"/>
      <c r="M193" s="233"/>
      <c r="N193" s="233"/>
      <c r="O193" s="233"/>
      <c r="P193" s="233"/>
    </row>
    <row r="194" spans="3:16" x14ac:dyDescent="0.25">
      <c r="C194" s="219"/>
      <c r="D194" s="219"/>
      <c r="F194" s="219"/>
      <c r="G194" s="219"/>
      <c r="J194" s="219"/>
      <c r="L194" s="233"/>
      <c r="M194" s="233"/>
      <c r="N194" s="233"/>
      <c r="O194" s="233"/>
      <c r="P194" s="233"/>
    </row>
    <row r="195" spans="3:16" x14ac:dyDescent="0.25">
      <c r="C195" s="219"/>
      <c r="D195" s="219"/>
      <c r="F195" s="219"/>
      <c r="G195" s="219"/>
      <c r="J195" s="219"/>
      <c r="L195" s="233"/>
      <c r="M195" s="233"/>
      <c r="N195" s="233"/>
      <c r="O195" s="233"/>
      <c r="P195" s="233"/>
    </row>
    <row r="196" spans="3:16" x14ac:dyDescent="0.25">
      <c r="C196" s="219"/>
      <c r="D196" s="219"/>
      <c r="F196" s="219"/>
      <c r="G196" s="219"/>
      <c r="J196" s="219"/>
      <c r="L196" s="233"/>
      <c r="M196" s="233"/>
      <c r="N196" s="233"/>
      <c r="O196" s="233"/>
      <c r="P196" s="233"/>
    </row>
    <row r="197" spans="3:16" x14ac:dyDescent="0.25">
      <c r="C197" s="219"/>
      <c r="D197" s="219"/>
      <c r="L197" s="233"/>
      <c r="M197" s="233"/>
      <c r="N197" s="233"/>
      <c r="O197" s="233"/>
      <c r="P197" s="233"/>
    </row>
  </sheetData>
  <mergeCells count="15">
    <mergeCell ref="G191:H191"/>
    <mergeCell ref="G185:H185"/>
    <mergeCell ref="G186:H186"/>
    <mergeCell ref="G187:H187"/>
    <mergeCell ref="G188:H188"/>
    <mergeCell ref="G189:H189"/>
    <mergeCell ref="G190:H1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6" t="s">
        <v>21</v>
      </c>
      <c r="G2" s="366"/>
      <c r="H2" s="366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6"/>
      <c r="I7" s="408"/>
      <c r="J7" s="37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5" t="s">
        <v>12</v>
      </c>
      <c r="H46" s="36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5" t="s">
        <v>13</v>
      </c>
      <c r="H47" s="36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5" t="s">
        <v>14</v>
      </c>
      <c r="H48" s="36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5" t="s">
        <v>15</v>
      </c>
      <c r="H49" s="36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5" t="s">
        <v>16</v>
      </c>
      <c r="H50" s="36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5" t="s">
        <v>5</v>
      </c>
      <c r="H51" s="36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5" t="s">
        <v>32</v>
      </c>
      <c r="H52" s="36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5" t="s">
        <v>12</v>
      </c>
      <c r="H69" s="36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5" t="s">
        <v>13</v>
      </c>
      <c r="H70" s="36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5" t="s">
        <v>14</v>
      </c>
      <c r="H71" s="36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5" t="s">
        <v>15</v>
      </c>
      <c r="H72" s="36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5" t="s">
        <v>16</v>
      </c>
      <c r="H73" s="36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5" t="s">
        <v>5</v>
      </c>
      <c r="H74" s="36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5" t="s">
        <v>32</v>
      </c>
      <c r="H75" s="36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9" t="s">
        <v>21</v>
      </c>
      <c r="H1" s="409"/>
      <c r="I1" s="409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9" t="s">
        <v>109</v>
      </c>
      <c r="H2" s="409"/>
      <c r="I2" s="40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9" t="s">
        <v>110</v>
      </c>
      <c r="H3" s="409"/>
      <c r="I3" s="409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5"/>
      <c r="I7" s="408"/>
      <c r="J7" s="37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5" t="s">
        <v>12</v>
      </c>
      <c r="H44" s="36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5" t="s">
        <v>13</v>
      </c>
      <c r="H45" s="36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5" t="s">
        <v>14</v>
      </c>
      <c r="H46" s="36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5" t="s">
        <v>15</v>
      </c>
      <c r="H47" s="36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5" t="s">
        <v>16</v>
      </c>
      <c r="H48" s="36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5" t="s">
        <v>5</v>
      </c>
      <c r="H49" s="36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5" t="s">
        <v>32</v>
      </c>
      <c r="H50" s="36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5"/>
      <c r="I7" s="408"/>
      <c r="J7" s="37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5" t="s">
        <v>12</v>
      </c>
      <c r="H49" s="36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5" t="s">
        <v>13</v>
      </c>
      <c r="H50" s="36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5" t="s">
        <v>14</v>
      </c>
      <c r="H51" s="36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5" t="s">
        <v>15</v>
      </c>
      <c r="H52" s="36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5" t="s">
        <v>16</v>
      </c>
      <c r="H53" s="36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5" t="s">
        <v>5</v>
      </c>
      <c r="H54" s="36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5" t="s">
        <v>32</v>
      </c>
      <c r="H55" s="36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6" t="s">
        <v>22</v>
      </c>
      <c r="G1" s="366"/>
      <c r="H1" s="36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2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5"/>
      <c r="I7" s="408"/>
      <c r="J7" s="37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5" t="s">
        <v>12</v>
      </c>
      <c r="H120" s="36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5" t="s">
        <v>13</v>
      </c>
      <c r="H121" s="36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5" t="s">
        <v>14</v>
      </c>
      <c r="H122" s="36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5" t="s">
        <v>15</v>
      </c>
      <c r="H123" s="36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5" t="s">
        <v>16</v>
      </c>
      <c r="H124" s="36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5" t="s">
        <v>5</v>
      </c>
      <c r="H125" s="36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5" t="s">
        <v>32</v>
      </c>
      <c r="H126" s="36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19" sqref="E1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0" t="s">
        <v>49</v>
      </c>
      <c r="B1" s="410"/>
      <c r="C1" s="410"/>
    </row>
    <row r="2" spans="1:5" ht="15" customHeight="1" x14ac:dyDescent="0.25">
      <c r="A2" s="410"/>
      <c r="B2" s="410"/>
      <c r="C2" s="41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43311</v>
      </c>
      <c r="C5" s="281">
        <f>'Taufik ST'!I2</f>
        <v>5714802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43311</v>
      </c>
      <c r="C6" s="281">
        <f>'Indra Fashion'!I2</f>
        <v>1135461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43316</v>
      </c>
      <c r="C7" s="281">
        <f>Atlantis!I2</f>
        <v>497963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43316</v>
      </c>
      <c r="C8" s="281">
        <f>Bandros!I2</f>
        <v>9487714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11220150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 t="s">
        <v>40</v>
      </c>
      <c r="C11" s="281">
        <v>0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 t="s">
        <v>40</v>
      </c>
      <c r="C13" s="281">
        <v>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43313</v>
      </c>
      <c r="C19" s="281">
        <f>'Agus A'!I2</f>
        <v>1087013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43311</v>
      </c>
      <c r="C20" s="281">
        <f>AnipAssunah!I2</f>
        <v>791190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3" t="s">
        <v>11</v>
      </c>
      <c r="B23" s="414"/>
      <c r="C23" s="411">
        <f>SUM(C5:C22)</f>
        <v>39926984.5</v>
      </c>
    </row>
    <row r="24" spans="1:5" s="267" customFormat="1" ht="15" customHeight="1" x14ac:dyDescent="0.25">
      <c r="A24" s="415"/>
      <c r="B24" s="416"/>
      <c r="C24" s="41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8" t="s">
        <v>22</v>
      </c>
      <c r="G1" s="418"/>
      <c r="H1" s="41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8" t="s">
        <v>21</v>
      </c>
      <c r="G2" s="418"/>
      <c r="H2" s="418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3" x14ac:dyDescent="0.25">
      <c r="A6" s="420" t="s">
        <v>2</v>
      </c>
      <c r="B6" s="421" t="s">
        <v>3</v>
      </c>
      <c r="C6" s="421"/>
      <c r="D6" s="421"/>
      <c r="E6" s="421"/>
      <c r="F6" s="421"/>
      <c r="G6" s="421"/>
      <c r="H6" s="422" t="s">
        <v>4</v>
      </c>
      <c r="I6" s="424" t="s">
        <v>5</v>
      </c>
      <c r="J6" s="425" t="s">
        <v>6</v>
      </c>
    </row>
    <row r="7" spans="1:13" x14ac:dyDescent="0.25">
      <c r="A7" s="42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3"/>
      <c r="I7" s="424"/>
      <c r="J7" s="42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7" t="s">
        <v>12</v>
      </c>
      <c r="H89" s="41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7" t="s">
        <v>13</v>
      </c>
      <c r="H90" s="41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7" t="s">
        <v>14</v>
      </c>
      <c r="H91" s="41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7" t="s">
        <v>15</v>
      </c>
      <c r="H92" s="41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7" t="s">
        <v>16</v>
      </c>
      <c r="H93" s="41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7" t="s">
        <v>5</v>
      </c>
      <c r="H94" s="41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7" t="s">
        <v>32</v>
      </c>
      <c r="H95" s="41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6" t="s">
        <v>22</v>
      </c>
      <c r="G1" s="366"/>
      <c r="H1" s="36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6" t="s">
        <v>21</v>
      </c>
      <c r="G2" s="366"/>
      <c r="H2" s="36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6"/>
      <c r="I6" s="408"/>
      <c r="J6" s="37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5" t="s">
        <v>12</v>
      </c>
      <c r="H121" s="36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5" t="s">
        <v>13</v>
      </c>
      <c r="H122" s="36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5" t="s">
        <v>14</v>
      </c>
      <c r="H123" s="36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5" t="s">
        <v>15</v>
      </c>
      <c r="H124" s="36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5" t="s">
        <v>16</v>
      </c>
      <c r="H125" s="36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5" t="s">
        <v>5</v>
      </c>
      <c r="H126" s="36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5" t="s">
        <v>32</v>
      </c>
      <c r="H127" s="36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6" t="s">
        <v>22</v>
      </c>
      <c r="G1" s="366"/>
      <c r="H1" s="36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6" t="s">
        <v>21</v>
      </c>
      <c r="G2" s="366"/>
      <c r="H2" s="36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369" t="s">
        <v>4</v>
      </c>
      <c r="I5" s="426" t="s">
        <v>5</v>
      </c>
      <c r="J5" s="371" t="s">
        <v>6</v>
      </c>
      <c r="L5" s="37"/>
      <c r="M5" s="37"/>
      <c r="N5" s="37"/>
      <c r="O5" s="37"/>
      <c r="P5" s="37"/>
      <c r="Q5" s="37"/>
    </row>
    <row r="6" spans="1:17" x14ac:dyDescent="0.25">
      <c r="A6" s="36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9"/>
      <c r="I6" s="426"/>
      <c r="J6" s="37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5" t="s">
        <v>12</v>
      </c>
      <c r="H31" s="36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5" t="s">
        <v>13</v>
      </c>
      <c r="H32" s="36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5" t="s">
        <v>14</v>
      </c>
      <c r="H33" s="36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5" t="s">
        <v>15</v>
      </c>
      <c r="H34" s="36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5" t="s">
        <v>16</v>
      </c>
      <c r="H35" s="36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5" t="s">
        <v>5</v>
      </c>
      <c r="H36" s="36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5" t="s">
        <v>32</v>
      </c>
      <c r="H37" s="36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-34807202</v>
      </c>
      <c r="J2" s="20"/>
    </row>
    <row r="4" spans="1:10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0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0" x14ac:dyDescent="0.25">
      <c r="A6" s="40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6"/>
      <c r="I6" s="408"/>
      <c r="J6" s="37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7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7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7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7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7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7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7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7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7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7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6" t="s">
        <v>21</v>
      </c>
      <c r="G2" s="366"/>
      <c r="H2" s="366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238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L6" s="238"/>
    </row>
    <row r="7" spans="1:12" x14ac:dyDescent="0.25">
      <c r="A7" s="40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6"/>
      <c r="I7" s="408"/>
      <c r="J7" s="37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5" t="s">
        <v>12</v>
      </c>
      <c r="H53" s="36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5" t="s">
        <v>13</v>
      </c>
      <c r="H54" s="36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5" t="s">
        <v>14</v>
      </c>
      <c r="H55" s="36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5" t="s">
        <v>15</v>
      </c>
      <c r="H56" s="36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5" t="s">
        <v>16</v>
      </c>
      <c r="H57" s="36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5" t="s">
        <v>5</v>
      </c>
      <c r="H58" s="36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5" t="s">
        <v>32</v>
      </c>
      <c r="H59" s="36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9"/>
      <c r="I7" s="426"/>
      <c r="J7" s="37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6" t="s">
        <v>22</v>
      </c>
      <c r="G1" s="366"/>
      <c r="H1" s="36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7" t="s">
        <v>63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9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9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9"/>
      <c r="I7" s="370"/>
      <c r="J7" s="37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5" t="s">
        <v>12</v>
      </c>
      <c r="H32" s="36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5" t="s">
        <v>13</v>
      </c>
      <c r="H33" s="36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5" t="s">
        <v>14</v>
      </c>
      <c r="H34" s="36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5" t="s">
        <v>15</v>
      </c>
      <c r="H35" s="36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5" t="s">
        <v>16</v>
      </c>
      <c r="H36" s="36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5" t="s">
        <v>5</v>
      </c>
      <c r="H37" s="36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5" t="s">
        <v>32</v>
      </c>
      <c r="H38" s="36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6" t="s">
        <v>21</v>
      </c>
      <c r="G2" s="366"/>
      <c r="H2" s="36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5"/>
      <c r="I7" s="408"/>
      <c r="J7" s="37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5" t="s">
        <v>12</v>
      </c>
      <c r="H73" s="36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5" t="s">
        <v>13</v>
      </c>
      <c r="H74" s="36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5" t="s">
        <v>14</v>
      </c>
      <c r="H75" s="36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5" t="s">
        <v>15</v>
      </c>
      <c r="H76" s="36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5" t="s">
        <v>16</v>
      </c>
      <c r="H77" s="36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5" t="s">
        <v>5</v>
      </c>
      <c r="H78" s="36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5" t="s">
        <v>32</v>
      </c>
      <c r="H79" s="36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6" t="s">
        <v>120</v>
      </c>
      <c r="G2" s="366"/>
      <c r="H2" s="366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18"/>
      <c r="N5" s="18"/>
      <c r="O5" s="37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430" t="s">
        <v>4</v>
      </c>
      <c r="I6" s="432" t="s">
        <v>5</v>
      </c>
      <c r="J6" s="433" t="s">
        <v>6</v>
      </c>
      <c r="L6" s="18"/>
      <c r="N6" s="18"/>
      <c r="O6" s="37"/>
    </row>
    <row r="7" spans="1:15" x14ac:dyDescent="0.25">
      <c r="A7" s="36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1"/>
      <c r="I7" s="432"/>
      <c r="J7" s="43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9" t="s">
        <v>12</v>
      </c>
      <c r="H19" s="42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9" t="s">
        <v>13</v>
      </c>
      <c r="H20" s="42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9" t="s">
        <v>14</v>
      </c>
      <c r="H21" s="42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9" t="s">
        <v>15</v>
      </c>
      <c r="H22" s="42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9" t="s">
        <v>16</v>
      </c>
      <c r="H23" s="42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9" t="s">
        <v>5</v>
      </c>
      <c r="H24" s="42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9" t="s">
        <v>32</v>
      </c>
      <c r="H25" s="42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6" t="s">
        <v>22</v>
      </c>
      <c r="G1" s="366"/>
      <c r="H1" s="36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5"/>
      <c r="I7" s="408"/>
      <c r="J7" s="37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6" t="s">
        <v>22</v>
      </c>
      <c r="G1" s="366"/>
      <c r="H1" s="366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6" t="s">
        <v>21</v>
      </c>
      <c r="G2" s="366"/>
      <c r="H2" s="366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5"/>
      <c r="I7" s="408"/>
      <c r="J7" s="37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5" t="s">
        <v>12</v>
      </c>
      <c r="H35" s="36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5" t="s">
        <v>13</v>
      </c>
      <c r="H36" s="36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5" t="s">
        <v>14</v>
      </c>
      <c r="H37" s="36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5" t="s">
        <v>15</v>
      </c>
      <c r="H38" s="36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5" t="s">
        <v>16</v>
      </c>
      <c r="H39" s="36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5" t="s">
        <v>5</v>
      </c>
      <c r="H40" s="36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5" t="s">
        <v>32</v>
      </c>
      <c r="H41" s="36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6" t="s">
        <v>22</v>
      </c>
      <c r="G1" s="366"/>
      <c r="H1" s="366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6" t="s">
        <v>21</v>
      </c>
      <c r="G2" s="366"/>
      <c r="H2" s="366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7" x14ac:dyDescent="0.25">
      <c r="A7" s="40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5"/>
      <c r="I7" s="408"/>
      <c r="J7" s="37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6" t="s">
        <v>21</v>
      </c>
      <c r="G2" s="366"/>
      <c r="H2" s="366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5"/>
      <c r="I7" s="408"/>
      <c r="J7" s="37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5" t="s">
        <v>12</v>
      </c>
      <c r="H35" s="36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5" t="s">
        <v>13</v>
      </c>
      <c r="H36" s="36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5" t="s">
        <v>14</v>
      </c>
      <c r="H37" s="36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5" t="s">
        <v>15</v>
      </c>
      <c r="H38" s="36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5" t="s">
        <v>16</v>
      </c>
      <c r="H39" s="36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5" t="s">
        <v>5</v>
      </c>
      <c r="H40" s="36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6" t="s">
        <v>21</v>
      </c>
      <c r="G2" s="366"/>
      <c r="H2" s="366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5"/>
      <c r="I7" s="408"/>
      <c r="J7" s="37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6" t="s">
        <v>22</v>
      </c>
      <c r="G1" s="366"/>
      <c r="H1" s="366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6" x14ac:dyDescent="0.25">
      <c r="A7" s="40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5"/>
      <c r="I7" s="408"/>
      <c r="J7" s="37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5" t="s">
        <v>12</v>
      </c>
      <c r="H158" s="36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5" t="s">
        <v>13</v>
      </c>
      <c r="H159" s="36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5" t="s">
        <v>14</v>
      </c>
      <c r="H160" s="36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5" t="s">
        <v>15</v>
      </c>
      <c r="H161" s="36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5" t="s">
        <v>16</v>
      </c>
      <c r="H162" s="36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5" t="s">
        <v>5</v>
      </c>
      <c r="H163" s="36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5" t="s">
        <v>32</v>
      </c>
      <c r="H164" s="36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6" t="s">
        <v>22</v>
      </c>
      <c r="G1" s="366"/>
      <c r="H1" s="366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6" t="s">
        <v>21</v>
      </c>
      <c r="G2" s="366"/>
      <c r="H2" s="36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74"/>
      <c r="M5" s="18"/>
      <c r="O5" s="18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  <c r="L6" s="174"/>
    </row>
    <row r="7" spans="1:15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5"/>
      <c r="I7" s="408"/>
      <c r="J7" s="37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5" t="s">
        <v>12</v>
      </c>
      <c r="H57" s="36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5" t="s">
        <v>13</v>
      </c>
      <c r="H58" s="36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5" t="s">
        <v>14</v>
      </c>
      <c r="H59" s="36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5" t="s">
        <v>15</v>
      </c>
      <c r="H60" s="36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5" t="s">
        <v>16</v>
      </c>
      <c r="H61" s="36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5" t="s">
        <v>5</v>
      </c>
      <c r="H62" s="36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5" t="s">
        <v>32</v>
      </c>
      <c r="H63" s="36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6" t="s">
        <v>22</v>
      </c>
      <c r="G1" s="366"/>
      <c r="H1" s="36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6" t="s">
        <v>21</v>
      </c>
      <c r="G2" s="366"/>
      <c r="H2" s="366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1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1" x14ac:dyDescent="0.25">
      <c r="A7" s="40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5" t="s">
        <v>12</v>
      </c>
      <c r="H116" s="36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5" t="s">
        <v>13</v>
      </c>
      <c r="H117" s="36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5" t="s">
        <v>14</v>
      </c>
      <c r="H118" s="36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5" t="s">
        <v>15</v>
      </c>
      <c r="H119" s="36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5" t="s">
        <v>16</v>
      </c>
      <c r="H120" s="36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5" t="s">
        <v>5</v>
      </c>
      <c r="H121" s="36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5" t="s">
        <v>32</v>
      </c>
      <c r="H122" s="36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J72*-1</f>
        <v>0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9" t="s">
        <v>12</v>
      </c>
      <c r="H66" s="42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13</v>
      </c>
      <c r="H67" s="42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9" t="s">
        <v>14</v>
      </c>
      <c r="H68" s="42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15</v>
      </c>
      <c r="H69" s="42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16</v>
      </c>
      <c r="H70" s="42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5</v>
      </c>
      <c r="H71" s="42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9" t="s">
        <v>32</v>
      </c>
      <c r="H72" s="42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J40*-1</f>
        <v>0</v>
      </c>
      <c r="J2" s="20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6"/>
      <c r="I6" s="408"/>
      <c r="J6" s="37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5" t="s">
        <v>12</v>
      </c>
      <c r="H34" s="36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5" t="s">
        <v>13</v>
      </c>
      <c r="H35" s="36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5" t="s">
        <v>14</v>
      </c>
      <c r="H36" s="36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5" t="s">
        <v>15</v>
      </c>
      <c r="H37" s="36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5" t="s">
        <v>16</v>
      </c>
      <c r="H38" s="36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5" t="s">
        <v>5</v>
      </c>
      <c r="H39" s="36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5" t="s">
        <v>32</v>
      </c>
      <c r="H40" s="36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J71*-1</f>
        <v>12110891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9" t="s">
        <v>12</v>
      </c>
      <c r="H65" s="42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9" t="s">
        <v>13</v>
      </c>
      <c r="H66" s="42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14</v>
      </c>
      <c r="H67" s="42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9" t="s">
        <v>15</v>
      </c>
      <c r="H68" s="42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16</v>
      </c>
      <c r="H69" s="42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5</v>
      </c>
      <c r="H70" s="42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32</v>
      </c>
      <c r="H71" s="42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2018-08-03T02:31:10Z</cp:lastPrinted>
  <dcterms:created xsi:type="dcterms:W3CDTF">2016-05-07T01:49:09Z</dcterms:created>
  <dcterms:modified xsi:type="dcterms:W3CDTF">2018-08-04T10:36:23Z</dcterms:modified>
</cp:coreProperties>
</file>