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725" windowWidth="4095" windowHeight="111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Bandros!$A$914:$J$921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ST'!$A$5:$J$322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2" i="58" l="1"/>
  <c r="M1" i="58"/>
  <c r="L2" i="54" l="1"/>
  <c r="L1" i="54"/>
  <c r="L2" i="58" l="1"/>
  <c r="L1" i="58"/>
  <c r="L2" i="35" l="1"/>
  <c r="L1" i="35"/>
  <c r="L2" i="2" l="1"/>
  <c r="L1" i="2"/>
  <c r="L2" i="12" l="1"/>
  <c r="L1" i="12"/>
  <c r="J631" i="59" l="1"/>
  <c r="J629" i="59"/>
  <c r="J627" i="59"/>
  <c r="J626" i="59"/>
  <c r="I624" i="59"/>
  <c r="H624" i="59"/>
  <c r="G624" i="59"/>
  <c r="F624" i="59"/>
  <c r="D624" i="59"/>
  <c r="C624" i="59"/>
  <c r="L3" i="59"/>
  <c r="L2" i="59"/>
  <c r="L1" i="59"/>
  <c r="J628" i="59" l="1"/>
  <c r="J630" i="59" s="1"/>
  <c r="J632" i="59" s="1"/>
  <c r="I2" i="59" s="1"/>
  <c r="C7" i="15" s="1"/>
  <c r="I632" i="59" l="1"/>
  <c r="J973" i="58" l="1"/>
  <c r="J971" i="58"/>
  <c r="J969" i="58"/>
  <c r="J968" i="58"/>
  <c r="I966" i="58"/>
  <c r="H966" i="58"/>
  <c r="G966" i="58"/>
  <c r="F966" i="58"/>
  <c r="D966" i="58"/>
  <c r="C966" i="58"/>
  <c r="L666" i="58"/>
  <c r="L665" i="58"/>
  <c r="M3" i="58"/>
  <c r="L3" i="58"/>
  <c r="N3" i="58" l="1"/>
  <c r="J970" i="58"/>
  <c r="J972" i="58" s="1"/>
  <c r="J974" i="58" s="1"/>
  <c r="I974" i="58" l="1"/>
  <c r="I2" i="58"/>
  <c r="C8" i="15" s="1"/>
  <c r="L1" i="56"/>
  <c r="M66" i="57" l="1"/>
  <c r="M65" i="57"/>
  <c r="M67" i="57" s="1"/>
  <c r="L15" i="2" l="1"/>
  <c r="L16" i="2"/>
  <c r="L17" i="2"/>
  <c r="J201" i="57" l="1"/>
  <c r="J199" i="57"/>
  <c r="J197" i="57"/>
  <c r="J196" i="57"/>
  <c r="G194" i="57"/>
  <c r="F194" i="57"/>
  <c r="C194" i="57"/>
  <c r="J198" i="57" l="1"/>
  <c r="J200" i="57" s="1"/>
  <c r="J202" i="57" s="1"/>
  <c r="I202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1" i="55"/>
  <c r="J39" i="55"/>
  <c r="J37" i="55"/>
  <c r="J36" i="55"/>
  <c r="G34" i="55"/>
  <c r="F34" i="55"/>
  <c r="C34" i="55"/>
  <c r="J38" i="55" l="1"/>
  <c r="J40" i="55" s="1"/>
  <c r="J42" i="55" s="1"/>
  <c r="I42" i="55" s="1"/>
  <c r="I2" i="55" l="1"/>
  <c r="C9" i="15" s="1"/>
  <c r="I42" i="30" l="1"/>
  <c r="I44" i="30"/>
  <c r="I37" i="18" l="1"/>
  <c r="I39" i="18"/>
  <c r="L3" i="12" l="1"/>
  <c r="B18" i="15" l="1"/>
  <c r="B14" i="15"/>
  <c r="J321" i="54" l="1"/>
  <c r="J319" i="54"/>
  <c r="J317" i="54"/>
  <c r="J316" i="54"/>
  <c r="I314" i="54"/>
  <c r="H314" i="54"/>
  <c r="G314" i="54"/>
  <c r="F314" i="54"/>
  <c r="D314" i="54"/>
  <c r="C314" i="54"/>
  <c r="J318" i="54" l="1"/>
  <c r="J320" i="54" s="1"/>
  <c r="J322" i="54" s="1"/>
  <c r="I2" i="54" s="1"/>
  <c r="C5" i="15" s="1"/>
  <c r="L3" i="54"/>
  <c r="I322" i="54" l="1"/>
  <c r="J153" i="35" l="1"/>
  <c r="J157" i="35"/>
  <c r="J155" i="35"/>
  <c r="J152" i="35"/>
  <c r="G150" i="35"/>
  <c r="F150" i="35"/>
  <c r="J154" i="35" l="1"/>
  <c r="J156" i="35" s="1"/>
  <c r="J158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6" i="2" l="1"/>
  <c r="I171" i="2"/>
  <c r="H171" i="2"/>
  <c r="G171" i="2"/>
  <c r="F171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8" i="2"/>
  <c r="J174" i="2"/>
  <c r="J173" i="2"/>
  <c r="D171" i="2"/>
  <c r="C171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75" i="2"/>
  <c r="J177" i="2" s="1"/>
  <c r="J179" i="2" s="1"/>
  <c r="I179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58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charset val="1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charset val="1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08/09 95031
TRANPER
YAN YAN HERYANA
0000
550,200.00
CR
209,742,816.11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<sst xmlns="http://schemas.openxmlformats.org/spreadsheetml/2006/main" count="2045" uniqueCount="202">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</sst>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22"/>
  <sheetViews>
    <sheetView zoomScale="85" zoomScaleNormal="85" workbookViewId="0">
      <pane ySplit="7" topLeftCell="A298" activePane="bottomLeft" state="frozen"/>
      <selection pane="bottomLeft" activeCell="H309" sqref="H30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6" t="s">
        <v>22</v>
      </c>
      <c r="G1" s="366"/>
      <c r="H1" s="366"/>
      <c r="I1" s="220" t="s">
        <v>20</v>
      </c>
      <c r="J1" s="218"/>
      <c r="L1" s="275">
        <f>SUM(D301:D310)</f>
        <v>5948690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6" t="s">
        <v>21</v>
      </c>
      <c r="G2" s="366"/>
      <c r="H2" s="366"/>
      <c r="I2" s="220">
        <f>J322*-1</f>
        <v>6056752</v>
      </c>
      <c r="J2" s="218"/>
      <c r="L2" s="276">
        <f>SUM(G301:G310)</f>
        <v>261538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5687152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7" t="s">
        <v>61</v>
      </c>
      <c r="B5" s="367"/>
      <c r="C5" s="367"/>
      <c r="D5" s="367"/>
      <c r="E5" s="367"/>
      <c r="F5" s="367"/>
      <c r="G5" s="367"/>
      <c r="H5" s="367"/>
      <c r="I5" s="367"/>
      <c r="J5" s="367"/>
      <c r="L5" s="274"/>
      <c r="M5" s="238"/>
      <c r="N5" s="238"/>
      <c r="O5" s="238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5" x14ac:dyDescent="0.25">
      <c r="A7" s="36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9"/>
      <c r="I7" s="370"/>
      <c r="J7" s="37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10">
        <v>43318</v>
      </c>
      <c r="B301" s="115">
        <v>180171637</v>
      </c>
      <c r="C301" s="306">
        <v>10</v>
      </c>
      <c r="D301" s="117">
        <v>1183350</v>
      </c>
      <c r="E301" s="118"/>
      <c r="F301" s="120"/>
      <c r="G301" s="117"/>
      <c r="H301" s="118"/>
      <c r="I301" s="213"/>
      <c r="J301" s="117"/>
    </row>
    <row r="302" spans="1:10" ht="15.75" customHeight="1" x14ac:dyDescent="0.25">
      <c r="A302" s="210">
        <v>43318</v>
      </c>
      <c r="B302" s="115">
        <v>180171680</v>
      </c>
      <c r="C302" s="306">
        <v>5</v>
      </c>
      <c r="D302" s="117">
        <v>474338</v>
      </c>
      <c r="E302" s="118"/>
      <c r="F302" s="120"/>
      <c r="G302" s="117"/>
      <c r="H302" s="118"/>
      <c r="I302" s="213"/>
      <c r="J302" s="117"/>
    </row>
    <row r="303" spans="1:10" ht="15.75" customHeight="1" x14ac:dyDescent="0.25">
      <c r="A303" s="210">
        <v>43319</v>
      </c>
      <c r="B303" s="115">
        <v>180171719</v>
      </c>
      <c r="C303" s="306">
        <v>11</v>
      </c>
      <c r="D303" s="117">
        <v>1234625</v>
      </c>
      <c r="E303" s="118">
        <v>180044726</v>
      </c>
      <c r="F303" s="120">
        <v>1</v>
      </c>
      <c r="G303" s="117">
        <v>131513</v>
      </c>
      <c r="H303" s="118"/>
      <c r="I303" s="213"/>
      <c r="J303" s="117"/>
    </row>
    <row r="304" spans="1:10" ht="15.75" customHeight="1" x14ac:dyDescent="0.25">
      <c r="A304" s="210">
        <v>43319</v>
      </c>
      <c r="B304" s="115">
        <v>180171759</v>
      </c>
      <c r="C304" s="306">
        <v>6</v>
      </c>
      <c r="D304" s="117">
        <v>735438</v>
      </c>
      <c r="E304" s="118"/>
      <c r="F304" s="120"/>
      <c r="G304" s="117"/>
      <c r="H304" s="118"/>
      <c r="I304" s="213"/>
      <c r="J304" s="117"/>
    </row>
    <row r="305" spans="1:10" ht="15.75" customHeight="1" x14ac:dyDescent="0.25">
      <c r="A305" s="210">
        <v>43320</v>
      </c>
      <c r="B305" s="115">
        <v>180171807</v>
      </c>
      <c r="C305" s="306">
        <v>6</v>
      </c>
      <c r="D305" s="117">
        <v>643825</v>
      </c>
      <c r="E305" s="118">
        <v>180044739</v>
      </c>
      <c r="F305" s="120">
        <v>1</v>
      </c>
      <c r="G305" s="117">
        <v>130025</v>
      </c>
      <c r="H305" s="118"/>
      <c r="I305" s="213"/>
      <c r="J305" s="117"/>
    </row>
    <row r="306" spans="1:10" ht="15.75" customHeight="1" x14ac:dyDescent="0.25">
      <c r="A306" s="210">
        <v>43320</v>
      </c>
      <c r="B306" s="115">
        <v>180171875</v>
      </c>
      <c r="C306" s="306">
        <v>3</v>
      </c>
      <c r="D306" s="117">
        <v>372138</v>
      </c>
      <c r="E306" s="118"/>
      <c r="F306" s="120"/>
      <c r="G306" s="117"/>
      <c r="H306" s="118"/>
      <c r="I306" s="213"/>
      <c r="J306" s="117"/>
    </row>
    <row r="307" spans="1:10" ht="15.75" customHeight="1" x14ac:dyDescent="0.25">
      <c r="A307" s="210">
        <v>43321</v>
      </c>
      <c r="B307" s="115">
        <v>180171919</v>
      </c>
      <c r="C307" s="306">
        <v>5</v>
      </c>
      <c r="D307" s="117">
        <v>465850</v>
      </c>
      <c r="E307" s="118"/>
      <c r="F307" s="120"/>
      <c r="G307" s="117"/>
      <c r="H307" s="118"/>
      <c r="I307" s="213"/>
      <c r="J307" s="117"/>
    </row>
    <row r="308" spans="1:10" ht="15.75" customHeight="1" x14ac:dyDescent="0.25">
      <c r="A308" s="210">
        <v>43321</v>
      </c>
      <c r="B308" s="115">
        <v>180171959</v>
      </c>
      <c r="C308" s="306">
        <v>1</v>
      </c>
      <c r="D308" s="117">
        <v>97563</v>
      </c>
      <c r="E308" s="118"/>
      <c r="F308" s="120"/>
      <c r="G308" s="117"/>
      <c r="H308" s="118"/>
      <c r="I308" s="213"/>
      <c r="J308" s="117"/>
    </row>
    <row r="309" spans="1:10" ht="15.75" customHeight="1" x14ac:dyDescent="0.25">
      <c r="A309" s="210">
        <v>43322</v>
      </c>
      <c r="B309" s="115">
        <v>180172017</v>
      </c>
      <c r="C309" s="306">
        <v>5</v>
      </c>
      <c r="D309" s="117">
        <v>464188</v>
      </c>
      <c r="E309" s="118"/>
      <c r="F309" s="120"/>
      <c r="G309" s="117"/>
      <c r="H309" s="118"/>
      <c r="I309" s="213"/>
      <c r="J309" s="117"/>
    </row>
    <row r="310" spans="1:10" ht="15.75" customHeight="1" x14ac:dyDescent="0.25">
      <c r="A310" s="210">
        <v>43322</v>
      </c>
      <c r="B310" s="115">
        <v>180172054</v>
      </c>
      <c r="C310" s="306">
        <v>3</v>
      </c>
      <c r="D310" s="117">
        <v>277375</v>
      </c>
      <c r="E310" s="118"/>
      <c r="F310" s="120"/>
      <c r="G310" s="117"/>
      <c r="H310" s="118"/>
      <c r="I310" s="213"/>
      <c r="J310" s="117"/>
    </row>
    <row r="311" spans="1:10" ht="15.75" customHeight="1" x14ac:dyDescent="0.25">
      <c r="A311" s="210">
        <v>43323</v>
      </c>
      <c r="B311" s="115">
        <v>180172100</v>
      </c>
      <c r="C311" s="306">
        <v>4</v>
      </c>
      <c r="D311" s="117">
        <v>369600</v>
      </c>
      <c r="E311" s="118"/>
      <c r="F311" s="120"/>
      <c r="G311" s="117"/>
      <c r="H311" s="118"/>
      <c r="I311" s="213"/>
      <c r="J311" s="117"/>
    </row>
    <row r="312" spans="1:10" ht="15.75" customHeight="1" x14ac:dyDescent="0.25">
      <c r="A312" s="210"/>
      <c r="B312" s="115"/>
      <c r="C312" s="306"/>
      <c r="D312" s="117"/>
      <c r="E312" s="118"/>
      <c r="F312" s="120"/>
      <c r="G312" s="117"/>
      <c r="H312" s="118"/>
      <c r="I312" s="213"/>
      <c r="J312" s="117"/>
    </row>
    <row r="313" spans="1:10" x14ac:dyDescent="0.25">
      <c r="A313" s="235"/>
      <c r="B313" s="234"/>
      <c r="C313" s="12"/>
      <c r="D313" s="236"/>
      <c r="E313" s="237"/>
      <c r="F313" s="240"/>
      <c r="G313" s="236"/>
      <c r="H313" s="237"/>
      <c r="I313" s="239"/>
      <c r="J313" s="236"/>
    </row>
    <row r="314" spans="1:10" x14ac:dyDescent="0.25">
      <c r="A314" s="235"/>
      <c r="B314" s="223" t="s">
        <v>11</v>
      </c>
      <c r="C314" s="229">
        <f>SUM(C8:C313)</f>
        <v>3382</v>
      </c>
      <c r="D314" s="224">
        <f>SUM(D8:D313)</f>
        <v>354834360</v>
      </c>
      <c r="E314" s="223" t="s">
        <v>11</v>
      </c>
      <c r="F314" s="232">
        <f>SUM(F8:F313)</f>
        <v>450</v>
      </c>
      <c r="G314" s="224">
        <f>SUM(G8:G313)</f>
        <v>49807917</v>
      </c>
      <c r="H314" s="232">
        <f>SUM(H8:H313)</f>
        <v>0</v>
      </c>
      <c r="I314" s="232">
        <f>SUM(I8:I313)</f>
        <v>298969691</v>
      </c>
      <c r="J314" s="5"/>
    </row>
    <row r="315" spans="1:10" x14ac:dyDescent="0.25">
      <c r="A315" s="235"/>
      <c r="B315" s="223"/>
      <c r="C315" s="229"/>
      <c r="D315" s="224"/>
      <c r="E315" s="223"/>
      <c r="F315" s="232"/>
      <c r="G315" s="224"/>
      <c r="H315" s="232"/>
      <c r="I315" s="232"/>
      <c r="J315" s="5"/>
    </row>
    <row r="316" spans="1:10" x14ac:dyDescent="0.25">
      <c r="A316" s="225"/>
      <c r="B316" s="226"/>
      <c r="C316" s="12"/>
      <c r="D316" s="236"/>
      <c r="E316" s="223"/>
      <c r="F316" s="240"/>
      <c r="G316" s="365" t="s">
        <v>12</v>
      </c>
      <c r="H316" s="365"/>
      <c r="I316" s="239"/>
      <c r="J316" s="227">
        <f>SUM(D8:D313)</f>
        <v>354834360</v>
      </c>
    </row>
    <row r="317" spans="1:10" x14ac:dyDescent="0.25">
      <c r="A317" s="235"/>
      <c r="B317" s="234"/>
      <c r="C317" s="12"/>
      <c r="D317" s="236"/>
      <c r="E317" s="237"/>
      <c r="F317" s="240"/>
      <c r="G317" s="365" t="s">
        <v>13</v>
      </c>
      <c r="H317" s="365"/>
      <c r="I317" s="239"/>
      <c r="J317" s="227">
        <f>SUM(G8:G313)</f>
        <v>49807917</v>
      </c>
    </row>
    <row r="318" spans="1:10" x14ac:dyDescent="0.25">
      <c r="A318" s="228"/>
      <c r="B318" s="237"/>
      <c r="C318" s="12"/>
      <c r="D318" s="236"/>
      <c r="E318" s="237"/>
      <c r="F318" s="240"/>
      <c r="G318" s="365" t="s">
        <v>14</v>
      </c>
      <c r="H318" s="365"/>
      <c r="I318" s="41"/>
      <c r="J318" s="229">
        <f>J316-J317</f>
        <v>305026443</v>
      </c>
    </row>
    <row r="319" spans="1:10" x14ac:dyDescent="0.25">
      <c r="A319" s="235"/>
      <c r="B319" s="230"/>
      <c r="C319" s="12"/>
      <c r="D319" s="231"/>
      <c r="E319" s="237"/>
      <c r="F319" s="240"/>
      <c r="G319" s="365" t="s">
        <v>15</v>
      </c>
      <c r="H319" s="365"/>
      <c r="I319" s="239"/>
      <c r="J319" s="227">
        <f>SUM(H8:H313)</f>
        <v>0</v>
      </c>
    </row>
    <row r="320" spans="1:10" x14ac:dyDescent="0.25">
      <c r="A320" s="235"/>
      <c r="B320" s="230"/>
      <c r="C320" s="12"/>
      <c r="D320" s="231"/>
      <c r="E320" s="237"/>
      <c r="F320" s="240"/>
      <c r="G320" s="365" t="s">
        <v>16</v>
      </c>
      <c r="H320" s="365"/>
      <c r="I320" s="239"/>
      <c r="J320" s="227">
        <f>J318+J319</f>
        <v>305026443</v>
      </c>
    </row>
    <row r="321" spans="1:10" x14ac:dyDescent="0.25">
      <c r="A321" s="235"/>
      <c r="B321" s="230"/>
      <c r="C321" s="12"/>
      <c r="D321" s="231"/>
      <c r="E321" s="237"/>
      <c r="F321" s="240"/>
      <c r="G321" s="365" t="s">
        <v>5</v>
      </c>
      <c r="H321" s="365"/>
      <c r="I321" s="239"/>
      <c r="J321" s="227">
        <f>SUM(I8:I313)</f>
        <v>298969691</v>
      </c>
    </row>
    <row r="322" spans="1:10" x14ac:dyDescent="0.25">
      <c r="A322" s="235"/>
      <c r="B322" s="230"/>
      <c r="C322" s="12"/>
      <c r="D322" s="231"/>
      <c r="E322" s="237"/>
      <c r="F322" s="240"/>
      <c r="G322" s="365" t="s">
        <v>32</v>
      </c>
      <c r="H322" s="365"/>
      <c r="I322" s="240" t="str">
        <f>IF(J322&gt;0,"SALDO",IF(J322&lt;0,"PIUTANG",IF(J322=0,"LUNAS")))</f>
        <v>PIUTANG</v>
      </c>
      <c r="J322" s="227">
        <f>J321-J320</f>
        <v>-6056752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22:H322"/>
    <mergeCell ref="G316:H316"/>
    <mergeCell ref="G317:H317"/>
    <mergeCell ref="G318:H318"/>
    <mergeCell ref="G319:H319"/>
    <mergeCell ref="G320:H320"/>
    <mergeCell ref="G321:H321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8"/>
  <sheetViews>
    <sheetView zoomScale="85" zoomScaleNormal="85" workbookViewId="0">
      <pane ySplit="7" topLeftCell="A169" activePane="bottomLeft" state="frozen"/>
      <selection pane="bottomLeft" activeCell="M181" sqref="M18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6" t="s">
        <v>21</v>
      </c>
      <c r="G2" s="366"/>
      <c r="H2" s="366"/>
      <c r="I2" s="220">
        <f>J202*-1</f>
        <v>-1234449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6"/>
      <c r="I7" s="408"/>
      <c r="J7" s="379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>
        <v>43318</v>
      </c>
      <c r="B181" s="99">
        <v>180171633</v>
      </c>
      <c r="C181" s="100">
        <v>8</v>
      </c>
      <c r="D181" s="34">
        <v>615913</v>
      </c>
      <c r="E181" s="101"/>
      <c r="F181" s="99"/>
      <c r="G181" s="34"/>
      <c r="H181" s="102"/>
      <c r="I181" s="102"/>
      <c r="J181" s="34"/>
    </row>
    <row r="182" spans="1:10" x14ac:dyDescent="0.25">
      <c r="A182" s="98">
        <v>43320</v>
      </c>
      <c r="B182" s="99">
        <v>180171815</v>
      </c>
      <c r="C182" s="100">
        <v>2</v>
      </c>
      <c r="D182" s="34">
        <v>151550</v>
      </c>
      <c r="E182" s="101"/>
      <c r="F182" s="99"/>
      <c r="G182" s="34"/>
      <c r="H182" s="102"/>
      <c r="I182" s="102"/>
      <c r="J182" s="34"/>
    </row>
    <row r="183" spans="1:10" x14ac:dyDescent="0.25">
      <c r="A183" s="98">
        <v>43320</v>
      </c>
      <c r="B183" s="99">
        <v>180171874</v>
      </c>
      <c r="C183" s="100">
        <v>4</v>
      </c>
      <c r="D183" s="34">
        <v>477575</v>
      </c>
      <c r="E183" s="101"/>
      <c r="F183" s="99"/>
      <c r="G183" s="34"/>
      <c r="H183" s="102"/>
      <c r="I183" s="102"/>
      <c r="J183" s="34"/>
    </row>
    <row r="184" spans="1:10" x14ac:dyDescent="0.25">
      <c r="A184" s="98">
        <v>43321</v>
      </c>
      <c r="B184" s="99">
        <v>180171924</v>
      </c>
      <c r="C184" s="100">
        <v>1</v>
      </c>
      <c r="D184" s="34">
        <v>102900</v>
      </c>
      <c r="E184" s="101"/>
      <c r="F184" s="99"/>
      <c r="G184" s="34"/>
      <c r="H184" s="102"/>
      <c r="I184" s="102"/>
      <c r="J184" s="34"/>
    </row>
    <row r="185" spans="1:10" x14ac:dyDescent="0.25">
      <c r="A185" s="98">
        <v>43321</v>
      </c>
      <c r="B185" s="99">
        <v>180171971</v>
      </c>
      <c r="C185" s="100">
        <v>1</v>
      </c>
      <c r="D185" s="34">
        <v>59588</v>
      </c>
      <c r="E185" s="101"/>
      <c r="F185" s="99"/>
      <c r="G185" s="34"/>
      <c r="H185" s="102"/>
      <c r="I185" s="102"/>
      <c r="J185" s="34"/>
    </row>
    <row r="186" spans="1:10" x14ac:dyDescent="0.25">
      <c r="A186" s="98">
        <v>43322</v>
      </c>
      <c r="B186" s="99">
        <v>180172022</v>
      </c>
      <c r="C186" s="100">
        <v>1</v>
      </c>
      <c r="D186" s="34">
        <v>47163</v>
      </c>
      <c r="E186" s="101"/>
      <c r="F186" s="99"/>
      <c r="G186" s="34"/>
      <c r="H186" s="102"/>
      <c r="I186" s="102"/>
      <c r="J186" s="34"/>
    </row>
    <row r="187" spans="1:10" x14ac:dyDescent="0.25">
      <c r="A187" s="98">
        <v>43322</v>
      </c>
      <c r="B187" s="99">
        <v>180172055</v>
      </c>
      <c r="C187" s="100">
        <v>2</v>
      </c>
      <c r="D187" s="34">
        <v>227063</v>
      </c>
      <c r="E187" s="101"/>
      <c r="F187" s="99"/>
      <c r="G187" s="34"/>
      <c r="H187" s="102"/>
      <c r="I187" s="102"/>
      <c r="J187" s="34"/>
    </row>
    <row r="188" spans="1:10" x14ac:dyDescent="0.25">
      <c r="A188" s="98">
        <v>43323</v>
      </c>
      <c r="B188" s="99">
        <v>180172109</v>
      </c>
      <c r="C188" s="100">
        <v>1</v>
      </c>
      <c r="D188" s="34">
        <v>150500</v>
      </c>
      <c r="E188" s="101">
        <v>180044789</v>
      </c>
      <c r="F188" s="99">
        <v>32</v>
      </c>
      <c r="G188" s="34">
        <v>3464300</v>
      </c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6" x14ac:dyDescent="0.25">
      <c r="A193" s="235"/>
      <c r="B193" s="234"/>
      <c r="C193" s="240"/>
      <c r="D193" s="236"/>
      <c r="E193" s="237"/>
      <c r="F193" s="234"/>
      <c r="G193" s="236"/>
      <c r="H193" s="239"/>
      <c r="I193" s="239"/>
      <c r="J193" s="236"/>
    </row>
    <row r="194" spans="1:16" x14ac:dyDescent="0.25">
      <c r="A194" s="235"/>
      <c r="B194" s="223" t="s">
        <v>11</v>
      </c>
      <c r="C194" s="232">
        <f>SUM(C8:C193)</f>
        <v>1337</v>
      </c>
      <c r="D194" s="224"/>
      <c r="E194" s="223" t="s">
        <v>11</v>
      </c>
      <c r="F194" s="223">
        <f>SUM(F8:F193)</f>
        <v>215</v>
      </c>
      <c r="G194" s="224">
        <f>SUM(G8:G193)</f>
        <v>23221977</v>
      </c>
      <c r="H194" s="239"/>
      <c r="I194" s="239"/>
      <c r="J194" s="236"/>
    </row>
    <row r="195" spans="1:16" x14ac:dyDescent="0.25">
      <c r="A195" s="235"/>
      <c r="B195" s="223"/>
      <c r="C195" s="232"/>
      <c r="D195" s="224"/>
      <c r="E195" s="237"/>
      <c r="F195" s="234"/>
      <c r="G195" s="236"/>
      <c r="H195" s="239"/>
      <c r="I195" s="239"/>
      <c r="J195" s="236"/>
    </row>
    <row r="196" spans="1:16" x14ac:dyDescent="0.25">
      <c r="A196" s="225"/>
      <c r="B196" s="226"/>
      <c r="C196" s="240"/>
      <c r="D196" s="236"/>
      <c r="E196" s="223"/>
      <c r="F196" s="234"/>
      <c r="G196" s="365" t="s">
        <v>12</v>
      </c>
      <c r="H196" s="365"/>
      <c r="I196" s="239"/>
      <c r="J196" s="227">
        <f>SUM(D8:D193)</f>
        <v>129055029</v>
      </c>
    </row>
    <row r="197" spans="1:16" x14ac:dyDescent="0.25">
      <c r="A197" s="235"/>
      <c r="B197" s="234"/>
      <c r="C197" s="240"/>
      <c r="D197" s="236"/>
      <c r="E197" s="223"/>
      <c r="F197" s="234"/>
      <c r="G197" s="365" t="s">
        <v>13</v>
      </c>
      <c r="H197" s="365"/>
      <c r="I197" s="239"/>
      <c r="J197" s="227">
        <f>SUM(G8:G193)</f>
        <v>23221977</v>
      </c>
    </row>
    <row r="198" spans="1:16" x14ac:dyDescent="0.25">
      <c r="A198" s="228"/>
      <c r="B198" s="237"/>
      <c r="C198" s="240"/>
      <c r="D198" s="236"/>
      <c r="E198" s="237"/>
      <c r="F198" s="234"/>
      <c r="G198" s="365" t="s">
        <v>14</v>
      </c>
      <c r="H198" s="365"/>
      <c r="I198" s="41"/>
      <c r="J198" s="229">
        <f>J196-J197</f>
        <v>105833052</v>
      </c>
    </row>
    <row r="199" spans="1:16" x14ac:dyDescent="0.25">
      <c r="A199" s="235"/>
      <c r="B199" s="230"/>
      <c r="C199" s="240"/>
      <c r="D199" s="231"/>
      <c r="E199" s="237"/>
      <c r="F199" s="223"/>
      <c r="G199" s="365" t="s">
        <v>15</v>
      </c>
      <c r="H199" s="365"/>
      <c r="I199" s="239"/>
      <c r="J199" s="227">
        <f>SUM(H8:H195)</f>
        <v>375000</v>
      </c>
    </row>
    <row r="200" spans="1:16" x14ac:dyDescent="0.25">
      <c r="A200" s="235"/>
      <c r="B200" s="230"/>
      <c r="C200" s="240"/>
      <c r="D200" s="231"/>
      <c r="E200" s="237"/>
      <c r="F200" s="223"/>
      <c r="G200" s="365" t="s">
        <v>16</v>
      </c>
      <c r="H200" s="365"/>
      <c r="I200" s="239"/>
      <c r="J200" s="227">
        <f>J198+J199</f>
        <v>106208052</v>
      </c>
    </row>
    <row r="201" spans="1:16" x14ac:dyDescent="0.25">
      <c r="A201" s="235"/>
      <c r="B201" s="230"/>
      <c r="C201" s="240"/>
      <c r="D201" s="231"/>
      <c r="E201" s="237"/>
      <c r="F201" s="234"/>
      <c r="G201" s="365" t="s">
        <v>5</v>
      </c>
      <c r="H201" s="365"/>
      <c r="I201" s="239"/>
      <c r="J201" s="227">
        <f>SUM(I8:I195)</f>
        <v>107442501</v>
      </c>
    </row>
    <row r="202" spans="1:16" x14ac:dyDescent="0.25">
      <c r="A202" s="235"/>
      <c r="B202" s="230"/>
      <c r="C202" s="240"/>
      <c r="D202" s="231"/>
      <c r="E202" s="237"/>
      <c r="F202" s="234"/>
      <c r="G202" s="365" t="s">
        <v>32</v>
      </c>
      <c r="H202" s="365"/>
      <c r="I202" s="240" t="str">
        <f>IF(J202&gt;0,"SALDO",IF(J202&lt;0,"PIUTANG",IF(J202=0,"LUNAS")))</f>
        <v>SALDO</v>
      </c>
      <c r="J202" s="227">
        <f>J201-J200</f>
        <v>1234449</v>
      </c>
    </row>
    <row r="203" spans="1:16" x14ac:dyDescent="0.25">
      <c r="F203" s="219"/>
      <c r="G203" s="219"/>
      <c r="J203" s="219"/>
    </row>
    <row r="204" spans="1:16" x14ac:dyDescent="0.25">
      <c r="C204" s="219"/>
      <c r="D204" s="219"/>
      <c r="F204" s="219"/>
      <c r="G204" s="219"/>
      <c r="J204" s="219"/>
      <c r="L204" s="233"/>
      <c r="M204" s="233"/>
      <c r="N204" s="233"/>
      <c r="O204" s="233"/>
      <c r="P204" s="233"/>
    </row>
    <row r="205" spans="1:16" x14ac:dyDescent="0.25">
      <c r="C205" s="219"/>
      <c r="D205" s="219"/>
      <c r="F205" s="219"/>
      <c r="G205" s="219"/>
      <c r="J205" s="219"/>
      <c r="L205" s="233"/>
      <c r="M205" s="233"/>
      <c r="N205" s="233"/>
      <c r="O205" s="233"/>
      <c r="P205" s="233"/>
    </row>
    <row r="206" spans="1:16" x14ac:dyDescent="0.25">
      <c r="C206" s="219"/>
      <c r="D206" s="219"/>
      <c r="F206" s="219"/>
      <c r="G206" s="219"/>
      <c r="J206" s="219"/>
      <c r="L206" s="233"/>
      <c r="M206" s="233"/>
      <c r="N206" s="233"/>
      <c r="O206" s="233"/>
      <c r="P206" s="233"/>
    </row>
    <row r="207" spans="1:16" x14ac:dyDescent="0.25">
      <c r="C207" s="219"/>
      <c r="D207" s="219"/>
      <c r="F207" s="219"/>
      <c r="G207" s="219"/>
      <c r="J207" s="219"/>
      <c r="L207" s="233"/>
      <c r="M207" s="233"/>
      <c r="N207" s="233"/>
      <c r="O207" s="233"/>
      <c r="P207" s="233"/>
    </row>
    <row r="208" spans="1:16" x14ac:dyDescent="0.25">
      <c r="C208" s="219"/>
      <c r="D208" s="219"/>
      <c r="L208" s="233"/>
      <c r="M208" s="233"/>
      <c r="N208" s="233"/>
      <c r="O208" s="233"/>
      <c r="P208" s="233"/>
    </row>
  </sheetData>
  <mergeCells count="15">
    <mergeCell ref="G202:H202"/>
    <mergeCell ref="G196:H196"/>
    <mergeCell ref="G197:H197"/>
    <mergeCell ref="G198:H198"/>
    <mergeCell ref="G199:H199"/>
    <mergeCell ref="G200:H200"/>
    <mergeCell ref="G201:H20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6" t="s">
        <v>21</v>
      </c>
      <c r="G2" s="366"/>
      <c r="H2" s="366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6"/>
      <c r="I7" s="408"/>
      <c r="J7" s="37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5" t="s">
        <v>12</v>
      </c>
      <c r="H46" s="36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5" t="s">
        <v>13</v>
      </c>
      <c r="H47" s="36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5" t="s">
        <v>14</v>
      </c>
      <c r="H48" s="36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5" t="s">
        <v>15</v>
      </c>
      <c r="H49" s="36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5" t="s">
        <v>16</v>
      </c>
      <c r="H50" s="36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5" t="s">
        <v>5</v>
      </c>
      <c r="H51" s="36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5" t="s">
        <v>32</v>
      </c>
      <c r="H52" s="36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5" t="s">
        <v>12</v>
      </c>
      <c r="H69" s="36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5" t="s">
        <v>13</v>
      </c>
      <c r="H70" s="36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5" t="s">
        <v>14</v>
      </c>
      <c r="H71" s="36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5" t="s">
        <v>15</v>
      </c>
      <c r="H72" s="36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5" t="s">
        <v>16</v>
      </c>
      <c r="H73" s="36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5" t="s">
        <v>5</v>
      </c>
      <c r="H74" s="36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5" t="s">
        <v>32</v>
      </c>
      <c r="H75" s="36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38" sqref="G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9" t="s">
        <v>21</v>
      </c>
      <c r="H1" s="409"/>
      <c r="I1" s="409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9" t="s">
        <v>109</v>
      </c>
      <c r="H2" s="409"/>
      <c r="I2" s="40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9" t="s">
        <v>110</v>
      </c>
      <c r="H3" s="409"/>
      <c r="I3" s="409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5"/>
      <c r="I7" s="408"/>
      <c r="J7" s="37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5" t="s">
        <v>12</v>
      </c>
      <c r="H44" s="36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5" t="s">
        <v>13</v>
      </c>
      <c r="H45" s="36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5" t="s">
        <v>14</v>
      </c>
      <c r="H46" s="36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5" t="s">
        <v>15</v>
      </c>
      <c r="H47" s="36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5" t="s">
        <v>16</v>
      </c>
      <c r="H48" s="36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5" t="s">
        <v>5</v>
      </c>
      <c r="H49" s="36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5" t="s">
        <v>32</v>
      </c>
      <c r="H50" s="36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5"/>
      <c r="I7" s="408"/>
      <c r="J7" s="37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5" t="s">
        <v>12</v>
      </c>
      <c r="H49" s="36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5" t="s">
        <v>13</v>
      </c>
      <c r="H50" s="36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5" t="s">
        <v>14</v>
      </c>
      <c r="H51" s="36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5" t="s">
        <v>15</v>
      </c>
      <c r="H52" s="36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5" t="s">
        <v>16</v>
      </c>
      <c r="H53" s="36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5" t="s">
        <v>5</v>
      </c>
      <c r="H54" s="36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5" t="s">
        <v>32</v>
      </c>
      <c r="H55" s="36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6" t="s">
        <v>22</v>
      </c>
      <c r="G1" s="366"/>
      <c r="H1" s="36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2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5"/>
      <c r="I7" s="408"/>
      <c r="J7" s="37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5" t="s">
        <v>12</v>
      </c>
      <c r="H120" s="36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5" t="s">
        <v>13</v>
      </c>
      <c r="H121" s="36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5" t="s">
        <v>14</v>
      </c>
      <c r="H122" s="36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5" t="s">
        <v>15</v>
      </c>
      <c r="H123" s="36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5" t="s">
        <v>16</v>
      </c>
      <c r="H124" s="36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5" t="s">
        <v>5</v>
      </c>
      <c r="H125" s="36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5" t="s">
        <v>32</v>
      </c>
      <c r="H126" s="36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B20" sqref="B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0" t="s">
        <v>49</v>
      </c>
      <c r="B1" s="410"/>
      <c r="C1" s="410"/>
    </row>
    <row r="2" spans="1:5" ht="15" customHeight="1" x14ac:dyDescent="0.25">
      <c r="A2" s="410"/>
      <c r="B2" s="410"/>
      <c r="C2" s="41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43318</v>
      </c>
      <c r="C5" s="281">
        <f>'Taufik ST'!I2</f>
        <v>6056752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43311</v>
      </c>
      <c r="C6" s="281">
        <f>'Indra Fashion'!I2</f>
        <v>1733437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43323</v>
      </c>
      <c r="C7" s="281">
        <f>Atlantis!I2</f>
        <v>2474589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43323</v>
      </c>
      <c r="C8" s="281">
        <f>Bandros!I2</f>
        <v>3492390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6220150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 t="s">
        <v>40</v>
      </c>
      <c r="C11" s="281">
        <v>0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43321</v>
      </c>
      <c r="C13" s="281">
        <f>Yanyan!I2</f>
        <v>417025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43323</v>
      </c>
      <c r="C19" s="281">
        <f>'Agus A'!I2</f>
        <v>2134976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43318</v>
      </c>
      <c r="C20" s="281">
        <f>AnipAssunah!I2</f>
        <v>2307732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3" t="s">
        <v>11</v>
      </c>
      <c r="B23" s="414"/>
      <c r="C23" s="411">
        <f>SUM(C5:C22)</f>
        <v>34829742.5</v>
      </c>
    </row>
    <row r="24" spans="1:5" s="267" customFormat="1" ht="15" customHeight="1" x14ac:dyDescent="0.25">
      <c r="A24" s="415"/>
      <c r="B24" s="416"/>
      <c r="C24" s="41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8" t="s">
        <v>22</v>
      </c>
      <c r="G1" s="418"/>
      <c r="H1" s="41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8" t="s">
        <v>21</v>
      </c>
      <c r="G2" s="418"/>
      <c r="H2" s="418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3" x14ac:dyDescent="0.25">
      <c r="A6" s="420" t="s">
        <v>2</v>
      </c>
      <c r="B6" s="421" t="s">
        <v>3</v>
      </c>
      <c r="C6" s="421"/>
      <c r="D6" s="421"/>
      <c r="E6" s="421"/>
      <c r="F6" s="421"/>
      <c r="G6" s="421"/>
      <c r="H6" s="422" t="s">
        <v>4</v>
      </c>
      <c r="I6" s="424" t="s">
        <v>5</v>
      </c>
      <c r="J6" s="425" t="s">
        <v>6</v>
      </c>
    </row>
    <row r="7" spans="1:13" x14ac:dyDescent="0.25">
      <c r="A7" s="42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3"/>
      <c r="I7" s="424"/>
      <c r="J7" s="42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7" t="s">
        <v>12</v>
      </c>
      <c r="H89" s="41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7" t="s">
        <v>13</v>
      </c>
      <c r="H90" s="41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7" t="s">
        <v>14</v>
      </c>
      <c r="H91" s="41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7" t="s">
        <v>15</v>
      </c>
      <c r="H92" s="41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7" t="s">
        <v>16</v>
      </c>
      <c r="H93" s="41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7" t="s">
        <v>5</v>
      </c>
      <c r="H94" s="41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7" t="s">
        <v>32</v>
      </c>
      <c r="H95" s="41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6" t="s">
        <v>22</v>
      </c>
      <c r="G1" s="366"/>
      <c r="H1" s="36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6" t="s">
        <v>21</v>
      </c>
      <c r="G2" s="366"/>
      <c r="H2" s="36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6"/>
      <c r="I6" s="408"/>
      <c r="J6" s="37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5" t="s">
        <v>12</v>
      </c>
      <c r="H121" s="36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5" t="s">
        <v>13</v>
      </c>
      <c r="H122" s="36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5" t="s">
        <v>14</v>
      </c>
      <c r="H123" s="36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5" t="s">
        <v>15</v>
      </c>
      <c r="H124" s="36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5" t="s">
        <v>16</v>
      </c>
      <c r="H125" s="36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5" t="s">
        <v>5</v>
      </c>
      <c r="H126" s="36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5" t="s">
        <v>32</v>
      </c>
      <c r="H127" s="36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6" t="s">
        <v>22</v>
      </c>
      <c r="G1" s="366"/>
      <c r="H1" s="36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6" t="s">
        <v>21</v>
      </c>
      <c r="G2" s="366"/>
      <c r="H2" s="36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369" t="s">
        <v>4</v>
      </c>
      <c r="I5" s="426" t="s">
        <v>5</v>
      </c>
      <c r="J5" s="371" t="s">
        <v>6</v>
      </c>
      <c r="L5" s="37"/>
      <c r="M5" s="37"/>
      <c r="N5" s="37"/>
      <c r="O5" s="37"/>
      <c r="P5" s="37"/>
      <c r="Q5" s="37"/>
    </row>
    <row r="6" spans="1:17" x14ac:dyDescent="0.25">
      <c r="A6" s="36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9"/>
      <c r="I6" s="426"/>
      <c r="J6" s="37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5" t="s">
        <v>12</v>
      </c>
      <c r="H31" s="36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5" t="s">
        <v>13</v>
      </c>
      <c r="H32" s="36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5" t="s">
        <v>14</v>
      </c>
      <c r="H33" s="36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5" t="s">
        <v>15</v>
      </c>
      <c r="H34" s="36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5" t="s">
        <v>16</v>
      </c>
      <c r="H35" s="36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5" t="s">
        <v>5</v>
      </c>
      <c r="H36" s="36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5" t="s">
        <v>32</v>
      </c>
      <c r="H37" s="36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9"/>
  <sheetViews>
    <sheetView workbookViewId="0">
      <pane ySplit="7" topLeftCell="A156" activePane="bottomLeft" state="frozen"/>
      <selection pane="bottomLeft" activeCell="E167" sqref="E16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6" t="s">
        <v>22</v>
      </c>
      <c r="G1" s="366"/>
      <c r="H1" s="366"/>
      <c r="I1" s="42" t="s">
        <v>20</v>
      </c>
      <c r="J1" s="20"/>
      <c r="L1" s="277">
        <f>SUM(D159:D163)</f>
        <v>1295001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J179*-1</f>
        <v>1733437</v>
      </c>
      <c r="J2" s="20"/>
      <c r="L2" s="277">
        <f>SUM(G159:G163)</f>
        <v>156538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1138463</v>
      </c>
      <c r="M3" s="219"/>
      <c r="N3" s="219">
        <f>I2-L3</f>
        <v>594974</v>
      </c>
      <c r="O3" s="219"/>
      <c r="P3" s="219"/>
      <c r="Q3" s="219"/>
      <c r="R3" s="219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73" t="s">
        <v>4</v>
      </c>
      <c r="I6" s="370" t="s">
        <v>5</v>
      </c>
      <c r="J6" s="371" t="s">
        <v>6</v>
      </c>
    </row>
    <row r="7" spans="1:18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3"/>
      <c r="I7" s="370"/>
      <c r="J7" s="37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2">
        <v>43313</v>
      </c>
      <c r="B161" s="234">
        <v>180171216</v>
      </c>
      <c r="C161" s="240">
        <v>3</v>
      </c>
      <c r="D161" s="236">
        <v>256113</v>
      </c>
      <c r="E161" s="237"/>
      <c r="F161" s="240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2">
        <v>43314</v>
      </c>
      <c r="B162" s="234">
        <v>180171308</v>
      </c>
      <c r="C162" s="240">
        <v>2</v>
      </c>
      <c r="D162" s="236">
        <v>302313</v>
      </c>
      <c r="E162" s="237">
        <v>180044635</v>
      </c>
      <c r="F162" s="240">
        <v>2</v>
      </c>
      <c r="G162" s="236">
        <v>156538</v>
      </c>
      <c r="H162" s="239"/>
      <c r="I162" s="239"/>
      <c r="J162" s="23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2">
        <v>43315</v>
      </c>
      <c r="B163" s="234">
        <v>180171402</v>
      </c>
      <c r="C163" s="240">
        <v>1</v>
      </c>
      <c r="D163" s="236">
        <v>148575</v>
      </c>
      <c r="E163" s="237"/>
      <c r="F163" s="240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2">
        <v>43319</v>
      </c>
      <c r="B164" s="234">
        <v>180171757</v>
      </c>
      <c r="C164" s="240">
        <v>4</v>
      </c>
      <c r="D164" s="236">
        <v>375813</v>
      </c>
      <c r="E164" s="237"/>
      <c r="F164" s="240"/>
      <c r="G164" s="236"/>
      <c r="H164" s="239"/>
      <c r="I164" s="239"/>
      <c r="J164" s="23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2">
        <v>43320</v>
      </c>
      <c r="B165" s="234">
        <v>180171858</v>
      </c>
      <c r="C165" s="240">
        <v>1</v>
      </c>
      <c r="D165" s="236">
        <v>93100</v>
      </c>
      <c r="E165" s="237"/>
      <c r="F165" s="240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2">
        <v>43320</v>
      </c>
      <c r="B166" s="234">
        <v>180171872</v>
      </c>
      <c r="C166" s="240">
        <v>1</v>
      </c>
      <c r="D166" s="236">
        <v>69300</v>
      </c>
      <c r="E166" s="237"/>
      <c r="F166" s="240"/>
      <c r="G166" s="236"/>
      <c r="H166" s="239"/>
      <c r="I166" s="239"/>
      <c r="J166" s="23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2">
        <v>43323</v>
      </c>
      <c r="B167" s="234">
        <v>180172128</v>
      </c>
      <c r="C167" s="240">
        <v>2</v>
      </c>
      <c r="D167" s="236">
        <v>205538</v>
      </c>
      <c r="E167" s="237">
        <v>180044785</v>
      </c>
      <c r="F167" s="240">
        <v>1</v>
      </c>
      <c r="G167" s="236">
        <v>145775</v>
      </c>
      <c r="H167" s="239"/>
      <c r="I167" s="239"/>
      <c r="J167" s="236"/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/>
      <c r="B168" s="234"/>
      <c r="C168" s="240"/>
      <c r="D168" s="236"/>
      <c r="E168" s="237"/>
      <c r="F168" s="240"/>
      <c r="G168" s="236"/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/>
      <c r="B169" s="234"/>
      <c r="C169" s="240"/>
      <c r="D169" s="236"/>
      <c r="E169" s="237"/>
      <c r="F169" s="240"/>
      <c r="G169" s="236"/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x14ac:dyDescent="0.25">
      <c r="A170" s="162"/>
      <c r="B170" s="3"/>
      <c r="C170" s="40"/>
      <c r="D170" s="6"/>
      <c r="E170" s="7"/>
      <c r="F170" s="40"/>
      <c r="G170" s="6"/>
      <c r="H170" s="39"/>
      <c r="I170" s="39"/>
      <c r="J170" s="6"/>
    </row>
    <row r="171" spans="1:18" x14ac:dyDescent="0.25">
      <c r="A171" s="162"/>
      <c r="B171" s="8" t="s">
        <v>11</v>
      </c>
      <c r="C171" s="77">
        <f>SUM(C8:C170)</f>
        <v>958</v>
      </c>
      <c r="D171" s="9">
        <f>SUM(D8:D170)</f>
        <v>103857899</v>
      </c>
      <c r="E171" s="8" t="s">
        <v>11</v>
      </c>
      <c r="F171" s="77">
        <f>SUM(F8:F170)</f>
        <v>78</v>
      </c>
      <c r="G171" s="5">
        <f>SUM(G8:G170)</f>
        <v>18123049</v>
      </c>
      <c r="H171" s="40">
        <f>SUM(H8:H170)</f>
        <v>0</v>
      </c>
      <c r="I171" s="40">
        <f>SUM(I8:I170)</f>
        <v>84001413</v>
      </c>
      <c r="J171" s="5"/>
    </row>
    <row r="172" spans="1:18" x14ac:dyDescent="0.25">
      <c r="A172" s="162"/>
      <c r="B172" s="8"/>
      <c r="C172" s="77"/>
      <c r="D172" s="9"/>
      <c r="E172" s="8"/>
      <c r="F172" s="77"/>
      <c r="G172" s="5"/>
      <c r="H172" s="40"/>
      <c r="I172" s="40"/>
      <c r="J172" s="5"/>
    </row>
    <row r="173" spans="1:18" x14ac:dyDescent="0.25">
      <c r="A173" s="163"/>
      <c r="B173" s="11"/>
      <c r="C173" s="40"/>
      <c r="D173" s="6"/>
      <c r="E173" s="8"/>
      <c r="F173" s="40"/>
      <c r="G173" s="365" t="s">
        <v>12</v>
      </c>
      <c r="H173" s="365"/>
      <c r="I173" s="39"/>
      <c r="J173" s="13">
        <f>SUM(D8:D170)</f>
        <v>103857899</v>
      </c>
    </row>
    <row r="174" spans="1:18" x14ac:dyDescent="0.25">
      <c r="A174" s="162"/>
      <c r="B174" s="3"/>
      <c r="C174" s="40"/>
      <c r="D174" s="6"/>
      <c r="E174" s="7"/>
      <c r="F174" s="40"/>
      <c r="G174" s="365" t="s">
        <v>13</v>
      </c>
      <c r="H174" s="365"/>
      <c r="I174" s="39"/>
      <c r="J174" s="13">
        <f>SUM(G8:G170)</f>
        <v>18123049</v>
      </c>
    </row>
    <row r="175" spans="1:18" x14ac:dyDescent="0.25">
      <c r="A175" s="164"/>
      <c r="B175" s="7"/>
      <c r="C175" s="40"/>
      <c r="D175" s="6"/>
      <c r="E175" s="7"/>
      <c r="F175" s="40"/>
      <c r="G175" s="365" t="s">
        <v>14</v>
      </c>
      <c r="H175" s="365"/>
      <c r="I175" s="41"/>
      <c r="J175" s="15">
        <f>J173-J174</f>
        <v>85734850</v>
      </c>
    </row>
    <row r="176" spans="1:18" x14ac:dyDescent="0.25">
      <c r="A176" s="162"/>
      <c r="B176" s="16"/>
      <c r="C176" s="40"/>
      <c r="D176" s="17"/>
      <c r="E176" s="7"/>
      <c r="F176" s="40"/>
      <c r="G176" s="365" t="s">
        <v>15</v>
      </c>
      <c r="H176" s="365"/>
      <c r="I176" s="39"/>
      <c r="J176" s="13">
        <f>SUM(H8:H170)</f>
        <v>0</v>
      </c>
    </row>
    <row r="177" spans="1:10" x14ac:dyDescent="0.25">
      <c r="A177" s="162"/>
      <c r="B177" s="16"/>
      <c r="C177" s="40"/>
      <c r="D177" s="17"/>
      <c r="E177" s="7"/>
      <c r="F177" s="40"/>
      <c r="G177" s="365" t="s">
        <v>16</v>
      </c>
      <c r="H177" s="365"/>
      <c r="I177" s="39"/>
      <c r="J177" s="13">
        <f>J175+J176</f>
        <v>85734850</v>
      </c>
    </row>
    <row r="178" spans="1:10" x14ac:dyDescent="0.25">
      <c r="A178" s="162"/>
      <c r="B178" s="16"/>
      <c r="C178" s="40"/>
      <c r="D178" s="17"/>
      <c r="E178" s="7"/>
      <c r="F178" s="40"/>
      <c r="G178" s="365" t="s">
        <v>5</v>
      </c>
      <c r="H178" s="365"/>
      <c r="I178" s="39"/>
      <c r="J178" s="13">
        <f>SUM(I8:I170)</f>
        <v>84001413</v>
      </c>
    </row>
    <row r="179" spans="1:10" x14ac:dyDescent="0.25">
      <c r="A179" s="162"/>
      <c r="B179" s="16"/>
      <c r="C179" s="40"/>
      <c r="D179" s="17"/>
      <c r="E179" s="7"/>
      <c r="F179" s="40"/>
      <c r="G179" s="365" t="s">
        <v>32</v>
      </c>
      <c r="H179" s="365"/>
      <c r="I179" s="40" t="str">
        <f>IF(J179&gt;0,"SALDO",IF(J179&lt;0,"PIUTANG",IF(J179=0,"LUNAS")))</f>
        <v>PIUTANG</v>
      </c>
      <c r="J179" s="13">
        <f>J178-J177</f>
        <v>-1733437</v>
      </c>
    </row>
  </sheetData>
  <mergeCells count="15">
    <mergeCell ref="G178:H178"/>
    <mergeCell ref="G179:H179"/>
    <mergeCell ref="G173:H173"/>
    <mergeCell ref="G174:H174"/>
    <mergeCell ref="G175:H175"/>
    <mergeCell ref="G176:H176"/>
    <mergeCell ref="G177:H177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-34807202</v>
      </c>
      <c r="J2" s="20"/>
    </row>
    <row r="4" spans="1:10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0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0" x14ac:dyDescent="0.25">
      <c r="A6" s="40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6"/>
      <c r="I6" s="408"/>
      <c r="J6" s="37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7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7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7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7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7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7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7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7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7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7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6" t="s">
        <v>21</v>
      </c>
      <c r="G2" s="366"/>
      <c r="H2" s="366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238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L6" s="238"/>
    </row>
    <row r="7" spans="1:12" x14ac:dyDescent="0.25">
      <c r="A7" s="40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6"/>
      <c r="I7" s="408"/>
      <c r="J7" s="37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5" t="s">
        <v>12</v>
      </c>
      <c r="H53" s="36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5" t="s">
        <v>13</v>
      </c>
      <c r="H54" s="36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5" t="s">
        <v>14</v>
      </c>
      <c r="H55" s="36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5" t="s">
        <v>15</v>
      </c>
      <c r="H56" s="36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5" t="s">
        <v>16</v>
      </c>
      <c r="H57" s="36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5" t="s">
        <v>5</v>
      </c>
      <c r="H58" s="36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5" t="s">
        <v>32</v>
      </c>
      <c r="H59" s="36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9"/>
      <c r="I7" s="426"/>
      <c r="J7" s="37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6" t="s">
        <v>22</v>
      </c>
      <c r="G1" s="366"/>
      <c r="H1" s="36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7" t="s">
        <v>63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9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9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9"/>
      <c r="I7" s="370"/>
      <c r="J7" s="37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5" t="s">
        <v>12</v>
      </c>
      <c r="H32" s="36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5" t="s">
        <v>13</v>
      </c>
      <c r="H33" s="36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5" t="s">
        <v>14</v>
      </c>
      <c r="H34" s="36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5" t="s">
        <v>15</v>
      </c>
      <c r="H35" s="36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5" t="s">
        <v>16</v>
      </c>
      <c r="H36" s="36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5" t="s">
        <v>5</v>
      </c>
      <c r="H37" s="36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5" t="s">
        <v>32</v>
      </c>
      <c r="H38" s="36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6" t="s">
        <v>21</v>
      </c>
      <c r="G2" s="366"/>
      <c r="H2" s="36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5"/>
      <c r="I7" s="408"/>
      <c r="J7" s="37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5" t="s">
        <v>12</v>
      </c>
      <c r="H73" s="36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5" t="s">
        <v>13</v>
      </c>
      <c r="H74" s="36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5" t="s">
        <v>14</v>
      </c>
      <c r="H75" s="36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5" t="s">
        <v>15</v>
      </c>
      <c r="H76" s="36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5" t="s">
        <v>16</v>
      </c>
      <c r="H77" s="36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5" t="s">
        <v>5</v>
      </c>
      <c r="H78" s="36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5" t="s">
        <v>32</v>
      </c>
      <c r="H79" s="36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6" t="s">
        <v>120</v>
      </c>
      <c r="G2" s="366"/>
      <c r="H2" s="366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18"/>
      <c r="N5" s="18"/>
      <c r="O5" s="37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430" t="s">
        <v>4</v>
      </c>
      <c r="I6" s="432" t="s">
        <v>5</v>
      </c>
      <c r="J6" s="433" t="s">
        <v>6</v>
      </c>
      <c r="L6" s="18"/>
      <c r="N6" s="18"/>
      <c r="O6" s="37"/>
    </row>
    <row r="7" spans="1:15" x14ac:dyDescent="0.25">
      <c r="A7" s="36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1"/>
      <c r="I7" s="432"/>
      <c r="J7" s="43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9" t="s">
        <v>12</v>
      </c>
      <c r="H19" s="42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9" t="s">
        <v>13</v>
      </c>
      <c r="H20" s="42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9" t="s">
        <v>14</v>
      </c>
      <c r="H21" s="42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9" t="s">
        <v>15</v>
      </c>
      <c r="H22" s="42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9" t="s">
        <v>16</v>
      </c>
      <c r="H23" s="42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9" t="s">
        <v>5</v>
      </c>
      <c r="H24" s="42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9" t="s">
        <v>32</v>
      </c>
      <c r="H25" s="42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6" t="s">
        <v>22</v>
      </c>
      <c r="G1" s="366"/>
      <c r="H1" s="36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5"/>
      <c r="I7" s="408"/>
      <c r="J7" s="37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6" t="s">
        <v>22</v>
      </c>
      <c r="G1" s="366"/>
      <c r="H1" s="366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6" t="s">
        <v>21</v>
      </c>
      <c r="G2" s="366"/>
      <c r="H2" s="366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5"/>
      <c r="I7" s="408"/>
      <c r="J7" s="37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5" t="s">
        <v>12</v>
      </c>
      <c r="H35" s="36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5" t="s">
        <v>13</v>
      </c>
      <c r="H36" s="36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5" t="s">
        <v>14</v>
      </c>
      <c r="H37" s="36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5" t="s">
        <v>15</v>
      </c>
      <c r="H38" s="36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5" t="s">
        <v>16</v>
      </c>
      <c r="H39" s="36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5" t="s">
        <v>5</v>
      </c>
      <c r="H40" s="36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5" t="s">
        <v>32</v>
      </c>
      <c r="H41" s="36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6" t="s">
        <v>22</v>
      </c>
      <c r="G1" s="366"/>
      <c r="H1" s="366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6" t="s">
        <v>21</v>
      </c>
      <c r="G2" s="366"/>
      <c r="H2" s="366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7" x14ac:dyDescent="0.25">
      <c r="A7" s="40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5"/>
      <c r="I7" s="408"/>
      <c r="J7" s="37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74"/>
  <sheetViews>
    <sheetView workbookViewId="0">
      <pane ySplit="7" topLeftCell="A949" activePane="bottomLeft" state="frozen"/>
      <selection pane="bottomLeft" activeCell="L951" sqref="L95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SUM(D937:D945)</f>
        <v>4796052</v>
      </c>
      <c r="M1" s="219">
        <f>SUM(D946:D956)</f>
        <v>6980491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J974*-1</f>
        <v>3492390</v>
      </c>
      <c r="J2" s="218"/>
      <c r="L2" s="219">
        <f>SUM(G937:G945)</f>
        <v>608475</v>
      </c>
      <c r="M2" s="219">
        <f>SUM(G946:G955)</f>
        <v>367938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4187577</v>
      </c>
      <c r="M3" s="219">
        <f>M1-M2</f>
        <v>6612553</v>
      </c>
      <c r="N3" s="219">
        <f>L3+M3</f>
        <v>10800130</v>
      </c>
    </row>
    <row r="4" spans="1:18" x14ac:dyDescent="0.25">
      <c r="L4" s="233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74" t="s">
        <v>4</v>
      </c>
      <c r="I6" s="376" t="s">
        <v>5</v>
      </c>
      <c r="J6" s="378" t="s">
        <v>6</v>
      </c>
    </row>
    <row r="7" spans="1:18" x14ac:dyDescent="0.25">
      <c r="A7" s="36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5"/>
      <c r="I7" s="377"/>
      <c r="J7" s="379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98">
        <v>43323</v>
      </c>
      <c r="B957" s="99">
        <v>180172074</v>
      </c>
      <c r="C957" s="100">
        <v>2</v>
      </c>
      <c r="D957" s="34">
        <v>216913</v>
      </c>
      <c r="E957" s="99">
        <v>180044771</v>
      </c>
      <c r="F957" s="100">
        <v>2</v>
      </c>
      <c r="G957" s="34">
        <v>168175</v>
      </c>
      <c r="H957" s="102"/>
      <c r="I957" s="102"/>
      <c r="J957" s="34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98">
        <v>43323</v>
      </c>
      <c r="B958" s="99">
        <v>180172075</v>
      </c>
      <c r="C958" s="100">
        <v>20</v>
      </c>
      <c r="D958" s="34">
        <v>1835488</v>
      </c>
      <c r="E958" s="99">
        <v>180044781</v>
      </c>
      <c r="F958" s="100">
        <v>1</v>
      </c>
      <c r="G958" s="34">
        <v>110075</v>
      </c>
      <c r="H958" s="102"/>
      <c r="I958" s="102"/>
      <c r="J958" s="34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98">
        <v>43323</v>
      </c>
      <c r="B959" s="99">
        <v>180172077</v>
      </c>
      <c r="C959" s="100">
        <v>1</v>
      </c>
      <c r="D959" s="34">
        <v>141838</v>
      </c>
      <c r="E959" s="99"/>
      <c r="F959" s="100"/>
      <c r="G959" s="34"/>
      <c r="H959" s="102"/>
      <c r="I959" s="102"/>
      <c r="J959" s="34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98">
        <v>43323</v>
      </c>
      <c r="B960" s="99">
        <v>180172094</v>
      </c>
      <c r="C960" s="100">
        <v>3</v>
      </c>
      <c r="D960" s="34">
        <v>390600</v>
      </c>
      <c r="E960" s="99"/>
      <c r="F960" s="100"/>
      <c r="G960" s="34"/>
      <c r="H960" s="102"/>
      <c r="I960" s="102"/>
      <c r="J960" s="34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98">
        <v>43323</v>
      </c>
      <c r="B961" s="99">
        <v>180172097</v>
      </c>
      <c r="C961" s="100">
        <v>4</v>
      </c>
      <c r="D961" s="34">
        <v>447125</v>
      </c>
      <c r="E961" s="99"/>
      <c r="F961" s="100"/>
      <c r="G961" s="34"/>
      <c r="H961" s="102"/>
      <c r="I961" s="102"/>
      <c r="J961" s="34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98">
        <v>43323</v>
      </c>
      <c r="B962" s="99">
        <v>180172122</v>
      </c>
      <c r="C962" s="100">
        <v>5</v>
      </c>
      <c r="D962" s="34">
        <v>507238</v>
      </c>
      <c r="E962" s="99"/>
      <c r="F962" s="100"/>
      <c r="G962" s="34"/>
      <c r="H962" s="102"/>
      <c r="I962" s="102"/>
      <c r="J962" s="34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98">
        <v>43323</v>
      </c>
      <c r="B963" s="99">
        <v>180172136</v>
      </c>
      <c r="C963" s="100">
        <v>2</v>
      </c>
      <c r="D963" s="34">
        <v>231438</v>
      </c>
      <c r="E963" s="99"/>
      <c r="F963" s="100"/>
      <c r="G963" s="34"/>
      <c r="H963" s="102"/>
      <c r="I963" s="102"/>
      <c r="J963" s="34"/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98"/>
      <c r="B964" s="99"/>
      <c r="C964" s="100"/>
      <c r="D964" s="34"/>
      <c r="E964" s="99"/>
      <c r="F964" s="100"/>
      <c r="G964" s="34"/>
      <c r="H964" s="102"/>
      <c r="I964" s="102"/>
      <c r="J964" s="34"/>
      <c r="K964" s="138"/>
      <c r="L964" s="138"/>
      <c r="M964" s="138"/>
      <c r="N964" s="138"/>
      <c r="O964" s="138"/>
      <c r="P964" s="138"/>
      <c r="Q964" s="138"/>
      <c r="R964" s="138"/>
    </row>
    <row r="965" spans="1:18" x14ac:dyDescent="0.25">
      <c r="A965" s="235"/>
      <c r="B965" s="234"/>
      <c r="C965" s="240"/>
      <c r="D965" s="236"/>
      <c r="E965" s="234"/>
      <c r="F965" s="240"/>
      <c r="G965" s="236"/>
      <c r="H965" s="239"/>
      <c r="I965" s="239"/>
      <c r="J965" s="236"/>
    </row>
    <row r="966" spans="1:18" s="218" customFormat="1" x14ac:dyDescent="0.25">
      <c r="A966" s="226"/>
      <c r="B966" s="223" t="s">
        <v>11</v>
      </c>
      <c r="C966" s="232">
        <f>SUM(C8:C965)</f>
        <v>10766</v>
      </c>
      <c r="D966" s="224">
        <f>SUM(D8:D965)</f>
        <v>1167979033</v>
      </c>
      <c r="E966" s="223" t="s">
        <v>11</v>
      </c>
      <c r="F966" s="232">
        <f>SUM(F8:F965)</f>
        <v>1097</v>
      </c>
      <c r="G966" s="224">
        <f>SUM(G8:G965)</f>
        <v>120071479</v>
      </c>
      <c r="H966" s="232">
        <f>SUM(H8:H965)</f>
        <v>0</v>
      </c>
      <c r="I966" s="232">
        <f>SUM(I8:I965)</f>
        <v>1044415164</v>
      </c>
      <c r="J966" s="224"/>
      <c r="K966" s="220"/>
      <c r="L966" s="220"/>
      <c r="M966" s="220"/>
      <c r="N966" s="220"/>
      <c r="O966" s="220"/>
      <c r="P966" s="220"/>
      <c r="Q966" s="220"/>
      <c r="R966" s="220"/>
    </row>
    <row r="967" spans="1:18" s="218" customFormat="1" x14ac:dyDescent="0.25">
      <c r="A967" s="226"/>
      <c r="B967" s="223"/>
      <c r="C967" s="232"/>
      <c r="D967" s="224"/>
      <c r="E967" s="223"/>
      <c r="F967" s="232"/>
      <c r="G967" s="224"/>
      <c r="H967" s="232"/>
      <c r="I967" s="232"/>
      <c r="J967" s="224"/>
      <c r="K967" s="220"/>
      <c r="M967" s="220"/>
      <c r="N967" s="220"/>
      <c r="O967" s="220"/>
      <c r="P967" s="220"/>
      <c r="Q967" s="220"/>
      <c r="R967" s="220"/>
    </row>
    <row r="968" spans="1:18" x14ac:dyDescent="0.25">
      <c r="A968" s="225"/>
      <c r="B968" s="226"/>
      <c r="C968" s="240"/>
      <c r="D968" s="236"/>
      <c r="E968" s="223"/>
      <c r="F968" s="240"/>
      <c r="G968" s="380" t="s">
        <v>12</v>
      </c>
      <c r="H968" s="381"/>
      <c r="I968" s="236"/>
      <c r="J968" s="227">
        <f>SUM(D8:D965)</f>
        <v>1167979033</v>
      </c>
      <c r="P968" s="220"/>
      <c r="Q968" s="220"/>
      <c r="R968" s="233"/>
    </row>
    <row r="969" spans="1:18" x14ac:dyDescent="0.25">
      <c r="A969" s="235"/>
      <c r="B969" s="234"/>
      <c r="C969" s="240"/>
      <c r="D969" s="236"/>
      <c r="E969" s="234"/>
      <c r="F969" s="240"/>
      <c r="G969" s="380" t="s">
        <v>13</v>
      </c>
      <c r="H969" s="381"/>
      <c r="I969" s="237"/>
      <c r="J969" s="227">
        <f>SUM(G8:G965)</f>
        <v>120071479</v>
      </c>
      <c r="R969" s="233"/>
    </row>
    <row r="970" spans="1:18" x14ac:dyDescent="0.25">
      <c r="A970" s="228"/>
      <c r="B970" s="237"/>
      <c r="C970" s="240"/>
      <c r="D970" s="236"/>
      <c r="E970" s="234"/>
      <c r="F970" s="240"/>
      <c r="G970" s="380" t="s">
        <v>14</v>
      </c>
      <c r="H970" s="381"/>
      <c r="I970" s="229"/>
      <c r="J970" s="229">
        <f>J968-J969</f>
        <v>1047907554</v>
      </c>
      <c r="L970" s="220"/>
      <c r="R970" s="233"/>
    </row>
    <row r="971" spans="1:18" x14ac:dyDescent="0.25">
      <c r="A971" s="235"/>
      <c r="B971" s="230"/>
      <c r="C971" s="240"/>
      <c r="D971" s="231"/>
      <c r="E971" s="234"/>
      <c r="F971" s="240"/>
      <c r="G971" s="380" t="s">
        <v>15</v>
      </c>
      <c r="H971" s="381"/>
      <c r="I971" s="237"/>
      <c r="J971" s="227">
        <f>SUM(H8:H965)</f>
        <v>0</v>
      </c>
      <c r="R971" s="233"/>
    </row>
    <row r="972" spans="1:18" x14ac:dyDescent="0.25">
      <c r="A972" s="235"/>
      <c r="B972" s="230"/>
      <c r="C972" s="240"/>
      <c r="D972" s="231"/>
      <c r="E972" s="234"/>
      <c r="F972" s="240"/>
      <c r="G972" s="380" t="s">
        <v>16</v>
      </c>
      <c r="H972" s="381"/>
      <c r="I972" s="237"/>
      <c r="J972" s="227">
        <f>J970+J971</f>
        <v>1047907554</v>
      </c>
      <c r="R972" s="233"/>
    </row>
    <row r="973" spans="1:18" x14ac:dyDescent="0.25">
      <c r="A973" s="235"/>
      <c r="B973" s="230"/>
      <c r="C973" s="240"/>
      <c r="D973" s="231"/>
      <c r="E973" s="234"/>
      <c r="F973" s="240"/>
      <c r="G973" s="380" t="s">
        <v>5</v>
      </c>
      <c r="H973" s="381"/>
      <c r="I973" s="237"/>
      <c r="J973" s="227">
        <f>SUM(I8:I965)</f>
        <v>1044415164</v>
      </c>
      <c r="R973" s="233"/>
    </row>
    <row r="974" spans="1:18" x14ac:dyDescent="0.25">
      <c r="A974" s="235"/>
      <c r="B974" s="230"/>
      <c r="C974" s="240"/>
      <c r="D974" s="231"/>
      <c r="E974" s="234"/>
      <c r="F974" s="240"/>
      <c r="G974" s="380" t="s">
        <v>32</v>
      </c>
      <c r="H974" s="381"/>
      <c r="I974" s="234" t="str">
        <f>IF(J974&gt;0,"SALDO",IF(J974&lt;0,"PIUTANG",IF(J974=0,"LUNAS")))</f>
        <v>PIUTANG</v>
      </c>
      <c r="J974" s="227">
        <f>J973-J972</f>
        <v>-3492390</v>
      </c>
      <c r="R974" s="233"/>
    </row>
  </sheetData>
  <mergeCells count="13">
    <mergeCell ref="G974:H974"/>
    <mergeCell ref="G968:H968"/>
    <mergeCell ref="G969:H969"/>
    <mergeCell ref="G970:H970"/>
    <mergeCell ref="G971:H971"/>
    <mergeCell ref="G972:H972"/>
    <mergeCell ref="G973:H97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6" t="s">
        <v>21</v>
      </c>
      <c r="G2" s="366"/>
      <c r="H2" s="366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5"/>
      <c r="I7" s="408"/>
      <c r="J7" s="37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5" t="s">
        <v>12</v>
      </c>
      <c r="H35" s="36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5" t="s">
        <v>13</v>
      </c>
      <c r="H36" s="36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5" t="s">
        <v>14</v>
      </c>
      <c r="H37" s="36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5" t="s">
        <v>15</v>
      </c>
      <c r="H38" s="36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5" t="s">
        <v>16</v>
      </c>
      <c r="H39" s="36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5" t="s">
        <v>5</v>
      </c>
      <c r="H40" s="36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6" t="s">
        <v>21</v>
      </c>
      <c r="G2" s="366"/>
      <c r="H2" s="366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5"/>
      <c r="I7" s="408"/>
      <c r="J7" s="37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6" t="s">
        <v>22</v>
      </c>
      <c r="G1" s="366"/>
      <c r="H1" s="366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6" x14ac:dyDescent="0.25">
      <c r="A7" s="40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5"/>
      <c r="I7" s="408"/>
      <c r="J7" s="37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5" t="s">
        <v>12</v>
      </c>
      <c r="H158" s="36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5" t="s">
        <v>13</v>
      </c>
      <c r="H159" s="36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5" t="s">
        <v>14</v>
      </c>
      <c r="H160" s="36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5" t="s">
        <v>15</v>
      </c>
      <c r="H161" s="36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5" t="s">
        <v>16</v>
      </c>
      <c r="H162" s="36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5" t="s">
        <v>5</v>
      </c>
      <c r="H163" s="36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5" t="s">
        <v>32</v>
      </c>
      <c r="H164" s="36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6" t="s">
        <v>22</v>
      </c>
      <c r="G1" s="366"/>
      <c r="H1" s="366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6" t="s">
        <v>21</v>
      </c>
      <c r="G2" s="366"/>
      <c r="H2" s="36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74"/>
      <c r="M5" s="18"/>
      <c r="O5" s="18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  <c r="L6" s="174"/>
    </row>
    <row r="7" spans="1:15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5"/>
      <c r="I7" s="408"/>
      <c r="J7" s="37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5" t="s">
        <v>12</v>
      </c>
      <c r="H57" s="36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5" t="s">
        <v>13</v>
      </c>
      <c r="H58" s="36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5" t="s">
        <v>14</v>
      </c>
      <c r="H59" s="36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5" t="s">
        <v>15</v>
      </c>
      <c r="H60" s="36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5" t="s">
        <v>16</v>
      </c>
      <c r="H61" s="36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5" t="s">
        <v>5</v>
      </c>
      <c r="H62" s="36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5" t="s">
        <v>32</v>
      </c>
      <c r="H63" s="36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6" t="s">
        <v>22</v>
      </c>
      <c r="G1" s="366"/>
      <c r="H1" s="36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6" t="s">
        <v>21</v>
      </c>
      <c r="G2" s="366"/>
      <c r="H2" s="366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1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1" x14ac:dyDescent="0.25">
      <c r="A7" s="40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5" t="s">
        <v>12</v>
      </c>
      <c r="H116" s="36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5" t="s">
        <v>13</v>
      </c>
      <c r="H117" s="36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5" t="s">
        <v>14</v>
      </c>
      <c r="H118" s="36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5" t="s">
        <v>15</v>
      </c>
      <c r="H119" s="36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5" t="s">
        <v>16</v>
      </c>
      <c r="H120" s="36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5" t="s">
        <v>5</v>
      </c>
      <c r="H121" s="36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5" t="s">
        <v>32</v>
      </c>
      <c r="H122" s="36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J72*-1</f>
        <v>0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9" t="s">
        <v>12</v>
      </c>
      <c r="H66" s="42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13</v>
      </c>
      <c r="H67" s="42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9" t="s">
        <v>14</v>
      </c>
      <c r="H68" s="42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15</v>
      </c>
      <c r="H69" s="42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16</v>
      </c>
      <c r="H70" s="42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5</v>
      </c>
      <c r="H71" s="42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9" t="s">
        <v>32</v>
      </c>
      <c r="H72" s="42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J40*-1</f>
        <v>0</v>
      </c>
      <c r="J2" s="20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6"/>
      <c r="I6" s="408"/>
      <c r="J6" s="37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5" t="s">
        <v>12</v>
      </c>
      <c r="H34" s="36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5" t="s">
        <v>13</v>
      </c>
      <c r="H35" s="36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5" t="s">
        <v>14</v>
      </c>
      <c r="H36" s="36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5" t="s">
        <v>15</v>
      </c>
      <c r="H37" s="36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5" t="s">
        <v>16</v>
      </c>
      <c r="H38" s="36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5" t="s">
        <v>5</v>
      </c>
      <c r="H39" s="36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5" t="s">
        <v>32</v>
      </c>
      <c r="H40" s="36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J71*-1</f>
        <v>12110891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9" t="s">
        <v>12</v>
      </c>
      <c r="H65" s="42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9" t="s">
        <v>13</v>
      </c>
      <c r="H66" s="42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14</v>
      </c>
      <c r="H67" s="42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9" t="s">
        <v>15</v>
      </c>
      <c r="H68" s="42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16</v>
      </c>
      <c r="H69" s="42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5</v>
      </c>
      <c r="H70" s="42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32</v>
      </c>
      <c r="H71" s="42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3"/>
  <sheetViews>
    <sheetView zoomScaleNormal="100" workbookViewId="0">
      <pane ySplit="6" topLeftCell="A612" activePane="bottomLeft" state="frozen"/>
      <selection pane="bottomLeft" activeCell="J621" sqref="J62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2" t="s">
        <v>22</v>
      </c>
      <c r="G1" s="382"/>
      <c r="H1" s="382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2" t="s">
        <v>21</v>
      </c>
      <c r="G2" s="382"/>
      <c r="H2" s="382"/>
      <c r="I2" s="326">
        <f>J632*-1</f>
        <v>2474589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3"/>
      <c r="B4" s="384"/>
      <c r="C4" s="384"/>
      <c r="D4" s="384"/>
      <c r="E4" s="384"/>
      <c r="F4" s="384"/>
      <c r="G4" s="384"/>
      <c r="H4" s="384"/>
      <c r="I4" s="384"/>
      <c r="J4" s="385"/>
    </row>
    <row r="5" spans="1:16" x14ac:dyDescent="0.25">
      <c r="A5" s="386" t="s">
        <v>2</v>
      </c>
      <c r="B5" s="388" t="s">
        <v>3</v>
      </c>
      <c r="C5" s="389"/>
      <c r="D5" s="389"/>
      <c r="E5" s="389"/>
      <c r="F5" s="389"/>
      <c r="G5" s="390"/>
      <c r="H5" s="391" t="s">
        <v>4</v>
      </c>
      <c r="I5" s="393" t="s">
        <v>5</v>
      </c>
      <c r="J5" s="395" t="s">
        <v>6</v>
      </c>
    </row>
    <row r="6" spans="1:16" x14ac:dyDescent="0.25">
      <c r="A6" s="387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2"/>
      <c r="I6" s="394"/>
      <c r="J6" s="396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28"/>
      <c r="P599" s="328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28"/>
      <c r="P600" s="328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28"/>
      <c r="P601" s="328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28"/>
      <c r="P602" s="328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28"/>
      <c r="P603" s="328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28"/>
      <c r="P604" s="328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28"/>
      <c r="P605" s="328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28"/>
      <c r="P606" s="328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28"/>
      <c r="P607" s="328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28"/>
      <c r="P608" s="328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28"/>
      <c r="P609" s="328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28"/>
      <c r="P610" s="328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28"/>
      <c r="M611" s="328"/>
      <c r="N611" s="328"/>
      <c r="O611" s="328"/>
      <c r="P611" s="328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28"/>
      <c r="P612" s="328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28"/>
      <c r="P613" s="328"/>
    </row>
    <row r="614" spans="1:16" x14ac:dyDescent="0.25">
      <c r="A614" s="339">
        <v>43323</v>
      </c>
      <c r="B614" s="340">
        <v>180172079</v>
      </c>
      <c r="C614" s="341">
        <v>1</v>
      </c>
      <c r="D614" s="342">
        <v>39375</v>
      </c>
      <c r="E614" s="343">
        <v>180044774</v>
      </c>
      <c r="F614" s="341">
        <v>2</v>
      </c>
      <c r="G614" s="342">
        <v>183925</v>
      </c>
      <c r="H614" s="343"/>
      <c r="I614" s="344"/>
      <c r="J614" s="364"/>
      <c r="K614" s="328"/>
      <c r="L614" s="328"/>
      <c r="M614" s="328"/>
      <c r="N614" s="328"/>
      <c r="O614" s="328"/>
      <c r="P614" s="328"/>
    </row>
    <row r="615" spans="1:16" x14ac:dyDescent="0.25">
      <c r="A615" s="339">
        <v>43323</v>
      </c>
      <c r="B615" s="340">
        <v>180172105</v>
      </c>
      <c r="C615" s="341">
        <v>24</v>
      </c>
      <c r="D615" s="342">
        <v>2540650</v>
      </c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28"/>
      <c r="P615" s="328"/>
    </row>
    <row r="616" spans="1:16" x14ac:dyDescent="0.25">
      <c r="A616" s="339">
        <v>43323</v>
      </c>
      <c r="B616" s="340">
        <v>180172134</v>
      </c>
      <c r="C616" s="341">
        <v>1</v>
      </c>
      <c r="D616" s="342">
        <v>78488</v>
      </c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28"/>
      <c r="P616" s="328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28"/>
      <c r="P617" s="328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28"/>
      <c r="P618" s="328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28"/>
      <c r="P619" s="328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28"/>
      <c r="P620" s="328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28"/>
      <c r="P621" s="328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28"/>
      <c r="M622" s="328"/>
      <c r="N622" s="328"/>
      <c r="O622" s="328"/>
      <c r="P622" s="328"/>
    </row>
    <row r="623" spans="1:16" x14ac:dyDescent="0.25">
      <c r="A623" s="345"/>
      <c r="B623" s="346"/>
      <c r="C623" s="347"/>
      <c r="D623" s="342"/>
      <c r="E623" s="348"/>
      <c r="F623" s="347"/>
      <c r="G623" s="349"/>
      <c r="H623" s="348"/>
      <c r="I623" s="350"/>
      <c r="J623" s="349"/>
      <c r="K623" s="328"/>
      <c r="L623" s="328"/>
      <c r="M623" s="328"/>
      <c r="N623" s="328"/>
      <c r="O623" s="328"/>
      <c r="P623" s="328"/>
    </row>
    <row r="624" spans="1:16" x14ac:dyDescent="0.25">
      <c r="A624" s="345"/>
      <c r="B624" s="351" t="s">
        <v>11</v>
      </c>
      <c r="C624" s="352">
        <f>SUM(C7:C623)</f>
        <v>4417</v>
      </c>
      <c r="D624" s="353">
        <f>SUM(D7:D623)</f>
        <v>436789658</v>
      </c>
      <c r="E624" s="351" t="s">
        <v>11</v>
      </c>
      <c r="F624" s="352">
        <f>SUM(F7:F623)</f>
        <v>1101</v>
      </c>
      <c r="G624" s="353">
        <f>SUM(G7:G623)</f>
        <v>113117153</v>
      </c>
      <c r="H624" s="353">
        <f>SUM(H7:H623)</f>
        <v>0</v>
      </c>
      <c r="I624" s="352">
        <f>SUM(I7:I623)</f>
        <v>321197916</v>
      </c>
      <c r="J624" s="354"/>
      <c r="K624" s="328"/>
      <c r="L624" s="328"/>
      <c r="M624" s="328"/>
      <c r="N624" s="328"/>
      <c r="O624" s="328"/>
      <c r="P624" s="328"/>
    </row>
    <row r="625" spans="1:16" x14ac:dyDescent="0.25">
      <c r="A625" s="345"/>
      <c r="B625" s="351"/>
      <c r="C625" s="352"/>
      <c r="D625" s="353"/>
      <c r="E625" s="351"/>
      <c r="F625" s="352"/>
      <c r="G625" s="354"/>
      <c r="H625" s="346"/>
      <c r="I625" s="347"/>
      <c r="J625" s="354"/>
      <c r="K625" s="328"/>
      <c r="L625" s="328"/>
      <c r="M625" s="328"/>
      <c r="N625" s="328"/>
      <c r="O625" s="328"/>
      <c r="P625" s="328"/>
    </row>
    <row r="626" spans="1:16" x14ac:dyDescent="0.25">
      <c r="A626" s="345"/>
      <c r="B626" s="355"/>
      <c r="C626" s="347"/>
      <c r="D626" s="349"/>
      <c r="E626" s="351"/>
      <c r="F626" s="347"/>
      <c r="G626" s="397" t="s">
        <v>12</v>
      </c>
      <c r="H626" s="397"/>
      <c r="I626" s="350"/>
      <c r="J626" s="356">
        <f>SUM(D7:D623)</f>
        <v>436789658</v>
      </c>
      <c r="K626" s="328"/>
      <c r="L626" s="328"/>
      <c r="M626" s="328"/>
      <c r="N626" s="328"/>
      <c r="O626" s="328"/>
      <c r="P626" s="328"/>
    </row>
    <row r="627" spans="1:16" x14ac:dyDescent="0.25">
      <c r="A627" s="357"/>
      <c r="B627" s="346"/>
      <c r="C627" s="347"/>
      <c r="D627" s="349"/>
      <c r="E627" s="348"/>
      <c r="F627" s="347"/>
      <c r="G627" s="397" t="s">
        <v>13</v>
      </c>
      <c r="H627" s="397"/>
      <c r="I627" s="350"/>
      <c r="J627" s="356">
        <f>SUM(G7:G623)</f>
        <v>113117153</v>
      </c>
      <c r="K627" s="328"/>
      <c r="L627" s="328"/>
      <c r="M627" s="328"/>
      <c r="N627" s="328"/>
      <c r="O627" s="328"/>
      <c r="P627" s="328"/>
    </row>
    <row r="628" spans="1:16" x14ac:dyDescent="0.25">
      <c r="A628" s="345"/>
      <c r="B628" s="348"/>
      <c r="C628" s="347"/>
      <c r="D628" s="349"/>
      <c r="E628" s="348"/>
      <c r="F628" s="347"/>
      <c r="G628" s="397" t="s">
        <v>14</v>
      </c>
      <c r="H628" s="397"/>
      <c r="I628" s="358"/>
      <c r="J628" s="359">
        <f>J626-J627</f>
        <v>323672505</v>
      </c>
      <c r="K628" s="328"/>
      <c r="L628" s="328"/>
      <c r="M628" s="328"/>
      <c r="N628" s="328"/>
      <c r="O628" s="328"/>
      <c r="P628" s="328"/>
    </row>
    <row r="629" spans="1:16" x14ac:dyDescent="0.25">
      <c r="A629" s="360"/>
      <c r="B629" s="361"/>
      <c r="C629" s="347"/>
      <c r="D629" s="362"/>
      <c r="E629" s="348"/>
      <c r="F629" s="347"/>
      <c r="G629" s="397" t="s">
        <v>15</v>
      </c>
      <c r="H629" s="397"/>
      <c r="I629" s="350"/>
      <c r="J629" s="356">
        <f>SUM(H7:H623)</f>
        <v>0</v>
      </c>
      <c r="K629" s="328"/>
      <c r="L629" s="328"/>
      <c r="M629" s="328"/>
      <c r="N629" s="328"/>
      <c r="O629" s="328"/>
      <c r="P629" s="328"/>
    </row>
    <row r="630" spans="1:16" x14ac:dyDescent="0.25">
      <c r="A630" s="345"/>
      <c r="B630" s="361"/>
      <c r="C630" s="347"/>
      <c r="D630" s="362"/>
      <c r="E630" s="348"/>
      <c r="F630" s="347"/>
      <c r="G630" s="397" t="s">
        <v>16</v>
      </c>
      <c r="H630" s="397"/>
      <c r="I630" s="350"/>
      <c r="J630" s="356">
        <f>J628+J629</f>
        <v>323672505</v>
      </c>
      <c r="K630" s="328"/>
      <c r="L630" s="328"/>
      <c r="M630" s="328"/>
      <c r="N630" s="328"/>
      <c r="O630" s="328"/>
      <c r="P630" s="328"/>
    </row>
    <row r="631" spans="1:16" x14ac:dyDescent="0.25">
      <c r="A631" s="345"/>
      <c r="B631" s="361"/>
      <c r="C631" s="347"/>
      <c r="D631" s="362"/>
      <c r="E631" s="348"/>
      <c r="F631" s="347"/>
      <c r="G631" s="397" t="s">
        <v>5</v>
      </c>
      <c r="H631" s="397"/>
      <c r="I631" s="350"/>
      <c r="J631" s="356">
        <f>SUM(I7:I623)</f>
        <v>321197916</v>
      </c>
      <c r="K631" s="328"/>
      <c r="L631" s="328"/>
      <c r="M631" s="328"/>
      <c r="N631" s="328"/>
      <c r="O631" s="328"/>
      <c r="P631" s="328"/>
    </row>
    <row r="632" spans="1:16" x14ac:dyDescent="0.25">
      <c r="A632" s="345"/>
      <c r="B632" s="361"/>
      <c r="C632" s="347"/>
      <c r="D632" s="362"/>
      <c r="E632" s="348"/>
      <c r="F632" s="347"/>
      <c r="G632" s="397" t="s">
        <v>32</v>
      </c>
      <c r="H632" s="397"/>
      <c r="I632" s="347" t="str">
        <f>IF(J632&gt;0,"SALDO",IF(J632&lt;0,"PIUTANG",IF(J632=0,"LUNAS")))</f>
        <v>PIUTANG</v>
      </c>
      <c r="J632" s="356">
        <f>J631-J630</f>
        <v>-2474589</v>
      </c>
      <c r="K632" s="328"/>
      <c r="L632" s="328"/>
      <c r="M632" s="328"/>
      <c r="N632" s="328"/>
      <c r="O632" s="328"/>
      <c r="P632" s="328"/>
    </row>
    <row r="633" spans="1:16" x14ac:dyDescent="0.25">
      <c r="A633" s="345"/>
      <c r="K633" s="328"/>
      <c r="L633" s="328"/>
      <c r="M633" s="328"/>
      <c r="N633" s="328"/>
      <c r="O633" s="328"/>
      <c r="P633" s="328"/>
    </row>
  </sheetData>
  <mergeCells count="15">
    <mergeCell ref="G632:H632"/>
    <mergeCell ref="G626:H626"/>
    <mergeCell ref="G627:H627"/>
    <mergeCell ref="G628:H628"/>
    <mergeCell ref="G629:H629"/>
    <mergeCell ref="G630:H630"/>
    <mergeCell ref="G631:H63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64"/>
  <sheetViews>
    <sheetView workbookViewId="0">
      <pane ySplit="7" topLeftCell="A138" activePane="bottomLeft" state="frozen"/>
      <selection pane="bottomLeft" activeCell="B147" sqref="B14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6" t="s">
        <v>22</v>
      </c>
      <c r="G1" s="366"/>
      <c r="H1" s="366"/>
      <c r="I1" s="38" t="s">
        <v>89</v>
      </c>
      <c r="J1" s="20"/>
      <c r="L1" s="37">
        <f>SUM(D129:D133)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220">
        <f>J158*-1</f>
        <v>2307732</v>
      </c>
      <c r="J2" s="20"/>
      <c r="L2" s="219">
        <f>SUM(H129:H133)</f>
        <v>82000</v>
      </c>
      <c r="M2" s="219">
        <v>82000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791190</v>
      </c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6"/>
      <c r="I7" s="408"/>
      <c r="J7" s="37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18000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22000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/>
      <c r="B149" s="234"/>
      <c r="C149" s="240"/>
      <c r="D149" s="236"/>
      <c r="E149" s="237"/>
      <c r="F149" s="234"/>
      <c r="G149" s="236"/>
      <c r="H149" s="239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4"/>
      <c r="B150" s="8" t="s">
        <v>11</v>
      </c>
      <c r="C150" s="77">
        <f>SUM(C8:C149)</f>
        <v>624</v>
      </c>
      <c r="D150" s="9"/>
      <c r="E150" s="223" t="s">
        <v>11</v>
      </c>
      <c r="F150" s="223">
        <f>SUM(F8:F149)</f>
        <v>1</v>
      </c>
      <c r="G150" s="224">
        <f>SUM(G8:G149)</f>
        <v>98525</v>
      </c>
      <c r="H150" s="239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4"/>
      <c r="B151" s="8"/>
      <c r="C151" s="77"/>
      <c r="D151" s="9"/>
      <c r="E151" s="237"/>
      <c r="F151" s="234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10"/>
      <c r="B152" s="11"/>
      <c r="C152" s="40"/>
      <c r="D152" s="6"/>
      <c r="E152" s="8"/>
      <c r="F152" s="234"/>
      <c r="G152" s="365" t="s">
        <v>12</v>
      </c>
      <c r="H152" s="365"/>
      <c r="I152" s="39"/>
      <c r="J152" s="13">
        <f>SUM(D8:D149)</f>
        <v>50105887</v>
      </c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4"/>
      <c r="B153" s="3"/>
      <c r="C153" s="40"/>
      <c r="D153" s="6"/>
      <c r="E153" s="8"/>
      <c r="F153" s="234"/>
      <c r="G153" s="365" t="s">
        <v>13</v>
      </c>
      <c r="H153" s="365"/>
      <c r="I153" s="39"/>
      <c r="J153" s="13">
        <f>SUM(G8:G149)</f>
        <v>98525</v>
      </c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14"/>
      <c r="B154" s="7"/>
      <c r="C154" s="40"/>
      <c r="D154" s="6"/>
      <c r="E154" s="7"/>
      <c r="F154" s="234"/>
      <c r="G154" s="365" t="s">
        <v>14</v>
      </c>
      <c r="H154" s="365"/>
      <c r="I154" s="41"/>
      <c r="J154" s="15">
        <f>J152-J153</f>
        <v>50007362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4"/>
      <c r="B155" s="16"/>
      <c r="C155" s="40"/>
      <c r="D155" s="17"/>
      <c r="E155" s="7"/>
      <c r="F155" s="8"/>
      <c r="G155" s="365" t="s">
        <v>15</v>
      </c>
      <c r="H155" s="365"/>
      <c r="I155" s="39"/>
      <c r="J155" s="13">
        <f>SUM(H8:H151)</f>
        <v>3160500</v>
      </c>
      <c r="K155" s="219"/>
      <c r="L155" s="219"/>
      <c r="M155" s="219"/>
      <c r="N155" s="219"/>
      <c r="O155" s="219"/>
      <c r="P155" s="219"/>
    </row>
    <row r="156" spans="1:16" x14ac:dyDescent="0.25">
      <c r="A156" s="4"/>
      <c r="B156" s="16"/>
      <c r="C156" s="40"/>
      <c r="D156" s="17"/>
      <c r="E156" s="7"/>
      <c r="F156" s="8"/>
      <c r="G156" s="365" t="s">
        <v>16</v>
      </c>
      <c r="H156" s="365"/>
      <c r="I156" s="39"/>
      <c r="J156" s="13">
        <f>J154+J155</f>
        <v>53167862</v>
      </c>
    </row>
    <row r="157" spans="1:16" x14ac:dyDescent="0.25">
      <c r="A157" s="4"/>
      <c r="B157" s="16"/>
      <c r="C157" s="40"/>
      <c r="D157" s="17"/>
      <c r="E157" s="7"/>
      <c r="F157" s="3"/>
      <c r="G157" s="365" t="s">
        <v>5</v>
      </c>
      <c r="H157" s="365"/>
      <c r="I157" s="39"/>
      <c r="J157" s="13">
        <f>SUM(I8:I151)</f>
        <v>50860130</v>
      </c>
    </row>
    <row r="158" spans="1:16" x14ac:dyDescent="0.25">
      <c r="A158" s="4"/>
      <c r="B158" s="16"/>
      <c r="C158" s="40"/>
      <c r="D158" s="17"/>
      <c r="E158" s="7"/>
      <c r="F158" s="3"/>
      <c r="G158" s="365" t="s">
        <v>32</v>
      </c>
      <c r="H158" s="365"/>
      <c r="I158" s="40" t="str">
        <f>IF(J158&gt;0,"SALDO",IF(J158&lt;0,"PIUTANG",IF(J158=0,"LUNAS")))</f>
        <v>PIUTANG</v>
      </c>
      <c r="J158" s="13">
        <f>J157-J156</f>
        <v>-2307732</v>
      </c>
    </row>
    <row r="159" spans="1:16" x14ac:dyDescent="0.25">
      <c r="F159" s="37"/>
      <c r="G159" s="37"/>
      <c r="J159" s="37"/>
    </row>
    <row r="160" spans="1:16" x14ac:dyDescent="0.25">
      <c r="C160" s="37"/>
      <c r="D160" s="37"/>
      <c r="F160" s="37"/>
      <c r="G160" s="37"/>
      <c r="J160" s="37"/>
      <c r="L160"/>
      <c r="M160"/>
      <c r="N160"/>
      <c r="O160"/>
      <c r="P160"/>
    </row>
    <row r="161" spans="3:16" x14ac:dyDescent="0.25">
      <c r="C161" s="37"/>
      <c r="D161" s="37"/>
      <c r="F161" s="37"/>
      <c r="G161" s="37"/>
      <c r="J161" s="37"/>
      <c r="L161"/>
      <c r="M161"/>
      <c r="N161"/>
      <c r="O161"/>
      <c r="P161"/>
    </row>
    <row r="162" spans="3:16" x14ac:dyDescent="0.25">
      <c r="C162" s="37"/>
      <c r="D162" s="37"/>
      <c r="F162" s="37"/>
      <c r="G162" s="37"/>
      <c r="J162" s="37"/>
      <c r="L162"/>
      <c r="M162"/>
      <c r="N162"/>
      <c r="O162"/>
      <c r="P162"/>
    </row>
    <row r="163" spans="3:16" x14ac:dyDescent="0.25">
      <c r="C163" s="37"/>
      <c r="D163" s="37"/>
      <c r="F163" s="37"/>
      <c r="G163" s="37"/>
      <c r="J163" s="37"/>
      <c r="L163"/>
      <c r="M163"/>
      <c r="N163"/>
      <c r="O163"/>
      <c r="P163"/>
    </row>
    <row r="164" spans="3:16" x14ac:dyDescent="0.25">
      <c r="C164" s="37"/>
      <c r="D164" s="37"/>
      <c r="L164"/>
      <c r="M164"/>
      <c r="N164"/>
      <c r="O164"/>
      <c r="P164"/>
    </row>
  </sheetData>
  <mergeCells count="15">
    <mergeCell ref="G158:H158"/>
    <mergeCell ref="G152:H152"/>
    <mergeCell ref="G153:H153"/>
    <mergeCell ref="G154:H154"/>
    <mergeCell ref="G155:H155"/>
    <mergeCell ref="G156:H156"/>
    <mergeCell ref="G157:H157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B59" sqref="B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6" t="s">
        <v>22</v>
      </c>
      <c r="G1" s="366"/>
      <c r="H1" s="366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J75*-1</f>
        <v>417025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M5" s="37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M6" s="37"/>
    </row>
    <row r="7" spans="1:17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341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65" t="s">
        <v>12</v>
      </c>
      <c r="H69" s="365"/>
      <c r="I69" s="39"/>
      <c r="J69" s="13">
        <f>SUM(D8:D66)</f>
        <v>38332886</v>
      </c>
      <c r="M69" s="37"/>
    </row>
    <row r="70" spans="1:17" x14ac:dyDescent="0.25">
      <c r="A70" s="4"/>
      <c r="B70" s="3"/>
      <c r="C70" s="40"/>
      <c r="D70" s="6"/>
      <c r="E70" s="7"/>
      <c r="F70" s="3"/>
      <c r="G70" s="365" t="s">
        <v>13</v>
      </c>
      <c r="H70" s="365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65" t="s">
        <v>14</v>
      </c>
      <c r="H71" s="365"/>
      <c r="I71" s="41"/>
      <c r="J71" s="15">
        <f>J69-J70</f>
        <v>26491514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65" t="s">
        <v>15</v>
      </c>
      <c r="H72" s="365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65" t="s">
        <v>16</v>
      </c>
      <c r="H73" s="365"/>
      <c r="I73" s="39"/>
      <c r="J73" s="13">
        <f>J71+J72</f>
        <v>26491514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65" t="s">
        <v>5</v>
      </c>
      <c r="H74" s="365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65" t="s">
        <v>32</v>
      </c>
      <c r="H75" s="365"/>
      <c r="I75" s="40" t="str">
        <f>IF(J75&gt;0,"SALDO",IF(J75&lt;0,"PIUTANG",IF(J75=0,"LUNAS")))</f>
        <v>PIUTANG</v>
      </c>
      <c r="J75" s="13">
        <f>J74-J73</f>
        <v>-417025</v>
      </c>
      <c r="M7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4" activePane="bottomLeft" state="frozen"/>
      <selection pane="bottomLeft" activeCell="E22" sqref="E2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J34*-1</f>
        <v>2134976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8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5"/>
      <c r="I7" s="408"/>
      <c r="J7" s="37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540</v>
      </c>
      <c r="D26" s="9"/>
      <c r="E26" s="8" t="s">
        <v>11</v>
      </c>
      <c r="F26" s="8">
        <f>SUM(F8:F25)</f>
        <v>94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65" t="s">
        <v>12</v>
      </c>
      <c r="H28" s="365"/>
      <c r="I28" s="39"/>
      <c r="J28" s="13">
        <f>SUM(D8:D25)</f>
        <v>56549766</v>
      </c>
    </row>
    <row r="29" spans="1:12" x14ac:dyDescent="0.25">
      <c r="A29" s="4"/>
      <c r="B29" s="3"/>
      <c r="C29" s="26"/>
      <c r="D29" s="6"/>
      <c r="E29" s="7"/>
      <c r="F29" s="3"/>
      <c r="G29" s="365" t="s">
        <v>13</v>
      </c>
      <c r="H29" s="365"/>
      <c r="I29" s="39"/>
      <c r="J29" s="13">
        <f>SUM(G8:G25)</f>
        <v>10271790</v>
      </c>
    </row>
    <row r="30" spans="1:12" x14ac:dyDescent="0.25">
      <c r="A30" s="14"/>
      <c r="B30" s="7"/>
      <c r="C30" s="26"/>
      <c r="D30" s="6"/>
      <c r="E30" s="7"/>
      <c r="F30" s="3"/>
      <c r="G30" s="365" t="s">
        <v>14</v>
      </c>
      <c r="H30" s="365"/>
      <c r="I30" s="41"/>
      <c r="J30" s="15">
        <f>J28-J29</f>
        <v>46277976</v>
      </c>
    </row>
    <row r="31" spans="1:12" x14ac:dyDescent="0.25">
      <c r="A31" s="4"/>
      <c r="B31" s="16"/>
      <c r="C31" s="26"/>
      <c r="D31" s="17"/>
      <c r="E31" s="7"/>
      <c r="F31" s="3"/>
      <c r="G31" s="365" t="s">
        <v>15</v>
      </c>
      <c r="H31" s="365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65" t="s">
        <v>16</v>
      </c>
      <c r="H32" s="365"/>
      <c r="I32" s="39"/>
      <c r="J32" s="13">
        <f>J30+J31</f>
        <v>46277976</v>
      </c>
    </row>
    <row r="33" spans="1:10" x14ac:dyDescent="0.25">
      <c r="A33" s="4"/>
      <c r="B33" s="16"/>
      <c r="C33" s="26"/>
      <c r="D33" s="17"/>
      <c r="E33" s="7"/>
      <c r="F33" s="3"/>
      <c r="G33" s="365" t="s">
        <v>5</v>
      </c>
      <c r="H33" s="365"/>
      <c r="I33" s="39"/>
      <c r="J33" s="13">
        <f>SUM(I8:I26)</f>
        <v>44143000</v>
      </c>
    </row>
    <row r="34" spans="1:10" x14ac:dyDescent="0.25">
      <c r="A34" s="4"/>
      <c r="B34" s="16"/>
      <c r="C34" s="26"/>
      <c r="D34" s="17"/>
      <c r="E34" s="7"/>
      <c r="F34" s="3"/>
      <c r="G34" s="365" t="s">
        <v>32</v>
      </c>
      <c r="H34" s="365"/>
      <c r="I34" s="40" t="str">
        <f>IF(J34&gt;0,"SALDO",IF(J34&lt;0,"PIUTANG",IF(J34=0,"LUNAS")))</f>
        <v>PIUTANG</v>
      </c>
      <c r="J34" s="13">
        <f>J33-J32</f>
        <v>-2134976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0" activePane="bottomLeft" state="frozen"/>
      <selection pane="bottomLeft" activeCell="I2" sqref="I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J42*-1</f>
        <v>6220150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98">
        <v>43304</v>
      </c>
      <c r="B26" s="99">
        <v>180170402</v>
      </c>
      <c r="C26" s="100">
        <v>67</v>
      </c>
      <c r="D26" s="34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98">
        <v>43305</v>
      </c>
      <c r="B27" s="99"/>
      <c r="C27" s="100"/>
      <c r="D27" s="34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98">
        <v>43316</v>
      </c>
      <c r="B29" s="99">
        <v>180171421</v>
      </c>
      <c r="C29" s="100">
        <v>86</v>
      </c>
      <c r="D29" s="34">
        <v>9262225</v>
      </c>
      <c r="E29" s="101">
        <v>180044666</v>
      </c>
      <c r="F29" s="99">
        <v>10</v>
      </c>
      <c r="G29" s="34">
        <v>1027863</v>
      </c>
      <c r="H29" s="102"/>
      <c r="I29" s="102"/>
      <c r="J29" s="34"/>
    </row>
    <row r="30" spans="1:12" x14ac:dyDescent="0.25">
      <c r="A30" s="98">
        <v>43321</v>
      </c>
      <c r="B30" s="99"/>
      <c r="C30" s="100"/>
      <c r="D30" s="34"/>
      <c r="E30" s="101"/>
      <c r="F30" s="99"/>
      <c r="G30" s="34"/>
      <c r="H30" s="102"/>
      <c r="I30" s="102">
        <v>5000000</v>
      </c>
      <c r="J30" s="34" t="s">
        <v>17</v>
      </c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</row>
    <row r="34" spans="1:16" x14ac:dyDescent="0.25">
      <c r="A34" s="235"/>
      <c r="B34" s="223" t="s">
        <v>11</v>
      </c>
      <c r="C34" s="232">
        <f>SUM(C8:C33)</f>
        <v>605</v>
      </c>
      <c r="D34" s="224"/>
      <c r="E34" s="223" t="s">
        <v>11</v>
      </c>
      <c r="F34" s="223">
        <f>SUM(F8:F33)</f>
        <v>83</v>
      </c>
      <c r="G34" s="224">
        <f>SUM(G8:G33)</f>
        <v>8456964</v>
      </c>
      <c r="H34" s="239"/>
      <c r="I34" s="239"/>
      <c r="J34" s="236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</row>
    <row r="36" spans="1:16" x14ac:dyDescent="0.25">
      <c r="A36" s="225"/>
      <c r="B36" s="226"/>
      <c r="C36" s="240"/>
      <c r="D36" s="236"/>
      <c r="E36" s="223"/>
      <c r="F36" s="234"/>
      <c r="G36" s="365" t="s">
        <v>12</v>
      </c>
      <c r="H36" s="365"/>
      <c r="I36" s="239"/>
      <c r="J36" s="227">
        <f>SUM(D8:D33)</f>
        <v>62934290</v>
      </c>
    </row>
    <row r="37" spans="1:16" x14ac:dyDescent="0.25">
      <c r="A37" s="235"/>
      <c r="B37" s="234"/>
      <c r="C37" s="240"/>
      <c r="D37" s="236"/>
      <c r="E37" s="223"/>
      <c r="F37" s="234"/>
      <c r="G37" s="365" t="s">
        <v>13</v>
      </c>
      <c r="H37" s="365"/>
      <c r="I37" s="239"/>
      <c r="J37" s="227">
        <f>SUM(G8:G33)</f>
        <v>8456964</v>
      </c>
    </row>
    <row r="38" spans="1:16" x14ac:dyDescent="0.25">
      <c r="A38" s="228"/>
      <c r="B38" s="237"/>
      <c r="C38" s="240"/>
      <c r="D38" s="236"/>
      <c r="E38" s="237"/>
      <c r="F38" s="234"/>
      <c r="G38" s="365" t="s">
        <v>14</v>
      </c>
      <c r="H38" s="365"/>
      <c r="I38" s="41"/>
      <c r="J38" s="229">
        <f>J36-J37</f>
        <v>54477326</v>
      </c>
    </row>
    <row r="39" spans="1:16" x14ac:dyDescent="0.25">
      <c r="A39" s="235"/>
      <c r="B39" s="230"/>
      <c r="C39" s="240"/>
      <c r="D39" s="231"/>
      <c r="E39" s="237"/>
      <c r="F39" s="223"/>
      <c r="G39" s="365" t="s">
        <v>15</v>
      </c>
      <c r="H39" s="365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365" t="s">
        <v>16</v>
      </c>
      <c r="H40" s="365"/>
      <c r="I40" s="239"/>
      <c r="J40" s="227">
        <f>J38+J39</f>
        <v>54477326</v>
      </c>
    </row>
    <row r="41" spans="1:16" x14ac:dyDescent="0.25">
      <c r="A41" s="235"/>
      <c r="B41" s="230"/>
      <c r="C41" s="240"/>
      <c r="D41" s="231"/>
      <c r="E41" s="237"/>
      <c r="F41" s="234"/>
      <c r="G41" s="365" t="s">
        <v>5</v>
      </c>
      <c r="H41" s="365"/>
      <c r="I41" s="239"/>
      <c r="J41" s="227">
        <f>SUM(I8:I35)</f>
        <v>48257176</v>
      </c>
    </row>
    <row r="42" spans="1:16" x14ac:dyDescent="0.25">
      <c r="A42" s="235"/>
      <c r="B42" s="230"/>
      <c r="C42" s="240"/>
      <c r="D42" s="231"/>
      <c r="E42" s="237"/>
      <c r="F42" s="234"/>
      <c r="G42" s="365" t="s">
        <v>32</v>
      </c>
      <c r="H42" s="365"/>
      <c r="I42" s="240" t="str">
        <f>IF(J42&gt;0,"SALDO",IF(J42&lt;0,"PIUTANG",IF(J42=0,"LUNAS")))</f>
        <v>PIUTANG</v>
      </c>
      <c r="J42" s="227">
        <f>J41-J40</f>
        <v>-6220150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8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6" t="s">
        <v>22</v>
      </c>
      <c r="G1" s="366"/>
      <c r="H1" s="36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2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5" t="s">
        <v>12</v>
      </c>
      <c r="H27" s="365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5" t="s">
        <v>13</v>
      </c>
      <c r="H28" s="365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5" t="s">
        <v>14</v>
      </c>
      <c r="H29" s="365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5" t="s">
        <v>15</v>
      </c>
      <c r="H30" s="365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5" t="s">
        <v>16</v>
      </c>
      <c r="H31" s="365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5" t="s">
        <v>5</v>
      </c>
      <c r="H32" s="365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5" t="s">
        <v>32</v>
      </c>
      <c r="H33" s="365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2018-08-11T10:46:19Z</dcterms:modified>
</cp:coreProperties>
</file>