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Bandros!$A$914:$J$921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ST'!$A$5:$J$331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1" i="15" l="1"/>
  <c r="L2" i="54"/>
  <c r="L1" i="54"/>
  <c r="L626" i="59"/>
  <c r="L627" i="59"/>
  <c r="M621" i="59"/>
  <c r="M619" i="59"/>
  <c r="L621" i="59"/>
  <c r="L619" i="59"/>
  <c r="M617" i="59"/>
  <c r="M616" i="59"/>
  <c r="M615" i="59"/>
  <c r="L617" i="59"/>
  <c r="L616" i="59"/>
  <c r="L615" i="59"/>
  <c r="O2" i="57" l="1"/>
  <c r="N3" i="57"/>
  <c r="M2" i="57"/>
  <c r="M1" i="57"/>
  <c r="M3" i="57" s="1"/>
  <c r="O1" i="57" l="1"/>
  <c r="L2" i="58" l="1"/>
  <c r="L1" i="58"/>
  <c r="M2" i="58" l="1"/>
  <c r="M1" i="58"/>
  <c r="L2" i="59" l="1"/>
  <c r="L1" i="59"/>
  <c r="L2" i="35" l="1"/>
  <c r="L1" i="35"/>
  <c r="L2" i="2" l="1"/>
  <c r="L1" i="2"/>
  <c r="L2" i="12" l="1"/>
  <c r="L1" i="12"/>
  <c r="J651" i="59" l="1"/>
  <c r="J649" i="59"/>
  <c r="J647" i="59"/>
  <c r="J646" i="59"/>
  <c r="I644" i="59"/>
  <c r="H644" i="59"/>
  <c r="G644" i="59"/>
  <c r="F644" i="59"/>
  <c r="D644" i="59"/>
  <c r="C644" i="59"/>
  <c r="L3" i="59"/>
  <c r="J648" i="59" l="1"/>
  <c r="J650" i="59" s="1"/>
  <c r="J652" i="59" s="1"/>
  <c r="I2" i="59" s="1"/>
  <c r="C7" i="15" s="1"/>
  <c r="I652" i="59" l="1"/>
  <c r="J1016" i="58" l="1"/>
  <c r="J1014" i="58"/>
  <c r="J1012" i="58"/>
  <c r="J1011" i="58"/>
  <c r="I1009" i="58"/>
  <c r="H1009" i="58"/>
  <c r="G1009" i="58"/>
  <c r="F1009" i="58"/>
  <c r="D1009" i="58"/>
  <c r="C1009" i="58"/>
  <c r="L666" i="58"/>
  <c r="L665" i="58"/>
  <c r="M3" i="58"/>
  <c r="L3" i="58"/>
  <c r="N3" i="58" l="1"/>
  <c r="J1013" i="58"/>
  <c r="J1015" i="58" s="1"/>
  <c r="J1017" i="58" s="1"/>
  <c r="I1017" i="58" l="1"/>
  <c r="I2" i="58"/>
  <c r="C8" i="15" s="1"/>
  <c r="L1" i="56"/>
  <c r="M66" i="57" l="1"/>
  <c r="M65" i="57"/>
  <c r="M67" i="57" s="1"/>
  <c r="L15" i="2" l="1"/>
  <c r="L16" i="2"/>
  <c r="L17" i="2"/>
  <c r="J208" i="57" l="1"/>
  <c r="J206" i="57"/>
  <c r="J204" i="57"/>
  <c r="J203" i="57"/>
  <c r="G201" i="57"/>
  <c r="F201" i="57"/>
  <c r="C201" i="57"/>
  <c r="J205" i="57" l="1"/>
  <c r="J207" i="57" s="1"/>
  <c r="J209" i="57" s="1"/>
  <c r="I209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2" i="55"/>
  <c r="J40" i="55"/>
  <c r="J38" i="55"/>
  <c r="J37" i="55"/>
  <c r="G35" i="55"/>
  <c r="F35" i="55"/>
  <c r="C35" i="55"/>
  <c r="J39" i="55" l="1"/>
  <c r="J41" i="55" s="1"/>
  <c r="J43" i="55" s="1"/>
  <c r="I43" i="55" s="1"/>
  <c r="I2" i="55" l="1"/>
  <c r="C9" i="15" s="1"/>
  <c r="I42" i="30" l="1"/>
  <c r="I44" i="30"/>
  <c r="I37" i="18" l="1"/>
  <c r="I39" i="18"/>
  <c r="L3" i="12" l="1"/>
  <c r="B18" i="15" l="1"/>
  <c r="B14" i="15"/>
  <c r="J330" i="54" l="1"/>
  <c r="J328" i="54"/>
  <c r="J326" i="54"/>
  <c r="J325" i="54"/>
  <c r="I323" i="54"/>
  <c r="H323" i="54"/>
  <c r="G323" i="54"/>
  <c r="F323" i="54"/>
  <c r="D323" i="54"/>
  <c r="C323" i="54"/>
  <c r="J327" i="54" l="1"/>
  <c r="J329" i="54" s="1"/>
  <c r="J331" i="54" s="1"/>
  <c r="I2" i="54" s="1"/>
  <c r="C5" i="15" s="1"/>
  <c r="L3" i="54"/>
  <c r="I331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9" i="2" l="1"/>
  <c r="I174" i="2"/>
  <c r="H174" i="2"/>
  <c r="G174" i="2"/>
  <c r="F17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1" i="2"/>
  <c r="J177" i="2"/>
  <c r="J176" i="2"/>
  <c r="D174" i="2"/>
  <c r="C17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78" i="2"/>
  <c r="J180" i="2" s="1"/>
  <c r="J182" i="2" s="1"/>
  <c r="I182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charset val="1"/>
          </rPr>
          <t>12/08/18  TRANSFER IBNK INDRA MASTOTI TO ABDUL RAHMAN BAYAR INFICLO FROM065001002566506 TO400301000897500IBN
  1.138.463,00  155.387.345,00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charset val="1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charset val="1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0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2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charset val="1"/>
          </rPr>
          <t xml:space="preserve"> PEND
TRSF E-BANKING CR
08/13 95031
ANIP
ANIP SANATA
0000
2,462,570.00
CR
244,034,977.11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08/09 95031
TRANPER
YAN YAN HERYANA
0000
550,200.00
CR
209,742,816.11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<sst xmlns="http://schemas.openxmlformats.org/spreadsheetml/2006/main" count="2060" uniqueCount="202">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</sst>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" fontId="0" fillId="0" borderId="0" xfId="6" applyNumberFormat="1" applyFont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31"/>
  <sheetViews>
    <sheetView zoomScale="85" zoomScaleNormal="85" workbookViewId="0">
      <pane ySplit="7" topLeftCell="A309" activePane="bottomLeft" state="frozen"/>
      <selection pane="bottomLeft" activeCell="E320" sqref="E32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1" t="s">
        <v>22</v>
      </c>
      <c r="G1" s="371"/>
      <c r="H1" s="371"/>
      <c r="I1" s="220" t="s">
        <v>20</v>
      </c>
      <c r="J1" s="218"/>
      <c r="L1" s="275">
        <f>SUM(D312:D321)</f>
        <v>4578965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1" t="s">
        <v>21</v>
      </c>
      <c r="G2" s="371"/>
      <c r="H2" s="371"/>
      <c r="I2" s="220">
        <f>J331*-1</f>
        <v>4192827</v>
      </c>
      <c r="J2" s="218"/>
      <c r="L2" s="276">
        <f>SUM(G312:G321)</f>
        <v>386138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4192827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2" t="s">
        <v>61</v>
      </c>
      <c r="B5" s="372"/>
      <c r="C5" s="372"/>
      <c r="D5" s="372"/>
      <c r="E5" s="372"/>
      <c r="F5" s="372"/>
      <c r="G5" s="372"/>
      <c r="H5" s="372"/>
      <c r="I5" s="372"/>
      <c r="J5" s="372"/>
      <c r="L5" s="274"/>
      <c r="M5" s="238"/>
      <c r="N5" s="238"/>
      <c r="O5" s="238"/>
    </row>
    <row r="6" spans="1:15" x14ac:dyDescent="0.25">
      <c r="A6" s="373" t="s">
        <v>2</v>
      </c>
      <c r="B6" s="374" t="s">
        <v>3</v>
      </c>
      <c r="C6" s="374"/>
      <c r="D6" s="374"/>
      <c r="E6" s="374"/>
      <c r="F6" s="374"/>
      <c r="G6" s="374"/>
      <c r="H6" s="374" t="s">
        <v>4</v>
      </c>
      <c r="I6" s="375" t="s">
        <v>5</v>
      </c>
      <c r="J6" s="376" t="s">
        <v>6</v>
      </c>
    </row>
    <row r="7" spans="1:15" x14ac:dyDescent="0.25">
      <c r="A7" s="373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74"/>
      <c r="I7" s="375"/>
      <c r="J7" s="376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10">
        <v>43325</v>
      </c>
      <c r="B312" s="115">
        <v>180172296</v>
      </c>
      <c r="C312" s="306">
        <v>8</v>
      </c>
      <c r="D312" s="117">
        <v>813575</v>
      </c>
      <c r="E312" s="118"/>
      <c r="F312" s="120"/>
      <c r="G312" s="117"/>
      <c r="H312" s="118"/>
      <c r="I312" s="213"/>
      <c r="J312" s="117"/>
    </row>
    <row r="313" spans="1:10" ht="15.75" customHeight="1" x14ac:dyDescent="0.25">
      <c r="A313" s="210">
        <v>43325</v>
      </c>
      <c r="B313" s="115">
        <v>180172351</v>
      </c>
      <c r="C313" s="306">
        <v>3</v>
      </c>
      <c r="D313" s="117">
        <v>311675</v>
      </c>
      <c r="E313" s="118"/>
      <c r="F313" s="120"/>
      <c r="G313" s="117"/>
      <c r="H313" s="118"/>
      <c r="I313" s="213"/>
      <c r="J313" s="117"/>
    </row>
    <row r="314" spans="1:10" ht="15.75" customHeight="1" x14ac:dyDescent="0.25">
      <c r="A314" s="210">
        <v>43326</v>
      </c>
      <c r="B314" s="115">
        <v>180172415</v>
      </c>
      <c r="C314" s="306">
        <v>2</v>
      </c>
      <c r="D314" s="117">
        <v>205013</v>
      </c>
      <c r="E314" s="118">
        <v>180044836</v>
      </c>
      <c r="F314" s="120">
        <v>2</v>
      </c>
      <c r="G314" s="117">
        <v>192063</v>
      </c>
      <c r="H314" s="118"/>
      <c r="I314" s="213"/>
      <c r="J314" s="117"/>
    </row>
    <row r="315" spans="1:10" ht="15.75" customHeight="1" x14ac:dyDescent="0.25">
      <c r="A315" s="210">
        <v>43326</v>
      </c>
      <c r="B315" s="115">
        <v>180172445</v>
      </c>
      <c r="C315" s="306">
        <v>5</v>
      </c>
      <c r="D315" s="117">
        <v>493938</v>
      </c>
      <c r="E315" s="118"/>
      <c r="F315" s="120"/>
      <c r="G315" s="117"/>
      <c r="H315" s="118"/>
      <c r="I315" s="213"/>
      <c r="J315" s="117"/>
    </row>
    <row r="316" spans="1:10" ht="15.75" customHeight="1" x14ac:dyDescent="0.25">
      <c r="A316" s="210">
        <v>43327</v>
      </c>
      <c r="B316" s="115">
        <v>180172490</v>
      </c>
      <c r="C316" s="306">
        <v>6</v>
      </c>
      <c r="D316" s="117">
        <v>646800</v>
      </c>
      <c r="E316" s="118"/>
      <c r="F316" s="120"/>
      <c r="G316" s="117"/>
      <c r="H316" s="118"/>
      <c r="I316" s="213"/>
      <c r="J316" s="117"/>
    </row>
    <row r="317" spans="1:10" ht="15.75" customHeight="1" x14ac:dyDescent="0.25">
      <c r="A317" s="210">
        <v>43327</v>
      </c>
      <c r="B317" s="115">
        <v>180172552</v>
      </c>
      <c r="C317" s="306">
        <v>8</v>
      </c>
      <c r="D317" s="117">
        <v>800800</v>
      </c>
      <c r="E317" s="118"/>
      <c r="F317" s="120"/>
      <c r="G317" s="117"/>
      <c r="H317" s="118"/>
      <c r="I317" s="213"/>
      <c r="J317" s="117"/>
    </row>
    <row r="318" spans="1:10" ht="15.75" customHeight="1" x14ac:dyDescent="0.25">
      <c r="A318" s="210">
        <v>43328</v>
      </c>
      <c r="B318" s="115">
        <v>180172590</v>
      </c>
      <c r="C318" s="306">
        <v>2</v>
      </c>
      <c r="D318" s="117">
        <v>255063</v>
      </c>
      <c r="E318" s="118">
        <v>180044867</v>
      </c>
      <c r="F318" s="120">
        <v>1</v>
      </c>
      <c r="G318" s="117">
        <v>99050</v>
      </c>
      <c r="H318" s="118"/>
      <c r="I318" s="213"/>
      <c r="J318" s="117"/>
    </row>
    <row r="319" spans="1:10" ht="15.75" customHeight="1" x14ac:dyDescent="0.25">
      <c r="A319" s="210">
        <v>43328</v>
      </c>
      <c r="B319" s="115">
        <v>180172640</v>
      </c>
      <c r="C319" s="306">
        <v>2</v>
      </c>
      <c r="D319" s="117">
        <v>189088</v>
      </c>
      <c r="E319" s="118"/>
      <c r="F319" s="120"/>
      <c r="G319" s="117"/>
      <c r="H319" s="118"/>
      <c r="I319" s="213"/>
      <c r="J319" s="117"/>
    </row>
    <row r="320" spans="1:10" ht="15.75" customHeight="1" x14ac:dyDescent="0.25">
      <c r="A320" s="210">
        <v>43330</v>
      </c>
      <c r="B320" s="115">
        <v>180172706</v>
      </c>
      <c r="C320" s="306">
        <v>4</v>
      </c>
      <c r="D320" s="117">
        <v>397075</v>
      </c>
      <c r="E320" s="118">
        <v>180044890</v>
      </c>
      <c r="F320" s="120">
        <v>1</v>
      </c>
      <c r="G320" s="117">
        <v>95025</v>
      </c>
      <c r="H320" s="118"/>
      <c r="I320" s="213"/>
      <c r="J320" s="117"/>
    </row>
    <row r="321" spans="1:10" ht="15.75" customHeight="1" x14ac:dyDescent="0.25">
      <c r="A321" s="210">
        <v>43330</v>
      </c>
      <c r="B321" s="115">
        <v>180172736</v>
      </c>
      <c r="C321" s="306">
        <v>4</v>
      </c>
      <c r="D321" s="117">
        <v>465938</v>
      </c>
      <c r="E321" s="118"/>
      <c r="F321" s="120"/>
      <c r="G321" s="117"/>
      <c r="H321" s="118"/>
      <c r="I321" s="213"/>
      <c r="J321" s="117"/>
    </row>
    <row r="322" spans="1:10" x14ac:dyDescent="0.25">
      <c r="A322" s="235"/>
      <c r="B322" s="234"/>
      <c r="C322" s="12"/>
      <c r="D322" s="236"/>
      <c r="E322" s="237"/>
      <c r="F322" s="240"/>
      <c r="G322" s="236"/>
      <c r="H322" s="237"/>
      <c r="I322" s="239"/>
      <c r="J322" s="236"/>
    </row>
    <row r="323" spans="1:10" x14ac:dyDescent="0.25">
      <c r="A323" s="235"/>
      <c r="B323" s="223" t="s">
        <v>11</v>
      </c>
      <c r="C323" s="229">
        <f>SUM(C8:C322)</f>
        <v>3426</v>
      </c>
      <c r="D323" s="224">
        <f>SUM(D8:D322)</f>
        <v>359413325</v>
      </c>
      <c r="E323" s="223" t="s">
        <v>11</v>
      </c>
      <c r="F323" s="232">
        <f>SUM(F8:F322)</f>
        <v>454</v>
      </c>
      <c r="G323" s="224">
        <f>SUM(G8:G322)</f>
        <v>50194055</v>
      </c>
      <c r="H323" s="232">
        <f>SUM(H8:H322)</f>
        <v>0</v>
      </c>
      <c r="I323" s="232">
        <f>SUM(I8:I322)</f>
        <v>305026443</v>
      </c>
      <c r="J323" s="5"/>
    </row>
    <row r="324" spans="1:10" x14ac:dyDescent="0.25">
      <c r="A324" s="235"/>
      <c r="B324" s="223"/>
      <c r="C324" s="229"/>
      <c r="D324" s="224"/>
      <c r="E324" s="223"/>
      <c r="F324" s="232"/>
      <c r="G324" s="224"/>
      <c r="H324" s="232"/>
      <c r="I324" s="232"/>
      <c r="J324" s="5"/>
    </row>
    <row r="325" spans="1:10" x14ac:dyDescent="0.25">
      <c r="A325" s="225"/>
      <c r="B325" s="226"/>
      <c r="C325" s="12"/>
      <c r="D325" s="236"/>
      <c r="E325" s="223"/>
      <c r="F325" s="240"/>
      <c r="G325" s="377" t="s">
        <v>12</v>
      </c>
      <c r="H325" s="377"/>
      <c r="I325" s="239"/>
      <c r="J325" s="227">
        <f>SUM(D8:D322)</f>
        <v>359413325</v>
      </c>
    </row>
    <row r="326" spans="1:10" x14ac:dyDescent="0.25">
      <c r="A326" s="235"/>
      <c r="B326" s="234"/>
      <c r="C326" s="12"/>
      <c r="D326" s="236"/>
      <c r="E326" s="237"/>
      <c r="F326" s="240"/>
      <c r="G326" s="377" t="s">
        <v>13</v>
      </c>
      <c r="H326" s="377"/>
      <c r="I326" s="239"/>
      <c r="J326" s="227">
        <f>SUM(G8:G322)</f>
        <v>50194055</v>
      </c>
    </row>
    <row r="327" spans="1:10" x14ac:dyDescent="0.25">
      <c r="A327" s="228"/>
      <c r="B327" s="237"/>
      <c r="C327" s="12"/>
      <c r="D327" s="236"/>
      <c r="E327" s="237"/>
      <c r="F327" s="240"/>
      <c r="G327" s="377" t="s">
        <v>14</v>
      </c>
      <c r="H327" s="377"/>
      <c r="I327" s="41"/>
      <c r="J327" s="229">
        <f>J325-J326</f>
        <v>309219270</v>
      </c>
    </row>
    <row r="328" spans="1:10" x14ac:dyDescent="0.25">
      <c r="A328" s="235"/>
      <c r="B328" s="230"/>
      <c r="C328" s="12"/>
      <c r="D328" s="231"/>
      <c r="E328" s="237"/>
      <c r="F328" s="240"/>
      <c r="G328" s="377" t="s">
        <v>15</v>
      </c>
      <c r="H328" s="377"/>
      <c r="I328" s="239"/>
      <c r="J328" s="227">
        <f>SUM(H8:H322)</f>
        <v>0</v>
      </c>
    </row>
    <row r="329" spans="1:10" x14ac:dyDescent="0.25">
      <c r="A329" s="235"/>
      <c r="B329" s="230"/>
      <c r="C329" s="12"/>
      <c r="D329" s="231"/>
      <c r="E329" s="237"/>
      <c r="F329" s="240"/>
      <c r="G329" s="377" t="s">
        <v>16</v>
      </c>
      <c r="H329" s="377"/>
      <c r="I329" s="239"/>
      <c r="J329" s="227">
        <f>J327+J328</f>
        <v>309219270</v>
      </c>
    </row>
    <row r="330" spans="1:10" x14ac:dyDescent="0.25">
      <c r="A330" s="235"/>
      <c r="B330" s="230"/>
      <c r="C330" s="12"/>
      <c r="D330" s="231"/>
      <c r="E330" s="237"/>
      <c r="F330" s="240"/>
      <c r="G330" s="377" t="s">
        <v>5</v>
      </c>
      <c r="H330" s="377"/>
      <c r="I330" s="239"/>
      <c r="J330" s="227">
        <f>SUM(I8:I322)</f>
        <v>305026443</v>
      </c>
    </row>
    <row r="331" spans="1:10" x14ac:dyDescent="0.25">
      <c r="A331" s="235"/>
      <c r="B331" s="230"/>
      <c r="C331" s="12"/>
      <c r="D331" s="231"/>
      <c r="E331" s="237"/>
      <c r="F331" s="240"/>
      <c r="G331" s="377" t="s">
        <v>32</v>
      </c>
      <c r="H331" s="377"/>
      <c r="I331" s="240" t="str">
        <f>IF(J331&gt;0,"SALDO",IF(J331&lt;0,"PIUTANG",IF(J331=0,"LUNAS")))</f>
        <v>PIUTANG</v>
      </c>
      <c r="J331" s="227">
        <f>J330-J329</f>
        <v>-4192827</v>
      </c>
    </row>
  </sheetData>
  <mergeCells count="15">
    <mergeCell ref="G331:H331"/>
    <mergeCell ref="G325:H325"/>
    <mergeCell ref="G326:H326"/>
    <mergeCell ref="G327:H327"/>
    <mergeCell ref="G328:H328"/>
    <mergeCell ref="G329:H329"/>
    <mergeCell ref="G330:H33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2"/>
  <sheetViews>
    <sheetView workbookViewId="0">
      <pane ySplit="7" topLeftCell="A159" activePane="bottomLeft" state="frozen"/>
      <selection pane="bottomLeft" activeCell="B170" sqref="B17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1" t="s">
        <v>22</v>
      </c>
      <c r="G1" s="371"/>
      <c r="H1" s="371"/>
      <c r="I1" s="42" t="s">
        <v>20</v>
      </c>
      <c r="J1" s="20"/>
      <c r="L1" s="277">
        <f>SUM(D164:D167)</f>
        <v>743751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J182*-1</f>
        <v>886174</v>
      </c>
      <c r="J2" s="20"/>
      <c r="L2" s="277">
        <f>SUM(G164:G167)</f>
        <v>145775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597976</v>
      </c>
      <c r="M3" s="219"/>
      <c r="N3" s="219">
        <f>I2-L3</f>
        <v>288198</v>
      </c>
      <c r="O3" s="219"/>
      <c r="P3" s="219"/>
      <c r="Q3" s="219"/>
      <c r="R3" s="219"/>
    </row>
    <row r="5" spans="1:18" ht="19.5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</row>
    <row r="6" spans="1:18" x14ac:dyDescent="0.25">
      <c r="A6" s="378" t="s">
        <v>2</v>
      </c>
      <c r="B6" s="374" t="s">
        <v>3</v>
      </c>
      <c r="C6" s="374"/>
      <c r="D6" s="374"/>
      <c r="E6" s="374"/>
      <c r="F6" s="374"/>
      <c r="G6" s="374"/>
      <c r="H6" s="379" t="s">
        <v>4</v>
      </c>
      <c r="I6" s="375" t="s">
        <v>5</v>
      </c>
      <c r="J6" s="376" t="s">
        <v>6</v>
      </c>
    </row>
    <row r="7" spans="1:18" x14ac:dyDescent="0.25">
      <c r="A7" s="37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9"/>
      <c r="I7" s="375"/>
      <c r="J7" s="376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2">
        <v>43319</v>
      </c>
      <c r="B164" s="234">
        <v>180171757</v>
      </c>
      <c r="C164" s="240">
        <v>4</v>
      </c>
      <c r="D164" s="236">
        <v>375813</v>
      </c>
      <c r="E164" s="237"/>
      <c r="F164" s="240"/>
      <c r="G164" s="236"/>
      <c r="H164" s="239"/>
      <c r="I164" s="239"/>
      <c r="J164" s="23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2">
        <v>43320</v>
      </c>
      <c r="B165" s="234">
        <v>180171858</v>
      </c>
      <c r="C165" s="240">
        <v>1</v>
      </c>
      <c r="D165" s="236">
        <v>93100</v>
      </c>
      <c r="E165" s="237"/>
      <c r="F165" s="240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2">
        <v>43320</v>
      </c>
      <c r="B166" s="234">
        <v>180171872</v>
      </c>
      <c r="C166" s="240">
        <v>1</v>
      </c>
      <c r="D166" s="236">
        <v>69300</v>
      </c>
      <c r="E166" s="237"/>
      <c r="F166" s="240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2">
        <v>43323</v>
      </c>
      <c r="B167" s="234">
        <v>180172128</v>
      </c>
      <c r="C167" s="240">
        <v>2</v>
      </c>
      <c r="D167" s="236">
        <v>205538</v>
      </c>
      <c r="E167" s="237">
        <v>180044785</v>
      </c>
      <c r="F167" s="240">
        <v>1</v>
      </c>
      <c r="G167" s="236">
        <v>145775</v>
      </c>
      <c r="H167" s="239"/>
      <c r="I167" s="239"/>
      <c r="J167" s="236"/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/>
      <c r="B171" s="234"/>
      <c r="C171" s="240"/>
      <c r="D171" s="236"/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/>
      <c r="B172" s="234"/>
      <c r="C172" s="240"/>
      <c r="D172" s="236"/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x14ac:dyDescent="0.25">
      <c r="A173" s="162"/>
      <c r="B173" s="3"/>
      <c r="C173" s="40"/>
      <c r="D173" s="6"/>
      <c r="E173" s="7"/>
      <c r="F173" s="40"/>
      <c r="G173" s="6"/>
      <c r="H173" s="39"/>
      <c r="I173" s="39"/>
      <c r="J173" s="6"/>
    </row>
    <row r="174" spans="1:18" x14ac:dyDescent="0.25">
      <c r="A174" s="162"/>
      <c r="B174" s="8" t="s">
        <v>11</v>
      </c>
      <c r="C174" s="77">
        <f>SUM(C8:C173)</f>
        <v>965</v>
      </c>
      <c r="D174" s="9">
        <f>SUM(D8:D173)</f>
        <v>104503912</v>
      </c>
      <c r="E174" s="8" t="s">
        <v>11</v>
      </c>
      <c r="F174" s="77">
        <f>SUM(F8:F173)</f>
        <v>81</v>
      </c>
      <c r="G174" s="5">
        <f>SUM(G8:G173)</f>
        <v>18477862</v>
      </c>
      <c r="H174" s="40">
        <f>SUM(H8:H173)</f>
        <v>0</v>
      </c>
      <c r="I174" s="40">
        <f>SUM(I8:I173)</f>
        <v>85139876</v>
      </c>
      <c r="J174" s="5"/>
    </row>
    <row r="175" spans="1:18" x14ac:dyDescent="0.25">
      <c r="A175" s="162"/>
      <c r="B175" s="8"/>
      <c r="C175" s="77"/>
      <c r="D175" s="9"/>
      <c r="E175" s="8"/>
      <c r="F175" s="77"/>
      <c r="G175" s="5"/>
      <c r="H175" s="40"/>
      <c r="I175" s="40"/>
      <c r="J175" s="5"/>
    </row>
    <row r="176" spans="1:18" x14ac:dyDescent="0.25">
      <c r="A176" s="163"/>
      <c r="B176" s="11"/>
      <c r="C176" s="40"/>
      <c r="D176" s="6"/>
      <c r="E176" s="8"/>
      <c r="F176" s="40"/>
      <c r="G176" s="377" t="s">
        <v>12</v>
      </c>
      <c r="H176" s="377"/>
      <c r="I176" s="39"/>
      <c r="J176" s="13">
        <f>SUM(D8:D173)</f>
        <v>104503912</v>
      </c>
    </row>
    <row r="177" spans="1:10" x14ac:dyDescent="0.25">
      <c r="A177" s="162"/>
      <c r="B177" s="3"/>
      <c r="C177" s="40"/>
      <c r="D177" s="6"/>
      <c r="E177" s="7"/>
      <c r="F177" s="40"/>
      <c r="G177" s="377" t="s">
        <v>13</v>
      </c>
      <c r="H177" s="377"/>
      <c r="I177" s="39"/>
      <c r="J177" s="13">
        <f>SUM(G8:G173)</f>
        <v>18477862</v>
      </c>
    </row>
    <row r="178" spans="1:10" x14ac:dyDescent="0.25">
      <c r="A178" s="164"/>
      <c r="B178" s="7"/>
      <c r="C178" s="40"/>
      <c r="D178" s="6"/>
      <c r="E178" s="7"/>
      <c r="F178" s="40"/>
      <c r="G178" s="377" t="s">
        <v>14</v>
      </c>
      <c r="H178" s="377"/>
      <c r="I178" s="41"/>
      <c r="J178" s="15">
        <f>J176-J177</f>
        <v>86026050</v>
      </c>
    </row>
    <row r="179" spans="1:10" x14ac:dyDescent="0.25">
      <c r="A179" s="162"/>
      <c r="B179" s="16"/>
      <c r="C179" s="40"/>
      <c r="D179" s="17"/>
      <c r="E179" s="7"/>
      <c r="F179" s="40"/>
      <c r="G179" s="377" t="s">
        <v>15</v>
      </c>
      <c r="H179" s="377"/>
      <c r="I179" s="39"/>
      <c r="J179" s="13">
        <f>SUM(H8:H173)</f>
        <v>0</v>
      </c>
    </row>
    <row r="180" spans="1:10" x14ac:dyDescent="0.25">
      <c r="A180" s="162"/>
      <c r="B180" s="16"/>
      <c r="C180" s="40"/>
      <c r="D180" s="17"/>
      <c r="E180" s="7"/>
      <c r="F180" s="40"/>
      <c r="G180" s="377" t="s">
        <v>16</v>
      </c>
      <c r="H180" s="377"/>
      <c r="I180" s="39"/>
      <c r="J180" s="13">
        <f>J178+J179</f>
        <v>86026050</v>
      </c>
    </row>
    <row r="181" spans="1:10" x14ac:dyDescent="0.25">
      <c r="A181" s="162"/>
      <c r="B181" s="16"/>
      <c r="C181" s="40"/>
      <c r="D181" s="17"/>
      <c r="E181" s="7"/>
      <c r="F181" s="40"/>
      <c r="G181" s="377" t="s">
        <v>5</v>
      </c>
      <c r="H181" s="377"/>
      <c r="I181" s="39"/>
      <c r="J181" s="13">
        <f>SUM(I8:I173)</f>
        <v>85139876</v>
      </c>
    </row>
    <row r="182" spans="1:10" x14ac:dyDescent="0.25">
      <c r="A182" s="162"/>
      <c r="B182" s="16"/>
      <c r="C182" s="40"/>
      <c r="D182" s="17"/>
      <c r="E182" s="7"/>
      <c r="F182" s="40"/>
      <c r="G182" s="377" t="s">
        <v>32</v>
      </c>
      <c r="H182" s="377"/>
      <c r="I182" s="40" t="str">
        <f>IF(J182&gt;0,"SALDO",IF(J182&lt;0,"PIUTANG",IF(J182=0,"LUNAS")))</f>
        <v>PIUTANG</v>
      </c>
      <c r="J182" s="13">
        <f>J181-J180</f>
        <v>-886174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1:H181"/>
    <mergeCell ref="G182:H182"/>
    <mergeCell ref="G176:H176"/>
    <mergeCell ref="G177:H177"/>
    <mergeCell ref="G178:H178"/>
    <mergeCell ref="G179:H179"/>
    <mergeCell ref="G180:H180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7"/>
  <sheetViews>
    <sheetView workbookViewId="0">
      <pane ySplit="7" topLeftCell="A995" activePane="bottomLeft" state="frozen"/>
      <selection pane="bottomLeft" activeCell="H1005" sqref="H100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SUM(D990:D996)</f>
        <v>3700377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J1017*-1</f>
        <v>5693190</v>
      </c>
      <c r="J2" s="218"/>
      <c r="L2" s="219">
        <f>SUM(G990:G996)</f>
        <v>320863</v>
      </c>
      <c r="M2" s="219">
        <f>SUM(G981:G989)</f>
        <v>175263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3379514</v>
      </c>
      <c r="M3" s="219">
        <f>M1-M2</f>
        <v>9449563</v>
      </c>
      <c r="N3" s="219">
        <f>L3+M3</f>
        <v>12829077</v>
      </c>
    </row>
    <row r="4" spans="1:18" x14ac:dyDescent="0.25">
      <c r="L4" s="233"/>
    </row>
    <row r="5" spans="1:18" ht="19.5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</row>
    <row r="6" spans="1:18" x14ac:dyDescent="0.25">
      <c r="A6" s="373" t="s">
        <v>2</v>
      </c>
      <c r="B6" s="374" t="s">
        <v>3</v>
      </c>
      <c r="C6" s="374"/>
      <c r="D6" s="374"/>
      <c r="E6" s="374"/>
      <c r="F6" s="374"/>
      <c r="G6" s="374"/>
      <c r="H6" s="382" t="s">
        <v>4</v>
      </c>
      <c r="I6" s="384" t="s">
        <v>5</v>
      </c>
      <c r="J6" s="386" t="s">
        <v>6</v>
      </c>
    </row>
    <row r="7" spans="1:18" x14ac:dyDescent="0.25">
      <c r="A7" s="373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3"/>
      <c r="I7" s="385"/>
      <c r="J7" s="387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98">
        <v>43330</v>
      </c>
      <c r="B997" s="99">
        <v>180172672</v>
      </c>
      <c r="C997" s="100">
        <v>34</v>
      </c>
      <c r="D997" s="34">
        <v>3777113</v>
      </c>
      <c r="E997" s="99">
        <v>180044883</v>
      </c>
      <c r="F997" s="100">
        <v>2</v>
      </c>
      <c r="G997" s="34">
        <v>216475</v>
      </c>
      <c r="H997" s="102"/>
      <c r="I997" s="102"/>
      <c r="J997" s="34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98">
        <v>43330</v>
      </c>
      <c r="B998" s="99">
        <v>180172673</v>
      </c>
      <c r="C998" s="100">
        <v>1</v>
      </c>
      <c r="D998" s="34">
        <v>88200</v>
      </c>
      <c r="E998" s="99"/>
      <c r="F998" s="100"/>
      <c r="G998" s="34"/>
      <c r="H998" s="102"/>
      <c r="I998" s="102"/>
      <c r="J998" s="34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98">
        <v>43330</v>
      </c>
      <c r="B999" s="99">
        <v>180172689</v>
      </c>
      <c r="C999" s="100">
        <v>2</v>
      </c>
      <c r="D999" s="34">
        <v>190750</v>
      </c>
      <c r="E999" s="99"/>
      <c r="F999" s="100"/>
      <c r="G999" s="34"/>
      <c r="H999" s="102"/>
      <c r="I999" s="102"/>
      <c r="J999" s="34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98">
        <v>43330</v>
      </c>
      <c r="B1000" s="99">
        <v>180172692</v>
      </c>
      <c r="C1000" s="100">
        <v>2</v>
      </c>
      <c r="D1000" s="34">
        <v>265475</v>
      </c>
      <c r="E1000" s="99"/>
      <c r="F1000" s="100"/>
      <c r="G1000" s="34"/>
      <c r="H1000" s="102"/>
      <c r="I1000" s="102"/>
      <c r="J1000" s="34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98">
        <v>43330</v>
      </c>
      <c r="B1001" s="99">
        <v>180172715</v>
      </c>
      <c r="C1001" s="100">
        <v>2</v>
      </c>
      <c r="D1001" s="34">
        <v>219713</v>
      </c>
      <c r="E1001" s="99"/>
      <c r="F1001" s="100"/>
      <c r="G1001" s="34"/>
      <c r="H1001" s="102"/>
      <c r="I1001" s="102"/>
      <c r="J1001" s="34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98">
        <v>43330</v>
      </c>
      <c r="B1002" s="99">
        <v>180172726</v>
      </c>
      <c r="C1002" s="100">
        <v>5</v>
      </c>
      <c r="D1002" s="34">
        <v>660013</v>
      </c>
      <c r="E1002" s="99"/>
      <c r="F1002" s="100"/>
      <c r="G1002" s="34"/>
      <c r="H1002" s="102"/>
      <c r="I1002" s="102"/>
      <c r="J1002" s="34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98">
        <v>43330</v>
      </c>
      <c r="B1003" s="99">
        <v>180172728</v>
      </c>
      <c r="C1003" s="100">
        <v>1</v>
      </c>
      <c r="D1003" s="34">
        <v>46113</v>
      </c>
      <c r="E1003" s="99"/>
      <c r="F1003" s="100"/>
      <c r="G1003" s="34"/>
      <c r="H1003" s="102"/>
      <c r="I1003" s="102"/>
      <c r="J1003" s="34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98">
        <v>43330</v>
      </c>
      <c r="B1004" s="99">
        <v>180172741</v>
      </c>
      <c r="C1004" s="100">
        <v>8</v>
      </c>
      <c r="D1004" s="34">
        <v>662288</v>
      </c>
      <c r="E1004" s="99"/>
      <c r="F1004" s="100"/>
      <c r="G1004" s="34"/>
      <c r="H1004" s="102"/>
      <c r="I1004" s="102"/>
      <c r="J1004" s="34"/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98"/>
      <c r="B1005" s="99"/>
      <c r="C1005" s="100"/>
      <c r="D1005" s="34"/>
      <c r="E1005" s="99"/>
      <c r="F1005" s="100"/>
      <c r="G1005" s="34"/>
      <c r="H1005" s="102"/>
      <c r="I1005" s="102"/>
      <c r="J1005" s="34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98"/>
      <c r="B1006" s="99"/>
      <c r="C1006" s="100"/>
      <c r="D1006" s="34"/>
      <c r="E1006" s="99"/>
      <c r="F1006" s="100"/>
      <c r="G1006" s="34"/>
      <c r="H1006" s="102"/>
      <c r="I1006" s="102"/>
      <c r="J1006" s="34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98"/>
      <c r="B1007" s="99"/>
      <c r="C1007" s="100"/>
      <c r="D1007" s="34"/>
      <c r="E1007" s="99"/>
      <c r="F1007" s="100"/>
      <c r="G1007" s="34"/>
      <c r="H1007" s="102"/>
      <c r="I1007" s="102"/>
      <c r="J1007" s="34"/>
      <c r="K1007" s="138"/>
      <c r="L1007" s="138"/>
      <c r="M1007" s="138"/>
      <c r="N1007" s="138"/>
      <c r="O1007" s="138"/>
      <c r="P1007" s="138"/>
      <c r="Q1007" s="138"/>
      <c r="R1007" s="138"/>
    </row>
    <row r="1008" spans="1:18" x14ac:dyDescent="0.25">
      <c r="A1008" s="235"/>
      <c r="B1008" s="234"/>
      <c r="C1008" s="240"/>
      <c r="D1008" s="236"/>
      <c r="E1008" s="234"/>
      <c r="F1008" s="240"/>
      <c r="G1008" s="236"/>
      <c r="H1008" s="239"/>
      <c r="I1008" s="239"/>
      <c r="J1008" s="236"/>
    </row>
    <row r="1009" spans="1:18" s="218" customFormat="1" x14ac:dyDescent="0.25">
      <c r="A1009" s="226"/>
      <c r="B1009" s="223" t="s">
        <v>11</v>
      </c>
      <c r="C1009" s="232">
        <f>SUM(C8:C1008)</f>
        <v>11089</v>
      </c>
      <c r="D1009" s="224">
        <f>SUM(D8:D1008)</f>
        <v>1202912192</v>
      </c>
      <c r="E1009" s="223" t="s">
        <v>11</v>
      </c>
      <c r="F1009" s="232">
        <f>SUM(F8:F1008)</f>
        <v>1116</v>
      </c>
      <c r="G1009" s="224">
        <f>SUM(G8:G1008)</f>
        <v>122008468</v>
      </c>
      <c r="H1009" s="232">
        <f>SUM(H8:H1008)</f>
        <v>0</v>
      </c>
      <c r="I1009" s="232">
        <f>SUM(I8:I1008)</f>
        <v>1075210534</v>
      </c>
      <c r="J1009" s="224"/>
      <c r="K1009" s="220"/>
      <c r="L1009" s="220"/>
      <c r="M1009" s="220"/>
      <c r="N1009" s="220"/>
      <c r="O1009" s="220"/>
      <c r="P1009" s="220"/>
      <c r="Q1009" s="220"/>
      <c r="R1009" s="220"/>
    </row>
    <row r="1010" spans="1:18" s="218" customFormat="1" x14ac:dyDescent="0.25">
      <c r="A1010" s="226"/>
      <c r="B1010" s="223"/>
      <c r="C1010" s="232"/>
      <c r="D1010" s="224"/>
      <c r="E1010" s="223"/>
      <c r="F1010" s="232"/>
      <c r="G1010" s="224"/>
      <c r="H1010" s="232"/>
      <c r="I1010" s="232"/>
      <c r="J1010" s="224"/>
      <c r="K1010" s="220"/>
      <c r="M1010" s="220"/>
      <c r="N1010" s="220"/>
      <c r="O1010" s="220"/>
      <c r="P1010" s="220"/>
      <c r="Q1010" s="220"/>
      <c r="R1010" s="220"/>
    </row>
    <row r="1011" spans="1:18" x14ac:dyDescent="0.25">
      <c r="A1011" s="225"/>
      <c r="B1011" s="226"/>
      <c r="C1011" s="240"/>
      <c r="D1011" s="236"/>
      <c r="E1011" s="223"/>
      <c r="F1011" s="240"/>
      <c r="G1011" s="380" t="s">
        <v>12</v>
      </c>
      <c r="H1011" s="381"/>
      <c r="I1011" s="236"/>
      <c r="J1011" s="227">
        <f>SUM(D8:D1008)</f>
        <v>1202912192</v>
      </c>
      <c r="P1011" s="220"/>
      <c r="Q1011" s="220"/>
      <c r="R1011" s="233"/>
    </row>
    <row r="1012" spans="1:18" x14ac:dyDescent="0.25">
      <c r="A1012" s="235"/>
      <c r="B1012" s="234"/>
      <c r="C1012" s="240"/>
      <c r="D1012" s="236"/>
      <c r="E1012" s="234"/>
      <c r="F1012" s="240"/>
      <c r="G1012" s="380" t="s">
        <v>13</v>
      </c>
      <c r="H1012" s="381"/>
      <c r="I1012" s="237"/>
      <c r="J1012" s="227">
        <f>SUM(G8:G1008)</f>
        <v>122008468</v>
      </c>
      <c r="R1012" s="233"/>
    </row>
    <row r="1013" spans="1:18" x14ac:dyDescent="0.25">
      <c r="A1013" s="228"/>
      <c r="B1013" s="237"/>
      <c r="C1013" s="240"/>
      <c r="D1013" s="236"/>
      <c r="E1013" s="234"/>
      <c r="F1013" s="240"/>
      <c r="G1013" s="380" t="s">
        <v>14</v>
      </c>
      <c r="H1013" s="381"/>
      <c r="I1013" s="229"/>
      <c r="J1013" s="229">
        <f>J1011-J1012</f>
        <v>1080903724</v>
      </c>
      <c r="L1013" s="220"/>
      <c r="R1013" s="233"/>
    </row>
    <row r="1014" spans="1:18" x14ac:dyDescent="0.25">
      <c r="A1014" s="235"/>
      <c r="B1014" s="230"/>
      <c r="C1014" s="240"/>
      <c r="D1014" s="231"/>
      <c r="E1014" s="234"/>
      <c r="F1014" s="240"/>
      <c r="G1014" s="380" t="s">
        <v>15</v>
      </c>
      <c r="H1014" s="381"/>
      <c r="I1014" s="237"/>
      <c r="J1014" s="227">
        <f>SUM(H8:H1008)</f>
        <v>0</v>
      </c>
      <c r="R1014" s="233"/>
    </row>
    <row r="1015" spans="1:18" x14ac:dyDescent="0.25">
      <c r="A1015" s="235"/>
      <c r="B1015" s="230"/>
      <c r="C1015" s="240"/>
      <c r="D1015" s="231"/>
      <c r="E1015" s="234"/>
      <c r="F1015" s="240"/>
      <c r="G1015" s="380" t="s">
        <v>16</v>
      </c>
      <c r="H1015" s="381"/>
      <c r="I1015" s="237"/>
      <c r="J1015" s="227">
        <f>J1013+J1014</f>
        <v>1080903724</v>
      </c>
      <c r="R1015" s="233"/>
    </row>
    <row r="1016" spans="1:18" x14ac:dyDescent="0.25">
      <c r="A1016" s="235"/>
      <c r="B1016" s="230"/>
      <c r="C1016" s="240"/>
      <c r="D1016" s="231"/>
      <c r="E1016" s="234"/>
      <c r="F1016" s="240"/>
      <c r="G1016" s="380" t="s">
        <v>5</v>
      </c>
      <c r="H1016" s="381"/>
      <c r="I1016" s="237"/>
      <c r="J1016" s="227">
        <f>SUM(I8:I1008)</f>
        <v>1075210534</v>
      </c>
      <c r="R1016" s="233"/>
    </row>
    <row r="1017" spans="1:18" x14ac:dyDescent="0.25">
      <c r="A1017" s="235"/>
      <c r="B1017" s="230"/>
      <c r="C1017" s="240"/>
      <c r="D1017" s="231"/>
      <c r="E1017" s="234"/>
      <c r="F1017" s="240"/>
      <c r="G1017" s="380" t="s">
        <v>32</v>
      </c>
      <c r="H1017" s="381"/>
      <c r="I1017" s="234" t="str">
        <f>IF(J1017&gt;0,"SALDO",IF(J1017&lt;0,"PIUTANG",IF(J1017=0,"LUNAS")))</f>
        <v>PIUTANG</v>
      </c>
      <c r="J1017" s="227">
        <f>J1016-J1015</f>
        <v>-5693190</v>
      </c>
      <c r="R1017" s="233"/>
    </row>
  </sheetData>
  <mergeCells count="13">
    <mergeCell ref="A5:J5"/>
    <mergeCell ref="A6:A7"/>
    <mergeCell ref="B6:G6"/>
    <mergeCell ref="H6:H7"/>
    <mergeCell ref="I6:I7"/>
    <mergeCell ref="J6:J7"/>
    <mergeCell ref="G1017:H1017"/>
    <mergeCell ref="G1011:H1011"/>
    <mergeCell ref="G1012:H1012"/>
    <mergeCell ref="G1013:H1013"/>
    <mergeCell ref="G1014:H1014"/>
    <mergeCell ref="G1015:H1015"/>
    <mergeCell ref="G1016:H1016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3"/>
  <sheetViews>
    <sheetView zoomScaleNormal="100" workbookViewId="0">
      <pane ySplit="6" topLeftCell="A622" activePane="bottomLeft" state="frozen"/>
      <selection pane="bottomLeft" activeCell="G633" sqref="G63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9" t="s">
        <v>22</v>
      </c>
      <c r="G1" s="389"/>
      <c r="H1" s="389"/>
      <c r="I1" s="326" t="s">
        <v>27</v>
      </c>
      <c r="J1" s="324"/>
      <c r="L1" s="327">
        <f>SUM(D621:D622)</f>
        <v>1777125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9" t="s">
        <v>21</v>
      </c>
      <c r="G2" s="389"/>
      <c r="H2" s="389"/>
      <c r="I2" s="326">
        <f>J652*-1</f>
        <v>5499031</v>
      </c>
      <c r="J2" s="324"/>
      <c r="L2" s="327">
        <f>SUM(G621:G622)</f>
        <v>118038</v>
      </c>
    </row>
    <row r="3" spans="1:16" x14ac:dyDescent="0.25">
      <c r="L3" s="327">
        <f>L1-L2</f>
        <v>1659087</v>
      </c>
      <c r="M3" s="327">
        <v>794325</v>
      </c>
    </row>
    <row r="4" spans="1:16" ht="19.5" x14ac:dyDescent="0.25">
      <c r="A4" s="390"/>
      <c r="B4" s="391"/>
      <c r="C4" s="391"/>
      <c r="D4" s="391"/>
      <c r="E4" s="391"/>
      <c r="F4" s="391"/>
      <c r="G4" s="391"/>
      <c r="H4" s="391"/>
      <c r="I4" s="391"/>
      <c r="J4" s="392"/>
    </row>
    <row r="5" spans="1:16" x14ac:dyDescent="0.25">
      <c r="A5" s="393" t="s">
        <v>2</v>
      </c>
      <c r="B5" s="395" t="s">
        <v>3</v>
      </c>
      <c r="C5" s="396"/>
      <c r="D5" s="396"/>
      <c r="E5" s="396"/>
      <c r="F5" s="396"/>
      <c r="G5" s="397"/>
      <c r="H5" s="398" t="s">
        <v>4</v>
      </c>
      <c r="I5" s="400" t="s">
        <v>5</v>
      </c>
      <c r="J5" s="402" t="s">
        <v>6</v>
      </c>
    </row>
    <row r="6" spans="1:16" x14ac:dyDescent="0.25">
      <c r="A6" s="394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9"/>
      <c r="I6" s="401"/>
      <c r="J6" s="403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28"/>
      <c r="P599" s="328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28"/>
      <c r="P600" s="328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28"/>
      <c r="P601" s="328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28"/>
      <c r="P602" s="328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28"/>
      <c r="P603" s="328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28"/>
      <c r="P604" s="328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28"/>
      <c r="P605" s="328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28"/>
      <c r="P606" s="328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28"/>
      <c r="P607" s="328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28"/>
      <c r="P608" s="328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28"/>
      <c r="P609" s="328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28"/>
      <c r="P610" s="328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28"/>
      <c r="P611" s="328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28"/>
      <c r="P612" s="328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28"/>
      <c r="P613" s="328"/>
    </row>
    <row r="614" spans="1:16" x14ac:dyDescent="0.25">
      <c r="A614" s="339">
        <v>43323</v>
      </c>
      <c r="B614" s="340">
        <v>180172079</v>
      </c>
      <c r="C614" s="341">
        <v>1</v>
      </c>
      <c r="D614" s="342">
        <v>39375</v>
      </c>
      <c r="E614" s="343">
        <v>180044774</v>
      </c>
      <c r="F614" s="341">
        <v>2</v>
      </c>
      <c r="G614" s="342">
        <v>183925</v>
      </c>
      <c r="H614" s="343"/>
      <c r="I614" s="344"/>
      <c r="J614" s="364"/>
      <c r="K614" s="328"/>
      <c r="L614" s="442">
        <v>43323</v>
      </c>
      <c r="M614" s="442">
        <v>43325</v>
      </c>
      <c r="N614" s="328"/>
      <c r="O614" s="328"/>
      <c r="P614" s="328"/>
    </row>
    <row r="615" spans="1:16" x14ac:dyDescent="0.25">
      <c r="A615" s="339">
        <v>43323</v>
      </c>
      <c r="B615" s="340">
        <v>180172105</v>
      </c>
      <c r="C615" s="341">
        <v>24</v>
      </c>
      <c r="D615" s="342">
        <v>2540650</v>
      </c>
      <c r="E615" s="343"/>
      <c r="F615" s="341"/>
      <c r="G615" s="342"/>
      <c r="H615" s="343"/>
      <c r="I615" s="342"/>
      <c r="J615" s="364"/>
      <c r="K615" s="328"/>
      <c r="L615" s="366">
        <f>SUM(D614:D616)</f>
        <v>2658513</v>
      </c>
      <c r="M615" s="366">
        <f>SUM(D617:D620)</f>
        <v>3262263</v>
      </c>
      <c r="N615" s="328"/>
      <c r="O615" s="328"/>
      <c r="P615" s="328"/>
    </row>
    <row r="616" spans="1:16" x14ac:dyDescent="0.25">
      <c r="A616" s="339">
        <v>43323</v>
      </c>
      <c r="B616" s="340">
        <v>180172134</v>
      </c>
      <c r="C616" s="341">
        <v>1</v>
      </c>
      <c r="D616" s="342">
        <v>78488</v>
      </c>
      <c r="E616" s="343"/>
      <c r="F616" s="341"/>
      <c r="G616" s="342"/>
      <c r="H616" s="343"/>
      <c r="I616" s="344">
        <v>1127260</v>
      </c>
      <c r="J616" s="364" t="s">
        <v>17</v>
      </c>
      <c r="K616" s="328"/>
      <c r="L616" s="219">
        <f>SUM(G614:G616)</f>
        <v>183925</v>
      </c>
      <c r="M616" s="366">
        <f>SUM(G617:G620)</f>
        <v>282713</v>
      </c>
      <c r="N616" s="328"/>
      <c r="O616" s="328"/>
      <c r="P616" s="328"/>
    </row>
    <row r="617" spans="1:16" x14ac:dyDescent="0.25">
      <c r="A617" s="339">
        <v>43325</v>
      </c>
      <c r="B617" s="340">
        <v>180172295</v>
      </c>
      <c r="C617" s="341">
        <v>17</v>
      </c>
      <c r="D617" s="342">
        <v>2051000</v>
      </c>
      <c r="E617" s="343">
        <v>180044809</v>
      </c>
      <c r="F617" s="341">
        <v>2</v>
      </c>
      <c r="G617" s="342">
        <v>282713</v>
      </c>
      <c r="H617" s="343"/>
      <c r="I617" s="344"/>
      <c r="J617" s="364"/>
      <c r="K617" s="328"/>
      <c r="L617" s="366">
        <f>L615-L616</f>
        <v>2474588</v>
      </c>
      <c r="M617" s="366">
        <f>M615-M616</f>
        <v>2979550</v>
      </c>
      <c r="N617" s="328"/>
      <c r="O617" s="328"/>
      <c r="P617" s="328"/>
    </row>
    <row r="618" spans="1:16" x14ac:dyDescent="0.25">
      <c r="A618" s="339">
        <v>43325</v>
      </c>
      <c r="B618" s="340">
        <v>180172318</v>
      </c>
      <c r="C618" s="341">
        <v>4</v>
      </c>
      <c r="D618" s="342">
        <v>375813</v>
      </c>
      <c r="E618" s="343"/>
      <c r="F618" s="341"/>
      <c r="G618" s="342"/>
      <c r="H618" s="343"/>
      <c r="I618" s="344"/>
      <c r="J618" s="364"/>
      <c r="K618" s="328"/>
      <c r="L618" s="366">
        <v>1127650</v>
      </c>
      <c r="M618" s="366">
        <v>2303262</v>
      </c>
      <c r="N618" s="365"/>
      <c r="O618" s="328"/>
      <c r="P618" s="328"/>
    </row>
    <row r="619" spans="1:16" x14ac:dyDescent="0.25">
      <c r="A619" s="339">
        <v>43325</v>
      </c>
      <c r="B619" s="340">
        <v>180172337</v>
      </c>
      <c r="C619" s="341">
        <v>7</v>
      </c>
      <c r="D619" s="342">
        <v>534975</v>
      </c>
      <c r="E619" s="343"/>
      <c r="F619" s="341"/>
      <c r="G619" s="342"/>
      <c r="H619" s="343"/>
      <c r="I619" s="344"/>
      <c r="J619" s="364"/>
      <c r="K619" s="328"/>
      <c r="L619" s="366">
        <f>L617-L618</f>
        <v>1346938</v>
      </c>
      <c r="M619" s="366">
        <f>M617-M618</f>
        <v>676288</v>
      </c>
      <c r="N619" s="328"/>
      <c r="O619" s="328"/>
      <c r="P619" s="328"/>
    </row>
    <row r="620" spans="1:16" x14ac:dyDescent="0.25">
      <c r="A620" s="339">
        <v>43325</v>
      </c>
      <c r="B620" s="340">
        <v>180172339</v>
      </c>
      <c r="C620" s="341">
        <v>3</v>
      </c>
      <c r="D620" s="342">
        <v>300475</v>
      </c>
      <c r="E620" s="343"/>
      <c r="F620" s="341"/>
      <c r="G620" s="342"/>
      <c r="H620" s="343"/>
      <c r="I620" s="344">
        <v>2303262</v>
      </c>
      <c r="J620" s="364" t="s">
        <v>17</v>
      </c>
      <c r="K620" s="328"/>
      <c r="L620" s="366">
        <v>1120700</v>
      </c>
      <c r="M620" s="366">
        <v>621600</v>
      </c>
      <c r="N620" s="328"/>
      <c r="O620" s="328"/>
      <c r="P620" s="328"/>
    </row>
    <row r="621" spans="1:16" x14ac:dyDescent="0.25">
      <c r="A621" s="333">
        <v>43326</v>
      </c>
      <c r="B621" s="334">
        <v>180172403</v>
      </c>
      <c r="C621" s="335">
        <v>10</v>
      </c>
      <c r="D621" s="336">
        <v>1155875</v>
      </c>
      <c r="E621" s="337">
        <v>180044828</v>
      </c>
      <c r="F621" s="335">
        <v>2</v>
      </c>
      <c r="G621" s="336">
        <v>118038</v>
      </c>
      <c r="H621" s="337"/>
      <c r="I621" s="338"/>
      <c r="J621" s="363"/>
      <c r="K621" s="328"/>
      <c r="L621" s="366">
        <f>L619-L620</f>
        <v>226238</v>
      </c>
      <c r="M621" s="366">
        <f>M619-M620</f>
        <v>54688</v>
      </c>
      <c r="N621" s="328"/>
      <c r="O621" s="328"/>
      <c r="P621" s="328"/>
    </row>
    <row r="622" spans="1:16" x14ac:dyDescent="0.25">
      <c r="A622" s="367">
        <v>43326</v>
      </c>
      <c r="B622" s="368">
        <v>180172404</v>
      </c>
      <c r="C622" s="369">
        <v>7</v>
      </c>
      <c r="D622" s="370">
        <v>621250</v>
      </c>
      <c r="E622" s="337"/>
      <c r="F622" s="335"/>
      <c r="G622" s="336"/>
      <c r="H622" s="337"/>
      <c r="I622" s="338">
        <v>1037837</v>
      </c>
      <c r="J622" s="363" t="s">
        <v>17</v>
      </c>
      <c r="K622" s="328"/>
      <c r="L622" s="366"/>
      <c r="M622" s="366"/>
      <c r="N622" s="328"/>
      <c r="O622" s="328"/>
      <c r="P622" s="328"/>
    </row>
    <row r="623" spans="1:16" x14ac:dyDescent="0.25">
      <c r="A623" s="333">
        <v>43327</v>
      </c>
      <c r="B623" s="334">
        <v>180172499</v>
      </c>
      <c r="C623" s="335">
        <v>10</v>
      </c>
      <c r="D623" s="336">
        <v>1113525</v>
      </c>
      <c r="E623" s="337">
        <v>180044844</v>
      </c>
      <c r="F623" s="335">
        <v>4</v>
      </c>
      <c r="G623" s="336">
        <v>445813</v>
      </c>
      <c r="H623" s="337"/>
      <c r="I623" s="338"/>
      <c r="J623" s="363"/>
      <c r="K623" s="328"/>
      <c r="L623" s="366"/>
      <c r="M623" s="366"/>
      <c r="N623" s="328"/>
      <c r="O623" s="328"/>
      <c r="P623" s="328"/>
    </row>
    <row r="624" spans="1:16" x14ac:dyDescent="0.25">
      <c r="A624" s="367">
        <v>43327</v>
      </c>
      <c r="B624" s="368">
        <v>180172501</v>
      </c>
      <c r="C624" s="369">
        <v>2</v>
      </c>
      <c r="D624" s="370">
        <v>165375</v>
      </c>
      <c r="E624" s="337"/>
      <c r="F624" s="335"/>
      <c r="G624" s="336"/>
      <c r="H624" s="337"/>
      <c r="I624" s="338"/>
      <c r="J624" s="363"/>
      <c r="K624" s="328"/>
      <c r="L624" s="366"/>
      <c r="M624" s="366"/>
      <c r="N624" s="328"/>
      <c r="O624" s="328"/>
      <c r="P624" s="328"/>
    </row>
    <row r="625" spans="1:16" x14ac:dyDescent="0.25">
      <c r="A625" s="333">
        <v>43327</v>
      </c>
      <c r="B625" s="334">
        <v>180172538</v>
      </c>
      <c r="C625" s="335">
        <v>5</v>
      </c>
      <c r="D625" s="336">
        <v>565688</v>
      </c>
      <c r="E625" s="337"/>
      <c r="F625" s="335"/>
      <c r="G625" s="336"/>
      <c r="H625" s="337"/>
      <c r="I625" s="338">
        <v>1233400</v>
      </c>
      <c r="J625" s="363" t="s">
        <v>17</v>
      </c>
      <c r="K625" s="328"/>
      <c r="L625" s="366"/>
      <c r="M625" s="366"/>
      <c r="N625" s="328"/>
      <c r="O625" s="328"/>
      <c r="P625" s="328"/>
    </row>
    <row r="626" spans="1:16" x14ac:dyDescent="0.25">
      <c r="A626" s="333">
        <v>43328</v>
      </c>
      <c r="B626" s="334">
        <v>180172565</v>
      </c>
      <c r="C626" s="335">
        <v>5</v>
      </c>
      <c r="D626" s="336">
        <v>326550</v>
      </c>
      <c r="E626" s="337">
        <v>180044861</v>
      </c>
      <c r="F626" s="335">
        <v>3</v>
      </c>
      <c r="G626" s="336">
        <v>335825</v>
      </c>
      <c r="H626" s="337"/>
      <c r="I626" s="338"/>
      <c r="J626" s="363"/>
      <c r="K626" s="328"/>
      <c r="L626" s="366">
        <f>D626+D628+D629+D630-G626</f>
        <v>777350</v>
      </c>
      <c r="M626" s="366"/>
      <c r="N626" s="328"/>
      <c r="O626" s="328"/>
      <c r="P626" s="328"/>
    </row>
    <row r="627" spans="1:16" x14ac:dyDescent="0.25">
      <c r="A627" s="367">
        <v>43328</v>
      </c>
      <c r="B627" s="368">
        <v>180172586</v>
      </c>
      <c r="C627" s="369">
        <v>8</v>
      </c>
      <c r="D627" s="370">
        <v>891888</v>
      </c>
      <c r="E627" s="337"/>
      <c r="F627" s="335"/>
      <c r="G627" s="336"/>
      <c r="H627" s="337"/>
      <c r="I627" s="338"/>
      <c r="J627" s="363"/>
      <c r="K627" s="328"/>
      <c r="L627" s="366">
        <f>L626-I631</f>
        <v>0</v>
      </c>
      <c r="M627" s="366"/>
      <c r="N627" s="328"/>
      <c r="O627" s="328"/>
      <c r="P627" s="328"/>
    </row>
    <row r="628" spans="1:16" x14ac:dyDescent="0.25">
      <c r="A628" s="333">
        <v>43328</v>
      </c>
      <c r="B628" s="334">
        <v>180172587</v>
      </c>
      <c r="C628" s="335">
        <v>4</v>
      </c>
      <c r="D628" s="336">
        <v>406525</v>
      </c>
      <c r="E628" s="337"/>
      <c r="F628" s="335"/>
      <c r="G628" s="336"/>
      <c r="H628" s="337"/>
      <c r="I628" s="338"/>
      <c r="J628" s="363"/>
      <c r="K628" s="328"/>
      <c r="L628" s="366"/>
      <c r="M628" s="366"/>
      <c r="N628" s="328"/>
      <c r="O628" s="328"/>
      <c r="P628" s="328"/>
    </row>
    <row r="629" spans="1:16" x14ac:dyDescent="0.25">
      <c r="A629" s="333">
        <v>39676</v>
      </c>
      <c r="B629" s="334">
        <v>180172626</v>
      </c>
      <c r="C629" s="335">
        <v>1</v>
      </c>
      <c r="D629" s="336">
        <v>77175</v>
      </c>
      <c r="E629" s="337"/>
      <c r="F629" s="335"/>
      <c r="G629" s="336"/>
      <c r="H629" s="337"/>
      <c r="I629" s="338"/>
      <c r="J629" s="363"/>
      <c r="K629" s="328"/>
      <c r="L629" s="366"/>
      <c r="M629" s="328"/>
      <c r="N629" s="328"/>
      <c r="O629" s="328"/>
      <c r="P629" s="328"/>
    </row>
    <row r="630" spans="1:16" x14ac:dyDescent="0.25">
      <c r="A630" s="333">
        <v>43328</v>
      </c>
      <c r="B630" s="334">
        <v>180172627</v>
      </c>
      <c r="C630" s="335">
        <v>3</v>
      </c>
      <c r="D630" s="336">
        <v>302925</v>
      </c>
      <c r="E630" s="337"/>
      <c r="F630" s="335"/>
      <c r="G630" s="336"/>
      <c r="H630" s="337"/>
      <c r="I630" s="338"/>
      <c r="J630" s="363"/>
      <c r="K630" s="328"/>
      <c r="L630" s="365"/>
      <c r="M630" s="328"/>
      <c r="N630" s="328"/>
      <c r="O630" s="328"/>
      <c r="P630" s="328"/>
    </row>
    <row r="631" spans="1:16" x14ac:dyDescent="0.25">
      <c r="A631" s="367">
        <v>43328</v>
      </c>
      <c r="B631" s="368">
        <v>180172644</v>
      </c>
      <c r="C631" s="369">
        <v>1</v>
      </c>
      <c r="D631" s="370">
        <v>41125</v>
      </c>
      <c r="E631" s="337"/>
      <c r="F631" s="335"/>
      <c r="G631" s="336"/>
      <c r="H631" s="337"/>
      <c r="I631" s="338">
        <v>777350</v>
      </c>
      <c r="J631" s="363" t="s">
        <v>17</v>
      </c>
      <c r="K631" s="328"/>
      <c r="L631" s="328"/>
      <c r="M631" s="328"/>
      <c r="N631" s="328"/>
      <c r="O631" s="328"/>
      <c r="P631" s="328"/>
    </row>
    <row r="632" spans="1:16" x14ac:dyDescent="0.25">
      <c r="A632" s="339">
        <v>43330</v>
      </c>
      <c r="B632" s="340">
        <v>180172677</v>
      </c>
      <c r="C632" s="341">
        <v>1</v>
      </c>
      <c r="D632" s="342">
        <v>119000</v>
      </c>
      <c r="E632" s="343">
        <v>180044885</v>
      </c>
      <c r="F632" s="341">
        <v>6</v>
      </c>
      <c r="G632" s="342">
        <v>686175</v>
      </c>
      <c r="H632" s="343"/>
      <c r="I632" s="344"/>
      <c r="J632" s="364"/>
      <c r="K632" s="328"/>
      <c r="L632" s="328"/>
      <c r="M632" s="328"/>
      <c r="N632" s="328"/>
      <c r="O632" s="328"/>
      <c r="P632" s="328"/>
    </row>
    <row r="633" spans="1:16" x14ac:dyDescent="0.25">
      <c r="A633" s="339">
        <v>43330</v>
      </c>
      <c r="B633" s="340">
        <v>180172696</v>
      </c>
      <c r="C633" s="341">
        <v>7</v>
      </c>
      <c r="D633" s="342">
        <v>731063</v>
      </c>
      <c r="E633" s="343"/>
      <c r="F633" s="341"/>
      <c r="G633" s="342"/>
      <c r="H633" s="343"/>
      <c r="I633" s="344"/>
      <c r="J633" s="364"/>
      <c r="K633" s="328"/>
      <c r="L633" s="328"/>
      <c r="M633" s="328"/>
      <c r="N633" s="328"/>
      <c r="O633" s="328"/>
      <c r="P633" s="328"/>
    </row>
    <row r="634" spans="1:16" x14ac:dyDescent="0.25">
      <c r="A634" s="339">
        <v>43330</v>
      </c>
      <c r="B634" s="340">
        <v>180172698</v>
      </c>
      <c r="C634" s="341">
        <v>12</v>
      </c>
      <c r="D634" s="342">
        <v>1184050</v>
      </c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28"/>
      <c r="P634" s="328"/>
    </row>
    <row r="635" spans="1:16" x14ac:dyDescent="0.25">
      <c r="A635" s="339">
        <v>43330</v>
      </c>
      <c r="B635" s="340">
        <v>180172735</v>
      </c>
      <c r="C635" s="341">
        <v>4</v>
      </c>
      <c r="D635" s="342">
        <v>407838</v>
      </c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28"/>
      <c r="P635" s="328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28"/>
      <c r="P636" s="328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28"/>
      <c r="P637" s="328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28"/>
      <c r="P638" s="328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28"/>
      <c r="P639" s="328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28"/>
      <c r="P640" s="328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28"/>
      <c r="P641" s="328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28"/>
      <c r="P642" s="328"/>
    </row>
    <row r="643" spans="1:16" x14ac:dyDescent="0.25">
      <c r="A643" s="345"/>
      <c r="B643" s="346"/>
      <c r="C643" s="347"/>
      <c r="D643" s="342"/>
      <c r="E643" s="348"/>
      <c r="F643" s="347"/>
      <c r="G643" s="349"/>
      <c r="H643" s="348"/>
      <c r="I643" s="350"/>
      <c r="J643" s="349"/>
      <c r="K643" s="328"/>
      <c r="L643" s="328"/>
      <c r="M643" s="328"/>
      <c r="N643" s="328"/>
      <c r="O643" s="328"/>
      <c r="P643" s="328"/>
    </row>
    <row r="644" spans="1:16" x14ac:dyDescent="0.25">
      <c r="A644" s="345"/>
      <c r="B644" s="351" t="s">
        <v>11</v>
      </c>
      <c r="C644" s="352">
        <f>SUM(C7:C643)</f>
        <v>4528</v>
      </c>
      <c r="D644" s="353">
        <f>SUM(D7:D643)</f>
        <v>448161773</v>
      </c>
      <c r="E644" s="351" t="s">
        <v>11</v>
      </c>
      <c r="F644" s="352">
        <f>SUM(F7:F643)</f>
        <v>1118</v>
      </c>
      <c r="G644" s="353">
        <f>SUM(G7:G643)</f>
        <v>114985717</v>
      </c>
      <c r="H644" s="353">
        <f>SUM(H7:H643)</f>
        <v>0</v>
      </c>
      <c r="I644" s="352">
        <f>SUM(I7:I643)</f>
        <v>327677025</v>
      </c>
      <c r="J644" s="354"/>
      <c r="K644" s="328"/>
      <c r="L644" s="328"/>
      <c r="M644" s="328"/>
      <c r="N644" s="328"/>
      <c r="O644" s="328"/>
      <c r="P644" s="328"/>
    </row>
    <row r="645" spans="1:16" x14ac:dyDescent="0.25">
      <c r="A645" s="345"/>
      <c r="B645" s="351"/>
      <c r="C645" s="352"/>
      <c r="D645" s="353"/>
      <c r="E645" s="351"/>
      <c r="F645" s="352"/>
      <c r="G645" s="354"/>
      <c r="H645" s="346"/>
      <c r="I645" s="347"/>
      <c r="J645" s="354"/>
      <c r="K645" s="328"/>
      <c r="L645" s="328"/>
      <c r="M645" s="328"/>
      <c r="N645" s="328"/>
      <c r="O645" s="328"/>
      <c r="P645" s="328"/>
    </row>
    <row r="646" spans="1:16" x14ac:dyDescent="0.25">
      <c r="A646" s="345"/>
      <c r="B646" s="355"/>
      <c r="C646" s="347"/>
      <c r="D646" s="349"/>
      <c r="E646" s="351"/>
      <c r="F646" s="347"/>
      <c r="G646" s="388" t="s">
        <v>12</v>
      </c>
      <c r="H646" s="388"/>
      <c r="I646" s="350"/>
      <c r="J646" s="356">
        <f>SUM(D7:D643)</f>
        <v>448161773</v>
      </c>
      <c r="K646" s="328"/>
      <c r="L646" s="328"/>
      <c r="M646" s="328"/>
      <c r="N646" s="328"/>
      <c r="O646" s="328"/>
      <c r="P646" s="328"/>
    </row>
    <row r="647" spans="1:16" x14ac:dyDescent="0.25">
      <c r="A647" s="357"/>
      <c r="B647" s="346"/>
      <c r="C647" s="347"/>
      <c r="D647" s="349"/>
      <c r="E647" s="348"/>
      <c r="F647" s="347"/>
      <c r="G647" s="388" t="s">
        <v>13</v>
      </c>
      <c r="H647" s="388"/>
      <c r="I647" s="350"/>
      <c r="J647" s="356">
        <f>SUM(G7:G643)</f>
        <v>114985717</v>
      </c>
      <c r="K647" s="328"/>
      <c r="L647" s="328"/>
      <c r="M647" s="328"/>
      <c r="N647" s="328"/>
      <c r="O647" s="328"/>
      <c r="P647" s="328"/>
    </row>
    <row r="648" spans="1:16" x14ac:dyDescent="0.25">
      <c r="A648" s="345"/>
      <c r="B648" s="348"/>
      <c r="C648" s="347"/>
      <c r="D648" s="349"/>
      <c r="E648" s="348"/>
      <c r="F648" s="347"/>
      <c r="G648" s="388" t="s">
        <v>14</v>
      </c>
      <c r="H648" s="388"/>
      <c r="I648" s="358"/>
      <c r="J648" s="359">
        <f>J646-J647</f>
        <v>333176056</v>
      </c>
      <c r="K648" s="328"/>
      <c r="L648" s="328"/>
      <c r="M648" s="328"/>
      <c r="N648" s="328"/>
      <c r="O648" s="328"/>
      <c r="P648" s="328"/>
    </row>
    <row r="649" spans="1:16" x14ac:dyDescent="0.25">
      <c r="A649" s="360"/>
      <c r="B649" s="361"/>
      <c r="C649" s="347"/>
      <c r="D649" s="362"/>
      <c r="E649" s="348"/>
      <c r="F649" s="347"/>
      <c r="G649" s="388" t="s">
        <v>15</v>
      </c>
      <c r="H649" s="388"/>
      <c r="I649" s="350"/>
      <c r="J649" s="356">
        <f>SUM(H7:H643)</f>
        <v>0</v>
      </c>
      <c r="K649" s="328"/>
      <c r="L649" s="328"/>
      <c r="M649" s="328"/>
      <c r="N649" s="328"/>
      <c r="O649" s="328"/>
      <c r="P649" s="328"/>
    </row>
    <row r="650" spans="1:16" x14ac:dyDescent="0.25">
      <c r="A650" s="345"/>
      <c r="B650" s="361"/>
      <c r="C650" s="347"/>
      <c r="D650" s="362"/>
      <c r="E650" s="348"/>
      <c r="F650" s="347"/>
      <c r="G650" s="388" t="s">
        <v>16</v>
      </c>
      <c r="H650" s="388"/>
      <c r="I650" s="350"/>
      <c r="J650" s="356">
        <f>J648+J649</f>
        <v>333176056</v>
      </c>
      <c r="K650" s="328"/>
      <c r="L650" s="328"/>
      <c r="M650" s="328"/>
      <c r="N650" s="328"/>
      <c r="O650" s="328"/>
      <c r="P650" s="328"/>
    </row>
    <row r="651" spans="1:16" x14ac:dyDescent="0.25">
      <c r="A651" s="345"/>
      <c r="B651" s="361"/>
      <c r="C651" s="347"/>
      <c r="D651" s="362"/>
      <c r="E651" s="348"/>
      <c r="F651" s="347"/>
      <c r="G651" s="388" t="s">
        <v>5</v>
      </c>
      <c r="H651" s="388"/>
      <c r="I651" s="350"/>
      <c r="J651" s="356">
        <f>SUM(I7:I643)</f>
        <v>327677025</v>
      </c>
      <c r="K651" s="328"/>
      <c r="L651" s="328"/>
      <c r="M651" s="328"/>
      <c r="N651" s="328"/>
      <c r="O651" s="328"/>
      <c r="P651" s="328"/>
    </row>
    <row r="652" spans="1:16" x14ac:dyDescent="0.25">
      <c r="A652" s="345"/>
      <c r="B652" s="361"/>
      <c r="C652" s="347"/>
      <c r="D652" s="362"/>
      <c r="E652" s="348"/>
      <c r="F652" s="347"/>
      <c r="G652" s="388" t="s">
        <v>32</v>
      </c>
      <c r="H652" s="388"/>
      <c r="I652" s="347" t="str">
        <f>IF(J652&gt;0,"SALDO",IF(J652&lt;0,"PIUTANG",IF(J652=0,"LUNAS")))</f>
        <v>PIUTANG</v>
      </c>
      <c r="J652" s="356">
        <f>J651-J650</f>
        <v>-5499031</v>
      </c>
      <c r="K652" s="328"/>
      <c r="L652" s="328"/>
      <c r="M652" s="328"/>
      <c r="N652" s="328"/>
      <c r="O652" s="328"/>
      <c r="P652" s="328"/>
    </row>
    <row r="653" spans="1:16" x14ac:dyDescent="0.25">
      <c r="A653" s="345"/>
      <c r="K653" s="328"/>
      <c r="L653" s="328"/>
      <c r="M653" s="328"/>
      <c r="N653" s="328"/>
      <c r="O653" s="328"/>
      <c r="P653" s="328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2:H652"/>
    <mergeCell ref="G646:H646"/>
    <mergeCell ref="G647:H647"/>
    <mergeCell ref="G648:H648"/>
    <mergeCell ref="G649:H649"/>
    <mergeCell ref="G650:H650"/>
    <mergeCell ref="G651:H651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2" activePane="bottomLeft" state="frozen"/>
      <selection pane="bottomLeft" activeCell="K145" sqref="K14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71" t="s">
        <v>22</v>
      </c>
      <c r="G1" s="371"/>
      <c r="H1" s="371"/>
      <c r="I1" s="38" t="s">
        <v>89</v>
      </c>
      <c r="J1" s="20"/>
      <c r="L1" s="37">
        <f>SUM(D134:D148)</f>
        <v>2127570</v>
      </c>
      <c r="M1" s="37">
        <v>2127563</v>
      </c>
      <c r="N1" s="37">
        <f>L1-M1</f>
        <v>7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220">
        <f>J166*-1</f>
        <v>5135315</v>
      </c>
      <c r="J2" s="20"/>
      <c r="L2" s="219">
        <f>SUM(H134:H148)</f>
        <v>335000</v>
      </c>
      <c r="M2" s="219">
        <v>335000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2462570</v>
      </c>
    </row>
    <row r="5" spans="1:16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6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6" x14ac:dyDescent="0.25">
      <c r="A7" s="40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2"/>
      <c r="I7" s="414"/>
      <c r="J7" s="38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19000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33000</v>
      </c>
      <c r="I154" s="102"/>
      <c r="J154" s="34"/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7" t="s">
        <v>12</v>
      </c>
      <c r="H160" s="377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7" t="s">
        <v>13</v>
      </c>
      <c r="H161" s="377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7" t="s">
        <v>14</v>
      </c>
      <c r="H162" s="377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7" t="s">
        <v>15</v>
      </c>
      <c r="H163" s="377"/>
      <c r="I163" s="39"/>
      <c r="J163" s="13">
        <f>SUM(H8:H159)</f>
        <v>3344500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7" t="s">
        <v>16</v>
      </c>
      <c r="H164" s="377"/>
      <c r="I164" s="39"/>
      <c r="J164" s="13">
        <f>J162+J163</f>
        <v>58458015</v>
      </c>
    </row>
    <row r="165" spans="1:16" x14ac:dyDescent="0.25">
      <c r="A165" s="4"/>
      <c r="B165" s="16"/>
      <c r="C165" s="40"/>
      <c r="D165" s="17"/>
      <c r="E165" s="7"/>
      <c r="F165" s="3"/>
      <c r="G165" s="377" t="s">
        <v>5</v>
      </c>
      <c r="H165" s="377"/>
      <c r="I165" s="39"/>
      <c r="J165" s="13">
        <f>SUM(I8:I159)</f>
        <v>53322700</v>
      </c>
    </row>
    <row r="166" spans="1:16" x14ac:dyDescent="0.25">
      <c r="A166" s="4"/>
      <c r="B166" s="16"/>
      <c r="C166" s="40"/>
      <c r="D166" s="17"/>
      <c r="E166" s="7"/>
      <c r="F166" s="3"/>
      <c r="G166" s="377" t="s">
        <v>32</v>
      </c>
      <c r="H166" s="377"/>
      <c r="I166" s="40" t="str">
        <f>IF(J166&gt;0,"SALDO",IF(J166&lt;0,"PIUTANG",IF(J166=0,"LUNAS")))</f>
        <v>PIUTANG</v>
      </c>
      <c r="J166" s="13">
        <f>J165-J164</f>
        <v>-5135315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1" t="s">
        <v>22</v>
      </c>
      <c r="G1" s="371"/>
      <c r="H1" s="371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J75*-1</f>
        <v>417025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  <c r="M5" s="37"/>
    </row>
    <row r="6" spans="1:17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  <c r="M6" s="37"/>
    </row>
    <row r="7" spans="1:17" x14ac:dyDescent="0.25">
      <c r="A7" s="40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2"/>
      <c r="I7" s="414"/>
      <c r="J7" s="38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341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7" t="s">
        <v>12</v>
      </c>
      <c r="H69" s="377"/>
      <c r="I69" s="39"/>
      <c r="J69" s="13">
        <f>SUM(D8:D66)</f>
        <v>38332886</v>
      </c>
      <c r="M69" s="37"/>
    </row>
    <row r="70" spans="1:17" x14ac:dyDescent="0.25">
      <c r="A70" s="4"/>
      <c r="B70" s="3"/>
      <c r="C70" s="40"/>
      <c r="D70" s="6"/>
      <c r="E70" s="7"/>
      <c r="F70" s="3"/>
      <c r="G70" s="377" t="s">
        <v>13</v>
      </c>
      <c r="H70" s="377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7" t="s">
        <v>14</v>
      </c>
      <c r="H71" s="377"/>
      <c r="I71" s="41"/>
      <c r="J71" s="15">
        <f>J69-J70</f>
        <v>26491514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7" t="s">
        <v>15</v>
      </c>
      <c r="H72" s="377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7" t="s">
        <v>16</v>
      </c>
      <c r="H73" s="377"/>
      <c r="I73" s="39"/>
      <c r="J73" s="13">
        <f>J71+J72</f>
        <v>26491514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7" t="s">
        <v>5</v>
      </c>
      <c r="H74" s="377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-417025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4" activePane="bottomLeft" state="frozen"/>
      <selection pane="bottomLeft" activeCell="E22" sqref="E2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71" t="s">
        <v>21</v>
      </c>
      <c r="G2" s="371"/>
      <c r="H2" s="371"/>
      <c r="I2" s="38">
        <f>J34*-1</f>
        <v>2134976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  <c r="L5" s="18"/>
    </row>
    <row r="6" spans="1:13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3" x14ac:dyDescent="0.25">
      <c r="A7" s="40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3"/>
      <c r="I7" s="414"/>
      <c r="J7" s="38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540</v>
      </c>
      <c r="D26" s="9"/>
      <c r="E26" s="8" t="s">
        <v>11</v>
      </c>
      <c r="F26" s="8">
        <f>SUM(F8:F25)</f>
        <v>94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7" t="s">
        <v>12</v>
      </c>
      <c r="H28" s="377"/>
      <c r="I28" s="39"/>
      <c r="J28" s="13">
        <f>SUM(D8:D25)</f>
        <v>56549766</v>
      </c>
    </row>
    <row r="29" spans="1:12" x14ac:dyDescent="0.25">
      <c r="A29" s="4"/>
      <c r="B29" s="3"/>
      <c r="C29" s="26"/>
      <c r="D29" s="6"/>
      <c r="E29" s="7"/>
      <c r="F29" s="3"/>
      <c r="G29" s="377" t="s">
        <v>13</v>
      </c>
      <c r="H29" s="377"/>
      <c r="I29" s="39"/>
      <c r="J29" s="13">
        <f>SUM(G8:G25)</f>
        <v>10271790</v>
      </c>
    </row>
    <row r="30" spans="1:12" x14ac:dyDescent="0.25">
      <c r="A30" s="14"/>
      <c r="B30" s="7"/>
      <c r="C30" s="26"/>
      <c r="D30" s="6"/>
      <c r="E30" s="7"/>
      <c r="F30" s="3"/>
      <c r="G30" s="377" t="s">
        <v>14</v>
      </c>
      <c r="H30" s="377"/>
      <c r="I30" s="41"/>
      <c r="J30" s="15">
        <f>J28-J29</f>
        <v>46277976</v>
      </c>
    </row>
    <row r="31" spans="1:12" x14ac:dyDescent="0.25">
      <c r="A31" s="4"/>
      <c r="B31" s="16"/>
      <c r="C31" s="26"/>
      <c r="D31" s="17"/>
      <c r="E31" s="7"/>
      <c r="F31" s="3"/>
      <c r="G31" s="377" t="s">
        <v>15</v>
      </c>
      <c r="H31" s="377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7" t="s">
        <v>16</v>
      </c>
      <c r="H32" s="377"/>
      <c r="I32" s="39"/>
      <c r="J32" s="13">
        <f>J30+J31</f>
        <v>46277976</v>
      </c>
    </row>
    <row r="33" spans="1:10" x14ac:dyDescent="0.25">
      <c r="A33" s="4"/>
      <c r="B33" s="16"/>
      <c r="C33" s="26"/>
      <c r="D33" s="17"/>
      <c r="E33" s="7"/>
      <c r="F33" s="3"/>
      <c r="G33" s="377" t="s">
        <v>5</v>
      </c>
      <c r="H33" s="377"/>
      <c r="I33" s="39"/>
      <c r="J33" s="13">
        <f>SUM(I8:I26)</f>
        <v>44143000</v>
      </c>
    </row>
    <row r="34" spans="1:10" x14ac:dyDescent="0.25">
      <c r="A34" s="4"/>
      <c r="B34" s="16"/>
      <c r="C34" s="26"/>
      <c r="D34" s="17"/>
      <c r="E34" s="7"/>
      <c r="F34" s="3"/>
      <c r="G34" s="377" t="s">
        <v>32</v>
      </c>
      <c r="H34" s="377"/>
      <c r="I34" s="40" t="str">
        <f>IF(J34&gt;0,"SALDO",IF(J34&lt;0,"PIUTANG",IF(J34=0,"LUNAS")))</f>
        <v>PIUTANG</v>
      </c>
      <c r="J34" s="13">
        <f>J33-J32</f>
        <v>-2134976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71" t="s">
        <v>22</v>
      </c>
      <c r="G1" s="371"/>
      <c r="H1" s="371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1" t="s">
        <v>21</v>
      </c>
      <c r="G2" s="371"/>
      <c r="H2" s="371"/>
      <c r="I2" s="220">
        <f>J43*-1</f>
        <v>9616975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0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0" x14ac:dyDescent="0.25">
      <c r="A7" s="407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2"/>
      <c r="I7" s="414"/>
      <c r="J7" s="38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98">
        <v>43316</v>
      </c>
      <c r="B29" s="99">
        <v>180171421</v>
      </c>
      <c r="C29" s="100">
        <v>86</v>
      </c>
      <c r="D29" s="34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98">
        <v>43321</v>
      </c>
      <c r="B30" s="99"/>
      <c r="C30" s="100"/>
      <c r="D30" s="34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101"/>
      <c r="F31" s="99"/>
      <c r="G31" s="34"/>
      <c r="H31" s="102"/>
      <c r="I31" s="102"/>
      <c r="J31" s="34"/>
    </row>
    <row r="32" spans="1:12" x14ac:dyDescent="0.25">
      <c r="A32" s="98">
        <v>43326</v>
      </c>
      <c r="B32" s="99"/>
      <c r="C32" s="100"/>
      <c r="D32" s="34"/>
      <c r="E32" s="101">
        <v>180044825</v>
      </c>
      <c r="F32" s="99">
        <v>12</v>
      </c>
      <c r="G32" s="34">
        <v>1402975</v>
      </c>
      <c r="H32" s="102"/>
      <c r="I32" s="102"/>
      <c r="J32" s="34"/>
    </row>
    <row r="33" spans="1:16" x14ac:dyDescent="0.25">
      <c r="A33" s="98">
        <v>43327</v>
      </c>
      <c r="B33" s="99"/>
      <c r="C33" s="100"/>
      <c r="D33" s="34"/>
      <c r="E33" s="101"/>
      <c r="F33" s="99"/>
      <c r="G33" s="34"/>
      <c r="H33" s="102"/>
      <c r="I33" s="102">
        <v>2000000</v>
      </c>
      <c r="J33" s="34" t="s">
        <v>17</v>
      </c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669</v>
      </c>
      <c r="D35" s="224"/>
      <c r="E35" s="223" t="s">
        <v>11</v>
      </c>
      <c r="F35" s="223">
        <f>SUM(F8:F34)</f>
        <v>95</v>
      </c>
      <c r="G35" s="224">
        <f>SUM(G8:G34)</f>
        <v>9859939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377" t="s">
        <v>12</v>
      </c>
      <c r="H37" s="377"/>
      <c r="I37" s="239"/>
      <c r="J37" s="227">
        <f>SUM(D8:D34)</f>
        <v>69734090</v>
      </c>
    </row>
    <row r="38" spans="1:16" x14ac:dyDescent="0.25">
      <c r="A38" s="235"/>
      <c r="B38" s="234"/>
      <c r="C38" s="240"/>
      <c r="D38" s="236"/>
      <c r="E38" s="223"/>
      <c r="F38" s="234"/>
      <c r="G38" s="377" t="s">
        <v>13</v>
      </c>
      <c r="H38" s="377"/>
      <c r="I38" s="239"/>
      <c r="J38" s="227">
        <f>SUM(G8:G34)</f>
        <v>9859939</v>
      </c>
    </row>
    <row r="39" spans="1:16" x14ac:dyDescent="0.25">
      <c r="A39" s="228"/>
      <c r="B39" s="237"/>
      <c r="C39" s="240"/>
      <c r="D39" s="236"/>
      <c r="E39" s="237"/>
      <c r="F39" s="234"/>
      <c r="G39" s="377" t="s">
        <v>14</v>
      </c>
      <c r="H39" s="377"/>
      <c r="I39" s="41"/>
      <c r="J39" s="229">
        <f>J37-J38</f>
        <v>59874151</v>
      </c>
    </row>
    <row r="40" spans="1:16" x14ac:dyDescent="0.25">
      <c r="A40" s="235"/>
      <c r="B40" s="230"/>
      <c r="C40" s="240"/>
      <c r="D40" s="231"/>
      <c r="E40" s="237"/>
      <c r="F40" s="223"/>
      <c r="G40" s="377" t="s">
        <v>15</v>
      </c>
      <c r="H40" s="377"/>
      <c r="I40" s="239"/>
      <c r="J40" s="227">
        <f>SUM(H8:H36)</f>
        <v>0</v>
      </c>
    </row>
    <row r="41" spans="1:16" x14ac:dyDescent="0.25">
      <c r="A41" s="235"/>
      <c r="B41" s="230"/>
      <c r="C41" s="240"/>
      <c r="D41" s="231"/>
      <c r="E41" s="237"/>
      <c r="F41" s="223"/>
      <c r="G41" s="377" t="s">
        <v>16</v>
      </c>
      <c r="H41" s="377"/>
      <c r="I41" s="239"/>
      <c r="J41" s="227">
        <f>J39+J40</f>
        <v>59874151</v>
      </c>
    </row>
    <row r="42" spans="1:16" x14ac:dyDescent="0.25">
      <c r="A42" s="235"/>
      <c r="B42" s="230"/>
      <c r="C42" s="240"/>
      <c r="D42" s="231"/>
      <c r="E42" s="237"/>
      <c r="F42" s="234"/>
      <c r="G42" s="377" t="s">
        <v>5</v>
      </c>
      <c r="H42" s="377"/>
      <c r="I42" s="239"/>
      <c r="J42" s="227">
        <f>SUM(I8:I36)</f>
        <v>50257176</v>
      </c>
    </row>
    <row r="43" spans="1:16" x14ac:dyDescent="0.25">
      <c r="A43" s="235"/>
      <c r="B43" s="230"/>
      <c r="C43" s="240"/>
      <c r="D43" s="231"/>
      <c r="E43" s="237"/>
      <c r="F43" s="234"/>
      <c r="G43" s="377" t="s">
        <v>32</v>
      </c>
      <c r="H43" s="377"/>
      <c r="I43" s="240" t="str">
        <f>IF(J43&gt;0,"SALDO",IF(J43&lt;0,"PIUTANG",IF(J43=0,"LUNAS")))</f>
        <v>PIUTANG</v>
      </c>
      <c r="J43" s="227">
        <f>J42-J41</f>
        <v>-9616975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8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71" t="s">
        <v>22</v>
      </c>
      <c r="G1" s="371"/>
      <c r="H1" s="371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1" t="s">
        <v>21</v>
      </c>
      <c r="G2" s="371"/>
      <c r="H2" s="371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2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2" x14ac:dyDescent="0.25">
      <c r="A7" s="407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2"/>
      <c r="I7" s="414"/>
      <c r="J7" s="387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7" t="s">
        <v>12</v>
      </c>
      <c r="H27" s="377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77" t="s">
        <v>13</v>
      </c>
      <c r="H28" s="377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7" t="s">
        <v>14</v>
      </c>
      <c r="H29" s="377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77" t="s">
        <v>15</v>
      </c>
      <c r="H30" s="37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7" t="s">
        <v>16</v>
      </c>
      <c r="H31" s="377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77" t="s">
        <v>5</v>
      </c>
      <c r="H32" s="37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7" t="s">
        <v>32</v>
      </c>
      <c r="H33" s="377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5"/>
  <sheetViews>
    <sheetView zoomScale="85" zoomScaleNormal="85" workbookViewId="0">
      <pane ySplit="7" topLeftCell="A174" activePane="bottomLeft" state="frozen"/>
      <selection pane="bottomLeft" activeCell="M180" sqref="M1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192</v>
      </c>
      <c r="D1" s="218"/>
      <c r="E1" s="218"/>
      <c r="F1" s="371" t="s">
        <v>22</v>
      </c>
      <c r="G1" s="371"/>
      <c r="H1" s="371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93</v>
      </c>
      <c r="D2" s="218"/>
      <c r="E2" s="218"/>
      <c r="F2" s="371" t="s">
        <v>21</v>
      </c>
      <c r="G2" s="371"/>
      <c r="H2" s="371"/>
      <c r="I2" s="220">
        <f>J209*-1</f>
        <v>517294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5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5" x14ac:dyDescent="0.25">
      <c r="A7" s="407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2"/>
      <c r="I7" s="414"/>
      <c r="J7" s="387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98">
        <v>43330</v>
      </c>
      <c r="B195" s="99">
        <v>180172699</v>
      </c>
      <c r="C195" s="100">
        <v>4</v>
      </c>
      <c r="D195" s="34">
        <v>517300</v>
      </c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235"/>
      <c r="B200" s="234"/>
      <c r="C200" s="240"/>
      <c r="D200" s="236"/>
      <c r="E200" s="237"/>
      <c r="F200" s="234"/>
      <c r="G200" s="236"/>
      <c r="H200" s="239"/>
      <c r="I200" s="239"/>
      <c r="J200" s="236"/>
    </row>
    <row r="201" spans="1:10" x14ac:dyDescent="0.25">
      <c r="A201" s="235"/>
      <c r="B201" s="223" t="s">
        <v>11</v>
      </c>
      <c r="C201" s="232">
        <f>SUM(C8:C200)</f>
        <v>1362</v>
      </c>
      <c r="D201" s="224"/>
      <c r="E201" s="223" t="s">
        <v>11</v>
      </c>
      <c r="F201" s="223">
        <f>SUM(F8:F200)</f>
        <v>215</v>
      </c>
      <c r="G201" s="224">
        <f>SUM(G8:G200)</f>
        <v>23221977</v>
      </c>
      <c r="H201" s="239"/>
      <c r="I201" s="239"/>
      <c r="J201" s="236"/>
    </row>
    <row r="202" spans="1:10" x14ac:dyDescent="0.25">
      <c r="A202" s="235"/>
      <c r="B202" s="223"/>
      <c r="C202" s="232"/>
      <c r="D202" s="224"/>
      <c r="E202" s="237"/>
      <c r="F202" s="234"/>
      <c r="G202" s="236"/>
      <c r="H202" s="239"/>
      <c r="I202" s="239"/>
      <c r="J202" s="236"/>
    </row>
    <row r="203" spans="1:10" x14ac:dyDescent="0.25">
      <c r="A203" s="225"/>
      <c r="B203" s="226"/>
      <c r="C203" s="240"/>
      <c r="D203" s="236"/>
      <c r="E203" s="223"/>
      <c r="F203" s="234"/>
      <c r="G203" s="377" t="s">
        <v>12</v>
      </c>
      <c r="H203" s="377"/>
      <c r="I203" s="239"/>
      <c r="J203" s="227">
        <f>SUM(D8:D200)</f>
        <v>131684580</v>
      </c>
    </row>
    <row r="204" spans="1:10" x14ac:dyDescent="0.25">
      <c r="A204" s="235"/>
      <c r="B204" s="234"/>
      <c r="C204" s="240"/>
      <c r="D204" s="236"/>
      <c r="E204" s="223"/>
      <c r="F204" s="234"/>
      <c r="G204" s="377" t="s">
        <v>13</v>
      </c>
      <c r="H204" s="377"/>
      <c r="I204" s="239"/>
      <c r="J204" s="227">
        <f>SUM(G8:G200)</f>
        <v>23221977</v>
      </c>
    </row>
    <row r="205" spans="1:10" x14ac:dyDescent="0.25">
      <c r="A205" s="228"/>
      <c r="B205" s="237"/>
      <c r="C205" s="240"/>
      <c r="D205" s="236"/>
      <c r="E205" s="237"/>
      <c r="F205" s="234"/>
      <c r="G205" s="377" t="s">
        <v>14</v>
      </c>
      <c r="H205" s="377"/>
      <c r="I205" s="41"/>
      <c r="J205" s="229">
        <f>J203-J204</f>
        <v>108462603</v>
      </c>
    </row>
    <row r="206" spans="1:10" x14ac:dyDescent="0.25">
      <c r="A206" s="235"/>
      <c r="B206" s="230"/>
      <c r="C206" s="240"/>
      <c r="D206" s="231"/>
      <c r="E206" s="237"/>
      <c r="F206" s="223"/>
      <c r="G206" s="377" t="s">
        <v>15</v>
      </c>
      <c r="H206" s="377"/>
      <c r="I206" s="239"/>
      <c r="J206" s="227">
        <f>SUM(H8:H202)</f>
        <v>375000</v>
      </c>
    </row>
    <row r="207" spans="1:10" x14ac:dyDescent="0.25">
      <c r="A207" s="235"/>
      <c r="B207" s="230"/>
      <c r="C207" s="240"/>
      <c r="D207" s="231"/>
      <c r="E207" s="237"/>
      <c r="F207" s="223"/>
      <c r="G207" s="377" t="s">
        <v>16</v>
      </c>
      <c r="H207" s="377"/>
      <c r="I207" s="239"/>
      <c r="J207" s="227">
        <f>J205+J206</f>
        <v>108837603</v>
      </c>
    </row>
    <row r="208" spans="1:10" x14ac:dyDescent="0.25">
      <c r="A208" s="235"/>
      <c r="B208" s="230"/>
      <c r="C208" s="240"/>
      <c r="D208" s="231"/>
      <c r="E208" s="237"/>
      <c r="F208" s="234"/>
      <c r="G208" s="377" t="s">
        <v>5</v>
      </c>
      <c r="H208" s="377"/>
      <c r="I208" s="239"/>
      <c r="J208" s="227">
        <f>SUM(I8:I202)</f>
        <v>108320309</v>
      </c>
    </row>
    <row r="209" spans="1:16" x14ac:dyDescent="0.25">
      <c r="A209" s="235"/>
      <c r="B209" s="230"/>
      <c r="C209" s="240"/>
      <c r="D209" s="231"/>
      <c r="E209" s="237"/>
      <c r="F209" s="234"/>
      <c r="G209" s="377" t="s">
        <v>32</v>
      </c>
      <c r="H209" s="377"/>
      <c r="I209" s="240" t="str">
        <f>IF(J209&gt;0,"SALDO",IF(J209&lt;0,"PIUTANG",IF(J209=0,"LUNAS")))</f>
        <v>PIUTANG</v>
      </c>
      <c r="J209" s="227">
        <f>J208-J207</f>
        <v>-517294</v>
      </c>
    </row>
    <row r="210" spans="1:16" x14ac:dyDescent="0.25">
      <c r="F210" s="219"/>
      <c r="G210" s="219"/>
      <c r="J210" s="219"/>
    </row>
    <row r="211" spans="1:16" x14ac:dyDescent="0.25">
      <c r="C211" s="219"/>
      <c r="D211" s="219"/>
      <c r="F211" s="219"/>
      <c r="G211" s="219"/>
      <c r="J211" s="219"/>
      <c r="L211" s="233"/>
      <c r="M211" s="233"/>
      <c r="N211" s="233"/>
      <c r="O211" s="233"/>
      <c r="P211" s="233"/>
    </row>
    <row r="212" spans="1:16" x14ac:dyDescent="0.25">
      <c r="C212" s="219"/>
      <c r="D212" s="219"/>
      <c r="F212" s="219"/>
      <c r="G212" s="219"/>
      <c r="J212" s="219"/>
      <c r="L212" s="233"/>
      <c r="M212" s="233"/>
      <c r="N212" s="233"/>
      <c r="O212" s="233"/>
      <c r="P212" s="233"/>
    </row>
    <row r="213" spans="1:16" x14ac:dyDescent="0.25">
      <c r="C213" s="219"/>
      <c r="D213" s="219"/>
      <c r="F213" s="219"/>
      <c r="G213" s="219"/>
      <c r="J213" s="219"/>
      <c r="L213" s="233"/>
      <c r="M213" s="233"/>
      <c r="N213" s="233"/>
      <c r="O213" s="233"/>
      <c r="P213" s="233"/>
    </row>
    <row r="214" spans="1:16" x14ac:dyDescent="0.25">
      <c r="C214" s="219"/>
      <c r="D214" s="219"/>
      <c r="F214" s="219"/>
      <c r="G214" s="219"/>
      <c r="J214" s="219"/>
      <c r="L214" s="233"/>
      <c r="M214" s="233"/>
      <c r="N214" s="233"/>
      <c r="O214" s="233"/>
      <c r="P214" s="233"/>
    </row>
    <row r="215" spans="1:16" x14ac:dyDescent="0.25">
      <c r="C215" s="219"/>
      <c r="D215" s="219"/>
      <c r="L215" s="233"/>
      <c r="M215" s="233"/>
      <c r="N215" s="233"/>
      <c r="O215" s="233"/>
      <c r="P21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9:H209"/>
    <mergeCell ref="G203:H203"/>
    <mergeCell ref="G204:H204"/>
    <mergeCell ref="G205:H205"/>
    <mergeCell ref="G206:H206"/>
    <mergeCell ref="G207:H207"/>
    <mergeCell ref="G208:H2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1" t="s">
        <v>21</v>
      </c>
      <c r="G2" s="371"/>
      <c r="H2" s="371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5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5" x14ac:dyDescent="0.25">
      <c r="A7" s="40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2"/>
      <c r="I7" s="414"/>
      <c r="J7" s="38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7" t="s">
        <v>12</v>
      </c>
      <c r="H46" s="37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7" t="s">
        <v>13</v>
      </c>
      <c r="H47" s="37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7" t="s">
        <v>14</v>
      </c>
      <c r="H48" s="37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7" t="s">
        <v>15</v>
      </c>
      <c r="H49" s="37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7" t="s">
        <v>16</v>
      </c>
      <c r="H50" s="37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7" t="s">
        <v>5</v>
      </c>
      <c r="H51" s="37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7" t="s">
        <v>32</v>
      </c>
      <c r="H52" s="37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1" t="s">
        <v>21</v>
      </c>
      <c r="G2" s="371"/>
      <c r="H2" s="371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6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6" x14ac:dyDescent="0.25">
      <c r="A7" s="40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2"/>
      <c r="I7" s="414"/>
      <c r="J7" s="38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7" t="s">
        <v>12</v>
      </c>
      <c r="H69" s="37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7" t="s">
        <v>13</v>
      </c>
      <c r="H70" s="37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7" t="s">
        <v>14</v>
      </c>
      <c r="H71" s="37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7" t="s">
        <v>15</v>
      </c>
      <c r="H72" s="37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7" t="s">
        <v>16</v>
      </c>
      <c r="H73" s="37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7" t="s">
        <v>5</v>
      </c>
      <c r="H74" s="37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38" sqref="G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15" t="s">
        <v>21</v>
      </c>
      <c r="H1" s="415"/>
      <c r="I1" s="415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15" t="s">
        <v>109</v>
      </c>
      <c r="H2" s="415"/>
      <c r="I2" s="41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15" t="s">
        <v>110</v>
      </c>
      <c r="H3" s="415"/>
      <c r="I3" s="415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3" x14ac:dyDescent="0.25">
      <c r="A7" s="40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3"/>
      <c r="I7" s="414"/>
      <c r="J7" s="38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7" t="s">
        <v>12</v>
      </c>
      <c r="H44" s="37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7" t="s">
        <v>13</v>
      </c>
      <c r="H45" s="37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7" t="s">
        <v>14</v>
      </c>
      <c r="H46" s="37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7" t="s">
        <v>15</v>
      </c>
      <c r="H47" s="37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7" t="s">
        <v>16</v>
      </c>
      <c r="H48" s="37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7" t="s">
        <v>5</v>
      </c>
      <c r="H49" s="37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7" t="s">
        <v>32</v>
      </c>
      <c r="H50" s="37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71" t="s">
        <v>21</v>
      </c>
      <c r="G2" s="371"/>
      <c r="H2" s="371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0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0" x14ac:dyDescent="0.25">
      <c r="A7" s="40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3"/>
      <c r="I7" s="414"/>
      <c r="J7" s="38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7" t="s">
        <v>12</v>
      </c>
      <c r="H49" s="37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7" t="s">
        <v>13</v>
      </c>
      <c r="H50" s="37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7" t="s">
        <v>14</v>
      </c>
      <c r="H51" s="37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7" t="s">
        <v>15</v>
      </c>
      <c r="H52" s="37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7" t="s">
        <v>16</v>
      </c>
      <c r="H53" s="37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7" t="s">
        <v>5</v>
      </c>
      <c r="H54" s="37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7" t="s">
        <v>32</v>
      </c>
      <c r="H55" s="37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71" t="s">
        <v>22</v>
      </c>
      <c r="G1" s="371"/>
      <c r="H1" s="371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1" t="s">
        <v>21</v>
      </c>
      <c r="G2" s="371"/>
      <c r="H2" s="371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2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2" x14ac:dyDescent="0.25">
      <c r="A7" s="40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3"/>
      <c r="I7" s="414"/>
      <c r="J7" s="38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7" t="s">
        <v>12</v>
      </c>
      <c r="H120" s="37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7" t="s">
        <v>13</v>
      </c>
      <c r="H121" s="37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7" t="s">
        <v>14</v>
      </c>
      <c r="H122" s="37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7" t="s">
        <v>15</v>
      </c>
      <c r="H123" s="37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7" t="s">
        <v>16</v>
      </c>
      <c r="H124" s="37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7" t="s">
        <v>5</v>
      </c>
      <c r="H125" s="37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7" t="s">
        <v>32</v>
      </c>
      <c r="H126" s="37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6" t="s">
        <v>49</v>
      </c>
      <c r="B1" s="416"/>
      <c r="C1" s="416"/>
    </row>
    <row r="2" spans="1:5" ht="15" customHeight="1" x14ac:dyDescent="0.25">
      <c r="A2" s="416"/>
      <c r="B2" s="416"/>
      <c r="C2" s="41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43325</v>
      </c>
      <c r="C5" s="281">
        <f>'Taufik ST'!I2</f>
        <v>4192827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43318</v>
      </c>
      <c r="C6" s="281">
        <f>'Indra Fashion'!I2</f>
        <v>886174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43330</v>
      </c>
      <c r="C7" s="281">
        <f>Atlantis!I2</f>
        <v>5499031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43330</v>
      </c>
      <c r="C8" s="281">
        <f>Bandros!I2</f>
        <v>5693190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9616975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43330</v>
      </c>
      <c r="C11" s="281">
        <f>ESP!I2</f>
        <v>517294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43321</v>
      </c>
      <c r="C13" s="281">
        <f>Yanyan!I2</f>
        <v>417025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43323</v>
      </c>
      <c r="C19" s="281">
        <f>'Agus A'!I2</f>
        <v>2134976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43325</v>
      </c>
      <c r="C20" s="281">
        <f>AnipAssunah!I2</f>
        <v>5135315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9" t="s">
        <v>11</v>
      </c>
      <c r="B23" s="420"/>
      <c r="C23" s="417">
        <f>SUM(C5:C22)</f>
        <v>44085498.5</v>
      </c>
    </row>
    <row r="24" spans="1:5" s="267" customFormat="1" ht="15" customHeight="1" x14ac:dyDescent="0.25">
      <c r="A24" s="421"/>
      <c r="B24" s="422"/>
      <c r="C24" s="41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24" t="s">
        <v>22</v>
      </c>
      <c r="G1" s="424"/>
      <c r="H1" s="424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24" t="s">
        <v>21</v>
      </c>
      <c r="G2" s="424"/>
      <c r="H2" s="424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</row>
    <row r="6" spans="1:13" x14ac:dyDescent="0.25">
      <c r="A6" s="426" t="s">
        <v>2</v>
      </c>
      <c r="B6" s="427" t="s">
        <v>3</v>
      </c>
      <c r="C6" s="427"/>
      <c r="D6" s="427"/>
      <c r="E6" s="427"/>
      <c r="F6" s="427"/>
      <c r="G6" s="427"/>
      <c r="H6" s="428" t="s">
        <v>4</v>
      </c>
      <c r="I6" s="430" t="s">
        <v>5</v>
      </c>
      <c r="J6" s="431" t="s">
        <v>6</v>
      </c>
    </row>
    <row r="7" spans="1:13" x14ac:dyDescent="0.25">
      <c r="A7" s="42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9"/>
      <c r="I7" s="430"/>
      <c r="J7" s="431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23" t="s">
        <v>12</v>
      </c>
      <c r="H89" s="42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23" t="s">
        <v>13</v>
      </c>
      <c r="H90" s="42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23" t="s">
        <v>14</v>
      </c>
      <c r="H91" s="42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23" t="s">
        <v>15</v>
      </c>
      <c r="H92" s="42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23" t="s">
        <v>16</v>
      </c>
      <c r="H93" s="42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23" t="s">
        <v>5</v>
      </c>
      <c r="H94" s="42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23" t="s">
        <v>32</v>
      </c>
      <c r="H95" s="42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71" t="s">
        <v>22</v>
      </c>
      <c r="G1" s="371"/>
      <c r="H1" s="371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1" t="s">
        <v>21</v>
      </c>
      <c r="G2" s="371"/>
      <c r="H2" s="371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04"/>
      <c r="B4" s="404"/>
      <c r="C4" s="404"/>
      <c r="D4" s="404"/>
      <c r="E4" s="404"/>
      <c r="F4" s="404"/>
      <c r="G4" s="404"/>
      <c r="H4" s="404"/>
      <c r="I4" s="404"/>
      <c r="J4" s="405"/>
    </row>
    <row r="5" spans="1:15" x14ac:dyDescent="0.25">
      <c r="A5" s="406" t="s">
        <v>2</v>
      </c>
      <c r="B5" s="408" t="s">
        <v>3</v>
      </c>
      <c r="C5" s="409"/>
      <c r="D5" s="409"/>
      <c r="E5" s="409"/>
      <c r="F5" s="409"/>
      <c r="G5" s="410"/>
      <c r="H5" s="411" t="s">
        <v>4</v>
      </c>
      <c r="I5" s="413" t="s">
        <v>5</v>
      </c>
      <c r="J5" s="386" t="s">
        <v>6</v>
      </c>
    </row>
    <row r="6" spans="1:15" x14ac:dyDescent="0.25">
      <c r="A6" s="407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2"/>
      <c r="I6" s="414"/>
      <c r="J6" s="38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7" t="s">
        <v>12</v>
      </c>
      <c r="H121" s="37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7" t="s">
        <v>13</v>
      </c>
      <c r="H122" s="37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7" t="s">
        <v>14</v>
      </c>
      <c r="H123" s="37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7" t="s">
        <v>15</v>
      </c>
      <c r="H124" s="37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7" t="s">
        <v>16</v>
      </c>
      <c r="H125" s="37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7" t="s">
        <v>5</v>
      </c>
      <c r="H126" s="37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7" t="s">
        <v>32</v>
      </c>
      <c r="H127" s="37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1" t="s">
        <v>22</v>
      </c>
      <c r="G1" s="371"/>
      <c r="H1" s="371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1" t="s">
        <v>21</v>
      </c>
      <c r="G2" s="371"/>
      <c r="H2" s="371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2"/>
      <c r="B4" s="372"/>
      <c r="C4" s="372"/>
      <c r="D4" s="372"/>
      <c r="E4" s="372"/>
      <c r="F4" s="372"/>
      <c r="G4" s="372"/>
      <c r="H4" s="372"/>
      <c r="I4" s="372"/>
      <c r="J4" s="372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73" t="s">
        <v>2</v>
      </c>
      <c r="B5" s="374" t="s">
        <v>3</v>
      </c>
      <c r="C5" s="374"/>
      <c r="D5" s="374"/>
      <c r="E5" s="374"/>
      <c r="F5" s="374"/>
      <c r="G5" s="374"/>
      <c r="H5" s="374" t="s">
        <v>4</v>
      </c>
      <c r="I5" s="432" t="s">
        <v>5</v>
      </c>
      <c r="J5" s="376" t="s">
        <v>6</v>
      </c>
      <c r="L5" s="37"/>
      <c r="M5" s="37"/>
      <c r="N5" s="37"/>
      <c r="O5" s="37"/>
      <c r="P5" s="37"/>
      <c r="Q5" s="37"/>
    </row>
    <row r="6" spans="1:17" x14ac:dyDescent="0.25">
      <c r="A6" s="37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74"/>
      <c r="I6" s="432"/>
      <c r="J6" s="376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7" t="s">
        <v>12</v>
      </c>
      <c r="H31" s="37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7" t="s">
        <v>13</v>
      </c>
      <c r="H32" s="37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7" t="s">
        <v>14</v>
      </c>
      <c r="H33" s="37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7" t="s">
        <v>15</v>
      </c>
      <c r="H34" s="37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7" t="s">
        <v>16</v>
      </c>
      <c r="H35" s="37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7" t="s">
        <v>5</v>
      </c>
      <c r="H36" s="37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7" t="s">
        <v>32</v>
      </c>
      <c r="H37" s="37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1" t="s">
        <v>22</v>
      </c>
      <c r="G1" s="371"/>
      <c r="H1" s="371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1" t="s">
        <v>21</v>
      </c>
      <c r="G2" s="371"/>
      <c r="H2" s="371"/>
      <c r="I2" s="38">
        <f>J59*-1</f>
        <v>-34807202</v>
      </c>
      <c r="J2" s="20"/>
    </row>
    <row r="4" spans="1:10" ht="19.5" x14ac:dyDescent="0.25">
      <c r="A4" s="404"/>
      <c r="B4" s="404"/>
      <c r="C4" s="404"/>
      <c r="D4" s="404"/>
      <c r="E4" s="404"/>
      <c r="F4" s="404"/>
      <c r="G4" s="404"/>
      <c r="H4" s="404"/>
      <c r="I4" s="404"/>
      <c r="J4" s="405"/>
    </row>
    <row r="5" spans="1:10" x14ac:dyDescent="0.25">
      <c r="A5" s="406" t="s">
        <v>2</v>
      </c>
      <c r="B5" s="408" t="s">
        <v>3</v>
      </c>
      <c r="C5" s="409"/>
      <c r="D5" s="409"/>
      <c r="E5" s="409"/>
      <c r="F5" s="409"/>
      <c r="G5" s="410"/>
      <c r="H5" s="411" t="s">
        <v>4</v>
      </c>
      <c r="I5" s="413" t="s">
        <v>5</v>
      </c>
      <c r="J5" s="386" t="s">
        <v>6</v>
      </c>
    </row>
    <row r="6" spans="1:10" x14ac:dyDescent="0.25">
      <c r="A6" s="40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2"/>
      <c r="I6" s="414"/>
      <c r="J6" s="38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33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3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33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3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33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3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33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3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33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3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33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3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33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3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33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3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33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3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33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3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71" t="s">
        <v>21</v>
      </c>
      <c r="G2" s="371"/>
      <c r="H2" s="371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  <c r="L5" s="238"/>
    </row>
    <row r="6" spans="1:12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  <c r="L6" s="238"/>
    </row>
    <row r="7" spans="1:12" x14ac:dyDescent="0.25">
      <c r="A7" s="40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2"/>
      <c r="I7" s="414"/>
      <c r="J7" s="38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7" t="s">
        <v>12</v>
      </c>
      <c r="H53" s="37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7" t="s">
        <v>13</v>
      </c>
      <c r="H54" s="37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7" t="s">
        <v>14</v>
      </c>
      <c r="H55" s="37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7" t="s">
        <v>15</v>
      </c>
      <c r="H56" s="37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7" t="s">
        <v>16</v>
      </c>
      <c r="H57" s="37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7" t="s">
        <v>5</v>
      </c>
      <c r="H58" s="37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7" t="s">
        <v>32</v>
      </c>
      <c r="H59" s="37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71" t="s">
        <v>22</v>
      </c>
      <c r="G1" s="371"/>
      <c r="H1" s="371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71" t="s">
        <v>21</v>
      </c>
      <c r="G2" s="371"/>
      <c r="H2" s="371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3" t="s">
        <v>2</v>
      </c>
      <c r="B6" s="374" t="s">
        <v>3</v>
      </c>
      <c r="C6" s="374"/>
      <c r="D6" s="374"/>
      <c r="E6" s="374"/>
      <c r="F6" s="374"/>
      <c r="G6" s="374"/>
      <c r="H6" s="374" t="s">
        <v>4</v>
      </c>
      <c r="I6" s="432" t="s">
        <v>5</v>
      </c>
      <c r="J6" s="376" t="s">
        <v>6</v>
      </c>
      <c r="L6" s="219"/>
      <c r="M6" s="219"/>
      <c r="N6" s="219"/>
      <c r="O6" s="219"/>
      <c r="P6" s="219"/>
      <c r="Q6" s="219"/>
    </row>
    <row r="7" spans="1:17" x14ac:dyDescent="0.25">
      <c r="A7" s="373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74"/>
      <c r="I7" s="432"/>
      <c r="J7" s="376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1" t="s">
        <v>22</v>
      </c>
      <c r="G1" s="371"/>
      <c r="H1" s="371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2" t="s">
        <v>63</v>
      </c>
      <c r="B5" s="372"/>
      <c r="C5" s="372"/>
      <c r="D5" s="372"/>
      <c r="E5" s="372"/>
      <c r="F5" s="372"/>
      <c r="G5" s="372"/>
      <c r="H5" s="372"/>
      <c r="I5" s="372"/>
      <c r="J5" s="372"/>
    </row>
    <row r="6" spans="1:19" x14ac:dyDescent="0.25">
      <c r="A6" s="378" t="s">
        <v>2</v>
      </c>
      <c r="B6" s="374" t="s">
        <v>3</v>
      </c>
      <c r="C6" s="374"/>
      <c r="D6" s="374"/>
      <c r="E6" s="374"/>
      <c r="F6" s="374"/>
      <c r="G6" s="374"/>
      <c r="H6" s="374" t="s">
        <v>4</v>
      </c>
      <c r="I6" s="375" t="s">
        <v>5</v>
      </c>
      <c r="J6" s="376" t="s">
        <v>6</v>
      </c>
    </row>
    <row r="7" spans="1:19" x14ac:dyDescent="0.25">
      <c r="A7" s="37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4"/>
      <c r="I7" s="375"/>
      <c r="J7" s="376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7" t="s">
        <v>12</v>
      </c>
      <c r="H32" s="37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7" t="s">
        <v>13</v>
      </c>
      <c r="H33" s="37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7" t="s">
        <v>14</v>
      </c>
      <c r="H34" s="37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7" t="s">
        <v>15</v>
      </c>
      <c r="H35" s="37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7" t="s">
        <v>16</v>
      </c>
      <c r="H36" s="37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7" t="s">
        <v>5</v>
      </c>
      <c r="H37" s="37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7" t="s">
        <v>32</v>
      </c>
      <c r="H38" s="37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71" t="s">
        <v>21</v>
      </c>
      <c r="G2" s="371"/>
      <c r="H2" s="371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3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3" x14ac:dyDescent="0.25">
      <c r="A7" s="40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3"/>
      <c r="I7" s="414"/>
      <c r="J7" s="38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7" t="s">
        <v>12</v>
      </c>
      <c r="H73" s="37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7" t="s">
        <v>13</v>
      </c>
      <c r="H74" s="37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7" t="s">
        <v>14</v>
      </c>
      <c r="H75" s="37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7" t="s">
        <v>15</v>
      </c>
      <c r="H76" s="37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7" t="s">
        <v>16</v>
      </c>
      <c r="H77" s="37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7" t="s">
        <v>5</v>
      </c>
      <c r="H78" s="37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7" t="s">
        <v>32</v>
      </c>
      <c r="H79" s="37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71" t="s">
        <v>120</v>
      </c>
      <c r="G2" s="371"/>
      <c r="H2" s="371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L5" s="18"/>
      <c r="N5" s="18"/>
      <c r="O5" s="37"/>
    </row>
    <row r="6" spans="1:15" x14ac:dyDescent="0.25">
      <c r="A6" s="373" t="s">
        <v>2</v>
      </c>
      <c r="B6" s="374" t="s">
        <v>3</v>
      </c>
      <c r="C6" s="374"/>
      <c r="D6" s="374"/>
      <c r="E6" s="374"/>
      <c r="F6" s="374"/>
      <c r="G6" s="374"/>
      <c r="H6" s="435" t="s">
        <v>4</v>
      </c>
      <c r="I6" s="437" t="s">
        <v>5</v>
      </c>
      <c r="J6" s="438" t="s">
        <v>6</v>
      </c>
      <c r="L6" s="18"/>
      <c r="N6" s="18"/>
      <c r="O6" s="37"/>
    </row>
    <row r="7" spans="1:15" x14ac:dyDescent="0.25">
      <c r="A7" s="373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6"/>
      <c r="I7" s="437"/>
      <c r="J7" s="43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39" t="s">
        <v>12</v>
      </c>
      <c r="H19" s="43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39" t="s">
        <v>13</v>
      </c>
      <c r="H20" s="43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39" t="s">
        <v>14</v>
      </c>
      <c r="H21" s="43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39" t="s">
        <v>15</v>
      </c>
      <c r="H22" s="43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39" t="s">
        <v>16</v>
      </c>
      <c r="H23" s="43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39" t="s">
        <v>5</v>
      </c>
      <c r="H24" s="43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39" t="s">
        <v>32</v>
      </c>
      <c r="H25" s="43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1" t="s">
        <v>22</v>
      </c>
      <c r="G1" s="371"/>
      <c r="H1" s="371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1" t="s">
        <v>21</v>
      </c>
      <c r="G2" s="371"/>
      <c r="H2" s="371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5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5" x14ac:dyDescent="0.25">
      <c r="A7" s="40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2"/>
      <c r="I7" s="414"/>
      <c r="J7" s="38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71" t="s">
        <v>22</v>
      </c>
      <c r="G1" s="371"/>
      <c r="H1" s="371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0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0" x14ac:dyDescent="0.25">
      <c r="A7" s="40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3"/>
      <c r="I7" s="414"/>
      <c r="J7" s="38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71" t="s">
        <v>22</v>
      </c>
      <c r="G1" s="371"/>
      <c r="H1" s="371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71" t="s">
        <v>21</v>
      </c>
      <c r="G2" s="371"/>
      <c r="H2" s="371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0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0" x14ac:dyDescent="0.25">
      <c r="A7" s="407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3"/>
      <c r="I7" s="414"/>
      <c r="J7" s="38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7" t="s">
        <v>12</v>
      </c>
      <c r="H35" s="37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7" t="s">
        <v>13</v>
      </c>
      <c r="H36" s="37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7" t="s">
        <v>14</v>
      </c>
      <c r="H37" s="37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7" t="s">
        <v>15</v>
      </c>
      <c r="H38" s="37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7" t="s">
        <v>16</v>
      </c>
      <c r="H39" s="37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7" t="s">
        <v>5</v>
      </c>
      <c r="H40" s="37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7" t="s">
        <v>32</v>
      </c>
      <c r="H41" s="37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71" t="s">
        <v>22</v>
      </c>
      <c r="G1" s="371"/>
      <c r="H1" s="371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71" t="s">
        <v>21</v>
      </c>
      <c r="G2" s="371"/>
      <c r="H2" s="371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7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7" x14ac:dyDescent="0.25">
      <c r="A7" s="40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3"/>
      <c r="I7" s="414"/>
      <c r="J7" s="38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71" t="s">
        <v>22</v>
      </c>
      <c r="G1" s="371"/>
      <c r="H1" s="371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71" t="s">
        <v>21</v>
      </c>
      <c r="G2" s="371"/>
      <c r="H2" s="371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0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0" x14ac:dyDescent="0.25">
      <c r="A7" s="407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3"/>
      <c r="I7" s="414"/>
      <c r="J7" s="38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7" t="s">
        <v>12</v>
      </c>
      <c r="H35" s="37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7" t="s">
        <v>13</v>
      </c>
      <c r="H36" s="37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7" t="s">
        <v>14</v>
      </c>
      <c r="H37" s="37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7" t="s">
        <v>15</v>
      </c>
      <c r="H38" s="37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7" t="s">
        <v>16</v>
      </c>
      <c r="H39" s="37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7" t="s">
        <v>5</v>
      </c>
      <c r="H40" s="37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71" t="s">
        <v>22</v>
      </c>
      <c r="G1" s="371"/>
      <c r="H1" s="371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71" t="s">
        <v>21</v>
      </c>
      <c r="G2" s="371"/>
      <c r="H2" s="371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0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0" x14ac:dyDescent="0.25">
      <c r="A7" s="40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3"/>
      <c r="I7" s="414"/>
      <c r="J7" s="38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71" t="s">
        <v>22</v>
      </c>
      <c r="G1" s="371"/>
      <c r="H1" s="371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6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</row>
    <row r="7" spans="1:16" x14ac:dyDescent="0.25">
      <c r="A7" s="40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3"/>
      <c r="I7" s="414"/>
      <c r="J7" s="38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7" t="s">
        <v>12</v>
      </c>
      <c r="H158" s="37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7" t="s">
        <v>13</v>
      </c>
      <c r="H159" s="37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7" t="s">
        <v>14</v>
      </c>
      <c r="H160" s="37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7" t="s">
        <v>15</v>
      </c>
      <c r="H161" s="37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7" t="s">
        <v>16</v>
      </c>
      <c r="H162" s="37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7" t="s">
        <v>5</v>
      </c>
      <c r="H163" s="37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7" t="s">
        <v>32</v>
      </c>
      <c r="H164" s="37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71" t="s">
        <v>22</v>
      </c>
      <c r="G1" s="371"/>
      <c r="H1" s="371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1" t="s">
        <v>21</v>
      </c>
      <c r="G2" s="371"/>
      <c r="H2" s="371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3" t="s">
        <v>2</v>
      </c>
      <c r="B6" s="374" t="s">
        <v>3</v>
      </c>
      <c r="C6" s="374"/>
      <c r="D6" s="374"/>
      <c r="E6" s="374"/>
      <c r="F6" s="374"/>
      <c r="G6" s="374"/>
      <c r="H6" s="374" t="s">
        <v>4</v>
      </c>
      <c r="I6" s="432" t="s">
        <v>5</v>
      </c>
      <c r="J6" s="376" t="s">
        <v>6</v>
      </c>
      <c r="L6" s="219"/>
      <c r="M6" s="219"/>
      <c r="N6" s="219"/>
      <c r="O6" s="219"/>
      <c r="P6" s="219"/>
      <c r="Q6" s="219"/>
    </row>
    <row r="7" spans="1:17" x14ac:dyDescent="0.25">
      <c r="A7" s="373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74"/>
      <c r="I7" s="432"/>
      <c r="J7" s="376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1" t="s">
        <v>22</v>
      </c>
      <c r="G1" s="371"/>
      <c r="H1" s="371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  <c r="L5" s="174"/>
      <c r="M5" s="18"/>
      <c r="O5" s="18"/>
    </row>
    <row r="6" spans="1:15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382" t="s">
        <v>4</v>
      </c>
      <c r="I6" s="413" t="s">
        <v>5</v>
      </c>
      <c r="J6" s="386" t="s">
        <v>6</v>
      </c>
      <c r="L6" s="174"/>
    </row>
    <row r="7" spans="1:15" x14ac:dyDescent="0.25">
      <c r="A7" s="40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3"/>
      <c r="I7" s="414"/>
      <c r="J7" s="38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7" t="s">
        <v>12</v>
      </c>
      <c r="H57" s="37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7" t="s">
        <v>13</v>
      </c>
      <c r="H58" s="37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7" t="s">
        <v>14</v>
      </c>
      <c r="H59" s="37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7" t="s">
        <v>15</v>
      </c>
      <c r="H60" s="37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7" t="s">
        <v>16</v>
      </c>
      <c r="H61" s="37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7" t="s">
        <v>5</v>
      </c>
      <c r="H62" s="37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7" t="s">
        <v>32</v>
      </c>
      <c r="H63" s="37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1" t="s">
        <v>22</v>
      </c>
      <c r="G1" s="371"/>
      <c r="H1" s="371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1" t="s">
        <v>21</v>
      </c>
      <c r="G2" s="371"/>
      <c r="H2" s="371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5"/>
    </row>
    <row r="6" spans="1:11" x14ac:dyDescent="0.25">
      <c r="A6" s="406" t="s">
        <v>2</v>
      </c>
      <c r="B6" s="408" t="s">
        <v>3</v>
      </c>
      <c r="C6" s="409"/>
      <c r="D6" s="409"/>
      <c r="E6" s="409"/>
      <c r="F6" s="409"/>
      <c r="G6" s="410"/>
      <c r="H6" s="411" t="s">
        <v>4</v>
      </c>
      <c r="I6" s="413" t="s">
        <v>5</v>
      </c>
      <c r="J6" s="386" t="s">
        <v>6</v>
      </c>
    </row>
    <row r="7" spans="1:11" x14ac:dyDescent="0.25">
      <c r="A7" s="40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2"/>
      <c r="I7" s="414"/>
      <c r="J7" s="38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7" t="s">
        <v>12</v>
      </c>
      <c r="H116" s="37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7" t="s">
        <v>13</v>
      </c>
      <c r="H117" s="37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7" t="s">
        <v>14</v>
      </c>
      <c r="H118" s="37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7" t="s">
        <v>15</v>
      </c>
      <c r="H119" s="37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7" t="s">
        <v>16</v>
      </c>
      <c r="H120" s="37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7" t="s">
        <v>5</v>
      </c>
      <c r="H121" s="37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7" t="s">
        <v>32</v>
      </c>
      <c r="H122" s="37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71" t="s">
        <v>22</v>
      </c>
      <c r="G1" s="371"/>
      <c r="H1" s="371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71" t="s">
        <v>21</v>
      </c>
      <c r="G2" s="371"/>
      <c r="H2" s="371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3" t="s">
        <v>2</v>
      </c>
      <c r="B6" s="374" t="s">
        <v>3</v>
      </c>
      <c r="C6" s="374"/>
      <c r="D6" s="374"/>
      <c r="E6" s="374"/>
      <c r="F6" s="374"/>
      <c r="G6" s="374"/>
      <c r="H6" s="374" t="s">
        <v>4</v>
      </c>
      <c r="I6" s="432" t="s">
        <v>5</v>
      </c>
      <c r="J6" s="376" t="s">
        <v>6</v>
      </c>
      <c r="L6" s="219"/>
      <c r="M6" s="219"/>
      <c r="N6" s="219"/>
      <c r="O6" s="219"/>
      <c r="P6" s="219"/>
      <c r="Q6" s="219"/>
    </row>
    <row r="7" spans="1:17" x14ac:dyDescent="0.25">
      <c r="A7" s="373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74"/>
      <c r="I7" s="432"/>
      <c r="J7" s="376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71" t="s">
        <v>22</v>
      </c>
      <c r="G1" s="371"/>
      <c r="H1" s="371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1" t="s">
        <v>21</v>
      </c>
      <c r="G2" s="371"/>
      <c r="H2" s="371"/>
      <c r="I2" s="21">
        <f>J72*-1</f>
        <v>0</v>
      </c>
    </row>
    <row r="4" spans="1:10" ht="19.5" x14ac:dyDescent="0.25">
      <c r="A4" s="372"/>
      <c r="B4" s="372"/>
      <c r="C4" s="372"/>
      <c r="D4" s="372"/>
      <c r="E4" s="372"/>
      <c r="F4" s="372"/>
      <c r="G4" s="372"/>
      <c r="H4" s="372"/>
      <c r="I4" s="372"/>
      <c r="J4" s="372"/>
    </row>
    <row r="5" spans="1:10" x14ac:dyDescent="0.25">
      <c r="A5" s="373" t="s">
        <v>2</v>
      </c>
      <c r="B5" s="374" t="s">
        <v>3</v>
      </c>
      <c r="C5" s="374"/>
      <c r="D5" s="374"/>
      <c r="E5" s="374"/>
      <c r="F5" s="374"/>
      <c r="G5" s="374"/>
      <c r="H5" s="440" t="s">
        <v>4</v>
      </c>
      <c r="I5" s="437" t="s">
        <v>5</v>
      </c>
      <c r="J5" s="438" t="s">
        <v>6</v>
      </c>
    </row>
    <row r="6" spans="1:10" x14ac:dyDescent="0.25">
      <c r="A6" s="373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1"/>
      <c r="I6" s="437"/>
      <c r="J6" s="43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39" t="s">
        <v>12</v>
      </c>
      <c r="H66" s="43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9" t="s">
        <v>13</v>
      </c>
      <c r="H67" s="43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39" t="s">
        <v>14</v>
      </c>
      <c r="H68" s="43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9" t="s">
        <v>15</v>
      </c>
      <c r="H69" s="43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9" t="s">
        <v>16</v>
      </c>
      <c r="H70" s="43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9" t="s">
        <v>5</v>
      </c>
      <c r="H71" s="43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39" t="s">
        <v>32</v>
      </c>
      <c r="H72" s="43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1" t="s">
        <v>22</v>
      </c>
      <c r="G1" s="371"/>
      <c r="H1" s="371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1" t="s">
        <v>21</v>
      </c>
      <c r="G2" s="371"/>
      <c r="H2" s="371"/>
      <c r="I2" s="38">
        <f>J40*-1</f>
        <v>0</v>
      </c>
      <c r="J2" s="20"/>
    </row>
    <row r="4" spans="1:15" ht="19.5" x14ac:dyDescent="0.25">
      <c r="A4" s="404"/>
      <c r="B4" s="404"/>
      <c r="C4" s="404"/>
      <c r="D4" s="404"/>
      <c r="E4" s="404"/>
      <c r="F4" s="404"/>
      <c r="G4" s="404"/>
      <c r="H4" s="404"/>
      <c r="I4" s="404"/>
      <c r="J4" s="405"/>
    </row>
    <row r="5" spans="1:15" x14ac:dyDescent="0.25">
      <c r="A5" s="406" t="s">
        <v>2</v>
      </c>
      <c r="B5" s="408" t="s">
        <v>3</v>
      </c>
      <c r="C5" s="409"/>
      <c r="D5" s="409"/>
      <c r="E5" s="409"/>
      <c r="F5" s="409"/>
      <c r="G5" s="410"/>
      <c r="H5" s="411" t="s">
        <v>4</v>
      </c>
      <c r="I5" s="413" t="s">
        <v>5</v>
      </c>
      <c r="J5" s="386" t="s">
        <v>6</v>
      </c>
    </row>
    <row r="6" spans="1:15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2"/>
      <c r="I6" s="414"/>
      <c r="J6" s="38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7" t="s">
        <v>12</v>
      </c>
      <c r="H34" s="37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7" t="s">
        <v>13</v>
      </c>
      <c r="H35" s="37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7" t="s">
        <v>14</v>
      </c>
      <c r="H36" s="37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7" t="s">
        <v>15</v>
      </c>
      <c r="H37" s="37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7" t="s">
        <v>16</v>
      </c>
      <c r="H38" s="37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7" t="s">
        <v>5</v>
      </c>
      <c r="H39" s="37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7" t="s">
        <v>32</v>
      </c>
      <c r="H40" s="37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1" t="s">
        <v>22</v>
      </c>
      <c r="G1" s="371"/>
      <c r="H1" s="371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1" t="s">
        <v>21</v>
      </c>
      <c r="G2" s="371"/>
      <c r="H2" s="371"/>
      <c r="I2" s="21">
        <f>J71*-1</f>
        <v>12110891</v>
      </c>
    </row>
    <row r="4" spans="1:10" ht="19.5" x14ac:dyDescent="0.25">
      <c r="A4" s="372"/>
      <c r="B4" s="372"/>
      <c r="C4" s="372"/>
      <c r="D4" s="372"/>
      <c r="E4" s="372"/>
      <c r="F4" s="372"/>
      <c r="G4" s="372"/>
      <c r="H4" s="372"/>
      <c r="I4" s="372"/>
      <c r="J4" s="372"/>
    </row>
    <row r="5" spans="1:10" x14ac:dyDescent="0.25">
      <c r="A5" s="373" t="s">
        <v>2</v>
      </c>
      <c r="B5" s="374" t="s">
        <v>3</v>
      </c>
      <c r="C5" s="374"/>
      <c r="D5" s="374"/>
      <c r="E5" s="374"/>
      <c r="F5" s="374"/>
      <c r="G5" s="374"/>
      <c r="H5" s="440" t="s">
        <v>4</v>
      </c>
      <c r="I5" s="437" t="s">
        <v>5</v>
      </c>
      <c r="J5" s="438" t="s">
        <v>6</v>
      </c>
    </row>
    <row r="6" spans="1:10" x14ac:dyDescent="0.25">
      <c r="A6" s="373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1"/>
      <c r="I6" s="437"/>
      <c r="J6" s="43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39" t="s">
        <v>12</v>
      </c>
      <c r="H65" s="43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39" t="s">
        <v>13</v>
      </c>
      <c r="H66" s="43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9" t="s">
        <v>14</v>
      </c>
      <c r="H67" s="43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39" t="s">
        <v>15</v>
      </c>
      <c r="H68" s="43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9" t="s">
        <v>16</v>
      </c>
      <c r="H69" s="43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9" t="s">
        <v>5</v>
      </c>
      <c r="H70" s="43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9" t="s">
        <v>32</v>
      </c>
      <c r="H71" s="43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2018-08-18T10:23:05Z</dcterms:modified>
</cp:coreProperties>
</file>