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74" activeTab="16"/>
  </bookViews>
  <sheets>
    <sheet name="Taufik ST" sheetId="54" r:id="rId1"/>
    <sheet name="Indra Fashion" sheetId="2" r:id="rId2"/>
    <sheet name="Bandros" sheetId="58" r:id="rId3"/>
    <sheet name="Atlantis" sheetId="59" r:id="rId4"/>
    <sheet name="Sale" sheetId="60" r:id="rId5"/>
    <sheet name="Anip" sheetId="35" r:id="rId6"/>
    <sheet name="ESP" sheetId="57" r:id="rId7"/>
    <sheet name="Yuan" sheetId="61" r:id="rId8"/>
    <sheet name="Yanyan" sheetId="12" r:id="rId9"/>
    <sheet name="Agus" sheetId="32" r:id="rId10"/>
    <sheet name="Bentang" sheetId="55" r:id="rId11"/>
    <sheet name="Azalea" sheetId="56" r:id="rId12"/>
    <sheet name="Imas" sheetId="18" r:id="rId13"/>
    <sheet name="Sofya" sheetId="16" r:id="rId14"/>
    <sheet name="Jarkasih" sheetId="19" r:id="rId15"/>
    <sheet name="Bambang" sheetId="30" r:id="rId16"/>
    <sheet name="Laporan" sheetId="15" r:id="rId17"/>
    <sheet name="Ghaisan" sheetId="20" r:id="rId18"/>
    <sheet name="PM" sheetId="4" r:id="rId19"/>
    <sheet name="LATIF" sheetId="29" r:id="rId20"/>
    <sheet name="Sheet3" sheetId="5" r:id="rId21"/>
    <sheet name="PYK" sheetId="21" r:id="rId22"/>
    <sheet name="Anang" sheetId="34" r:id="rId23"/>
    <sheet name="BOJES" sheetId="50" r:id="rId24"/>
    <sheet name="Aneka" sheetId="6" r:id="rId25"/>
    <sheet name="Okris" sheetId="33" r:id="rId26"/>
    <sheet name="Widya" sheetId="25" r:id="rId27"/>
    <sheet name="Aspuri" sheetId="11" r:id="rId28"/>
    <sheet name="Sambas" sheetId="40" r:id="rId29"/>
    <sheet name="Gafur" sheetId="46" r:id="rId30"/>
    <sheet name="Dudung" sheetId="41" r:id="rId31"/>
    <sheet name="Dadang S" sheetId="38" r:id="rId32"/>
    <sheet name="Heni" sheetId="42" r:id="rId33"/>
    <sheet name="Kusno" sheetId="39" r:id="rId34"/>
    <sheet name="ANDI" sheetId="47" r:id="rId35"/>
    <sheet name="Nina" sheetId="17" r:id="rId36"/>
    <sheet name="Arif Rah" sheetId="13" r:id="rId37"/>
    <sheet name="ARVAN" sheetId="48" r:id="rId38"/>
    <sheet name="Sheet5" sheetId="27" r:id="rId39"/>
    <sheet name="Dadang" sheetId="14" r:id="rId40"/>
    <sheet name="Sheet2" sheetId="9" r:id="rId41"/>
    <sheet name="Sheet1" sheetId="28" r:id="rId42"/>
    <sheet name="Sheet4" sheetId="45" r:id="rId43"/>
  </sheets>
  <definedNames>
    <definedName name="_xlnm.Print_Area" localSheetId="34">ANDI!$A$1:$J$38</definedName>
    <definedName name="_xlnm.Print_Area" localSheetId="37">ARVAN!$A$1:$J$38</definedName>
    <definedName name="_xlnm.Print_Area" localSheetId="3">Atlantis!$L$52:$M$67</definedName>
    <definedName name="_xlnm.Print_Area" localSheetId="15">Bambang!$M$41:$P$53</definedName>
    <definedName name="_xlnm.Print_Area" localSheetId="2">Bandros!$A$914:$J$921</definedName>
    <definedName name="_xlnm.Print_Area" localSheetId="23">BOJES!$A$1:$J$38</definedName>
    <definedName name="_xlnm.Print_Area" localSheetId="17">Ghaisan!$A$1:$J$126</definedName>
    <definedName name="_xlnm.Print_Area" localSheetId="1">'Indra Fashion'!$A$1:$J$7</definedName>
    <definedName name="_xlnm.Print_Area" localSheetId="14">Jarkasih!$A$1:$J$50</definedName>
    <definedName name="_xlnm.Print_Area" localSheetId="16">Laporan!$A$1:$C$24</definedName>
    <definedName name="_xlnm.Print_Area" localSheetId="18">PM!$A$1:$J$95</definedName>
    <definedName name="_xlnm.Print_Area" localSheetId="4">Sale!$L$60:$M$75</definedName>
    <definedName name="_xlnm.Print_Area" localSheetId="40">Sheet2!$A$4:$J$71</definedName>
    <definedName name="_xlnm.Print_Area" localSheetId="20">Sheet3!$A$1:$J$37</definedName>
    <definedName name="_xlnm.Print_Area" localSheetId="38">Sheet5!$A$4:$J$72</definedName>
    <definedName name="_xlnm.Print_Area" localSheetId="0">'Taufik ST'!$A$5:$J$343</definedName>
    <definedName name="_xlnm.Print_Area" localSheetId="26">Widya!$A$1:$J$25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O1" i="2"/>
  <c r="M3" i="2"/>
  <c r="M2" i="2"/>
  <c r="M1" i="2"/>
  <c r="L2" i="54" l="1"/>
  <c r="L1" i="54"/>
  <c r="L3" i="61" l="1"/>
  <c r="L2" i="61"/>
  <c r="L1" i="61"/>
  <c r="J33" i="61" l="1"/>
  <c r="J31" i="61"/>
  <c r="J29" i="61"/>
  <c r="J28" i="61"/>
  <c r="F26" i="61"/>
  <c r="C26" i="61"/>
  <c r="J30" i="61" l="1"/>
  <c r="J32" i="61" s="1"/>
  <c r="J34" i="61" s="1"/>
  <c r="I34" i="61" s="1"/>
  <c r="I2" i="61" l="1"/>
  <c r="C12" i="15" s="1"/>
  <c r="J652" i="60" l="1"/>
  <c r="J650" i="60"/>
  <c r="J648" i="60"/>
  <c r="J647" i="60"/>
  <c r="J649" i="60" s="1"/>
  <c r="J651" i="60" s="1"/>
  <c r="I645" i="60"/>
  <c r="H645" i="60"/>
  <c r="G645" i="60"/>
  <c r="F645" i="60"/>
  <c r="D645" i="60"/>
  <c r="C645" i="60"/>
  <c r="L2" i="60"/>
  <c r="L1" i="60"/>
  <c r="L3" i="60" s="1"/>
  <c r="J653" i="60" l="1"/>
  <c r="I653" i="60" s="1"/>
  <c r="L2" i="35"/>
  <c r="L1" i="35"/>
  <c r="I2" i="60" l="1"/>
  <c r="C21" i="15" s="1"/>
  <c r="L2" i="2"/>
  <c r="L1" i="2"/>
  <c r="O2" i="57" l="1"/>
  <c r="N3" i="57"/>
  <c r="M2" i="57"/>
  <c r="M1" i="57"/>
  <c r="M3" i="57" s="1"/>
  <c r="O1" i="57" l="1"/>
  <c r="M2" i="58" l="1"/>
  <c r="M1" i="58"/>
  <c r="L2" i="59" l="1"/>
  <c r="L1" i="59"/>
  <c r="L2" i="12" l="1"/>
  <c r="L1" i="12"/>
  <c r="J657" i="59" l="1"/>
  <c r="J655" i="59"/>
  <c r="J653" i="59"/>
  <c r="J652" i="59"/>
  <c r="I650" i="59"/>
  <c r="H650" i="59"/>
  <c r="G650" i="59"/>
  <c r="F650" i="59"/>
  <c r="D650" i="59"/>
  <c r="C650" i="59"/>
  <c r="L3" i="59"/>
  <c r="J654" i="59" l="1"/>
  <c r="J656" i="59" s="1"/>
  <c r="J658" i="59" s="1"/>
  <c r="I2" i="59" s="1"/>
  <c r="C7" i="15" s="1"/>
  <c r="I658" i="59" l="1"/>
  <c r="J1059" i="58" l="1"/>
  <c r="J1057" i="58"/>
  <c r="J1055" i="58"/>
  <c r="J1054" i="58"/>
  <c r="I1052" i="58"/>
  <c r="H1052" i="58"/>
  <c r="G1052" i="58"/>
  <c r="F1052" i="58"/>
  <c r="D1052" i="58"/>
  <c r="C1052" i="58"/>
  <c r="L666" i="58"/>
  <c r="L665" i="58"/>
  <c r="M3" i="58"/>
  <c r="L3" i="58"/>
  <c r="N3" i="58" l="1"/>
  <c r="J1056" i="58"/>
  <c r="J1058" i="58" s="1"/>
  <c r="J1060" i="58" s="1"/>
  <c r="I1060" i="58" l="1"/>
  <c r="I2" i="58"/>
  <c r="C8" i="15" s="1"/>
  <c r="L1" i="56"/>
  <c r="M66" i="57" l="1"/>
  <c r="M65" i="57"/>
  <c r="M67" i="57" s="1"/>
  <c r="L15" i="2" l="1"/>
  <c r="L16" i="2"/>
  <c r="L17" i="2"/>
  <c r="J214" i="57" l="1"/>
  <c r="J212" i="57"/>
  <c r="J210" i="57"/>
  <c r="J209" i="57"/>
  <c r="G207" i="57"/>
  <c r="F207" i="57"/>
  <c r="C207" i="57"/>
  <c r="J211" i="57" l="1"/>
  <c r="J213" i="57" s="1"/>
  <c r="J215" i="57" s="1"/>
  <c r="I215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6" i="55"/>
  <c r="J44" i="55"/>
  <c r="J42" i="55"/>
  <c r="J41" i="55"/>
  <c r="G39" i="55"/>
  <c r="F39" i="55"/>
  <c r="C39" i="55"/>
  <c r="J43" i="55" l="1"/>
  <c r="J45" i="55" s="1"/>
  <c r="J47" i="55" s="1"/>
  <c r="I47" i="55" s="1"/>
  <c r="I2" i="55" l="1"/>
  <c r="C9" i="15" s="1"/>
  <c r="I42" i="30" l="1"/>
  <c r="I44" i="30"/>
  <c r="I37" i="18" l="1"/>
  <c r="I39" i="18"/>
  <c r="L3" i="12" l="1"/>
  <c r="B18" i="15" l="1"/>
  <c r="B14" i="15"/>
  <c r="J342" i="54" l="1"/>
  <c r="J340" i="54"/>
  <c r="J338" i="54"/>
  <c r="J337" i="54"/>
  <c r="I335" i="54"/>
  <c r="H335" i="54"/>
  <c r="G335" i="54"/>
  <c r="F335" i="54"/>
  <c r="D335" i="54"/>
  <c r="C335" i="54"/>
  <c r="J339" i="54" l="1"/>
  <c r="J341" i="54" s="1"/>
  <c r="J343" i="54" s="1"/>
  <c r="I2" i="54" s="1"/>
  <c r="C5" i="15" s="1"/>
  <c r="L3" i="54"/>
  <c r="I343" i="54" l="1"/>
  <c r="J161" i="35" l="1"/>
  <c r="J165" i="35"/>
  <c r="J163" i="35"/>
  <c r="J160" i="35"/>
  <c r="G158" i="35"/>
  <c r="F158" i="35"/>
  <c r="J162" i="35" l="1"/>
  <c r="J164" i="35" s="1"/>
  <c r="J166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83" i="2" l="1"/>
  <c r="I178" i="2"/>
  <c r="H178" i="2"/>
  <c r="G178" i="2"/>
  <c r="F17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4" i="12"/>
  <c r="J72" i="12"/>
  <c r="J70" i="12"/>
  <c r="J69" i="12"/>
  <c r="F67" i="12"/>
  <c r="C6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85" i="2"/>
  <c r="J181" i="2"/>
  <c r="J180" i="2"/>
  <c r="D178" i="2"/>
  <c r="C178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2" i="2"/>
  <c r="J184" i="2" s="1"/>
  <c r="J186" i="2" s="1"/>
  <c r="I186" i="2" s="1"/>
  <c r="J55" i="11"/>
  <c r="J57" i="11" s="1"/>
  <c r="J59" i="11" s="1"/>
  <c r="J59" i="34"/>
  <c r="I2" i="21"/>
  <c r="I59" i="21"/>
  <c r="J122" i="20"/>
  <c r="J124" i="20" s="1"/>
  <c r="J126" i="20" s="1"/>
  <c r="I2" i="20" s="1"/>
  <c r="J71" i="12"/>
  <c r="J73" i="12" s="1"/>
  <c r="J75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O2" i="2" s="1"/>
  <c r="I79" i="33"/>
  <c r="I75" i="12"/>
  <c r="I126" i="20"/>
  <c r="I52" i="18"/>
  <c r="I95" i="4"/>
  <c r="I34" i="32"/>
  <c r="I2" i="32"/>
  <c r="C19" i="15" s="1"/>
  <c r="I2" i="6"/>
  <c r="I2" i="17"/>
  <c r="I2" i="16"/>
  <c r="C15" i="15" s="1"/>
  <c r="I25" i="25"/>
  <c r="I16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</commentList>
</comments>
</file>

<file path=xl/sharedStrings.xml><?xml version="1.0" encoding="utf-8"?>
<sst xmlns="http://schemas.openxmlformats.org/spreadsheetml/2006/main" count="2136" uniqueCount="206">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</sst>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49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43"/>
  <sheetViews>
    <sheetView zoomScale="85" zoomScaleNormal="85" workbookViewId="0">
      <pane ySplit="7" topLeftCell="A320" activePane="bottomLeft" state="frozen"/>
      <selection pane="bottomLeft" activeCell="B332" sqref="B332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78" t="s">
        <v>22</v>
      </c>
      <c r="G1" s="378"/>
      <c r="H1" s="378"/>
      <c r="I1" s="220" t="s">
        <v>20</v>
      </c>
      <c r="J1" s="218"/>
      <c r="L1" s="275">
        <f>SUM(D322:D330)</f>
        <v>4970265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78" t="s">
        <v>21</v>
      </c>
      <c r="G2" s="378"/>
      <c r="H2" s="378"/>
      <c r="I2" s="220">
        <f>J343*-1</f>
        <v>4492689</v>
      </c>
      <c r="J2" s="218"/>
      <c r="L2" s="276">
        <f>SUM(G322:G330)</f>
        <v>2344301</v>
      </c>
      <c r="M2" s="238"/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2625964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79" t="s">
        <v>60</v>
      </c>
      <c r="B5" s="379"/>
      <c r="C5" s="379"/>
      <c r="D5" s="379"/>
      <c r="E5" s="379"/>
      <c r="F5" s="379"/>
      <c r="G5" s="379"/>
      <c r="H5" s="379"/>
      <c r="I5" s="379"/>
      <c r="J5" s="379"/>
      <c r="L5" s="274"/>
      <c r="M5" s="238"/>
      <c r="N5" s="238"/>
      <c r="O5" s="238"/>
    </row>
    <row r="6" spans="1:15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382" t="s">
        <v>5</v>
      </c>
      <c r="J6" s="383" t="s">
        <v>6</v>
      </c>
    </row>
    <row r="7" spans="1:15" x14ac:dyDescent="0.25">
      <c r="A7" s="380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81"/>
      <c r="I7" s="382"/>
      <c r="J7" s="383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10">
        <v>43332</v>
      </c>
      <c r="B322" s="115">
        <v>180172863</v>
      </c>
      <c r="C322" s="306">
        <v>11</v>
      </c>
      <c r="D322" s="117">
        <v>1249500</v>
      </c>
      <c r="E322" s="118">
        <v>180044921</v>
      </c>
      <c r="F322" s="120">
        <v>1</v>
      </c>
      <c r="G322" s="117">
        <v>124338</v>
      </c>
      <c r="H322" s="118"/>
      <c r="I322" s="213"/>
      <c r="J322" s="117"/>
    </row>
    <row r="323" spans="1:10" ht="15.75" customHeight="1" x14ac:dyDescent="0.25">
      <c r="A323" s="210">
        <v>43332</v>
      </c>
      <c r="B323" s="115">
        <v>180172901</v>
      </c>
      <c r="C323" s="306">
        <v>4</v>
      </c>
      <c r="D323" s="117">
        <v>421488</v>
      </c>
      <c r="E323" s="118"/>
      <c r="F323" s="120"/>
      <c r="G323" s="117"/>
      <c r="H323" s="118"/>
      <c r="I323" s="213"/>
      <c r="J323" s="117"/>
    </row>
    <row r="324" spans="1:10" ht="15.75" customHeight="1" x14ac:dyDescent="0.25">
      <c r="A324" s="210">
        <v>43333</v>
      </c>
      <c r="B324" s="115">
        <v>180172944</v>
      </c>
      <c r="C324" s="306">
        <v>9</v>
      </c>
      <c r="D324" s="117">
        <v>995225</v>
      </c>
      <c r="E324" s="118">
        <v>180044937</v>
      </c>
      <c r="F324" s="120">
        <v>15</v>
      </c>
      <c r="G324" s="117">
        <v>1684025</v>
      </c>
      <c r="H324" s="118"/>
      <c r="I324" s="213"/>
      <c r="J324" s="117"/>
    </row>
    <row r="325" spans="1:10" ht="15.75" customHeight="1" x14ac:dyDescent="0.25">
      <c r="A325" s="210">
        <v>43333</v>
      </c>
      <c r="B325" s="115">
        <v>180172986</v>
      </c>
      <c r="C325" s="306">
        <v>2</v>
      </c>
      <c r="D325" s="117">
        <v>206500</v>
      </c>
      <c r="E325" s="118"/>
      <c r="F325" s="120"/>
      <c r="G325" s="117"/>
      <c r="H325" s="118"/>
      <c r="I325" s="213"/>
      <c r="J325" s="117"/>
    </row>
    <row r="326" spans="1:10" ht="15.75" customHeight="1" x14ac:dyDescent="0.25">
      <c r="A326" s="210">
        <v>43335</v>
      </c>
      <c r="B326" s="115">
        <v>180173043</v>
      </c>
      <c r="C326" s="306">
        <v>8</v>
      </c>
      <c r="D326" s="117">
        <v>737013</v>
      </c>
      <c r="E326" s="118">
        <v>180044950</v>
      </c>
      <c r="F326" s="120">
        <v>1</v>
      </c>
      <c r="G326" s="117">
        <v>115500</v>
      </c>
      <c r="H326" s="118"/>
      <c r="I326" s="213"/>
      <c r="J326" s="117"/>
    </row>
    <row r="327" spans="1:10" ht="15.75" customHeight="1" x14ac:dyDescent="0.25">
      <c r="A327" s="210">
        <v>43336</v>
      </c>
      <c r="B327" s="115">
        <v>180173119</v>
      </c>
      <c r="C327" s="306">
        <v>7</v>
      </c>
      <c r="D327" s="117">
        <v>708050</v>
      </c>
      <c r="E327" s="118"/>
      <c r="F327" s="120"/>
      <c r="G327" s="117"/>
      <c r="H327" s="118"/>
      <c r="I327" s="213"/>
      <c r="J327" s="117"/>
    </row>
    <row r="328" spans="1:10" ht="15.75" customHeight="1" x14ac:dyDescent="0.25">
      <c r="A328" s="210">
        <v>43336</v>
      </c>
      <c r="B328" s="115">
        <v>180173149</v>
      </c>
      <c r="C328" s="306">
        <v>2</v>
      </c>
      <c r="D328" s="117">
        <v>220763</v>
      </c>
      <c r="E328" s="118"/>
      <c r="F328" s="120"/>
      <c r="G328" s="117"/>
      <c r="H328" s="118"/>
      <c r="I328" s="213"/>
      <c r="J328" s="117"/>
    </row>
    <row r="329" spans="1:10" ht="15.75" customHeight="1" x14ac:dyDescent="0.25">
      <c r="A329" s="210">
        <v>43337</v>
      </c>
      <c r="B329" s="115">
        <v>180173195</v>
      </c>
      <c r="C329" s="306">
        <v>3</v>
      </c>
      <c r="D329" s="117">
        <v>300213</v>
      </c>
      <c r="E329" s="118">
        <v>180044979</v>
      </c>
      <c r="F329" s="120">
        <v>4</v>
      </c>
      <c r="G329" s="117">
        <v>420438</v>
      </c>
      <c r="H329" s="118"/>
      <c r="I329" s="213"/>
      <c r="J329" s="117"/>
    </row>
    <row r="330" spans="1:10" ht="15.75" customHeight="1" x14ac:dyDescent="0.25">
      <c r="A330" s="210">
        <v>43337</v>
      </c>
      <c r="B330" s="115">
        <v>180173214</v>
      </c>
      <c r="C330" s="306">
        <v>1</v>
      </c>
      <c r="D330" s="117">
        <v>131513</v>
      </c>
      <c r="E330" s="118"/>
      <c r="F330" s="120"/>
      <c r="G330" s="117"/>
      <c r="H330" s="118"/>
      <c r="I330" s="213"/>
      <c r="J330" s="117"/>
    </row>
    <row r="331" spans="1:10" ht="15.75" customHeight="1" x14ac:dyDescent="0.25">
      <c r="A331" s="210">
        <v>43339</v>
      </c>
      <c r="B331" s="115">
        <v>180173329</v>
      </c>
      <c r="C331" s="306">
        <v>15</v>
      </c>
      <c r="D331" s="117">
        <v>1609650</v>
      </c>
      <c r="E331" s="118"/>
      <c r="F331" s="120"/>
      <c r="G331" s="117"/>
      <c r="H331" s="118"/>
      <c r="I331" s="213"/>
      <c r="J331" s="117"/>
    </row>
    <row r="332" spans="1:10" ht="15.75" customHeight="1" x14ac:dyDescent="0.25">
      <c r="A332" s="210">
        <v>43339</v>
      </c>
      <c r="B332" s="115">
        <v>180173366</v>
      </c>
      <c r="C332" s="306">
        <v>3</v>
      </c>
      <c r="D332" s="117">
        <v>257075</v>
      </c>
      <c r="E332" s="118"/>
      <c r="F332" s="120"/>
      <c r="G332" s="117"/>
      <c r="H332" s="118"/>
      <c r="I332" s="213"/>
      <c r="J332" s="117"/>
    </row>
    <row r="333" spans="1:10" ht="15.75" customHeight="1" x14ac:dyDescent="0.25">
      <c r="A333" s="210"/>
      <c r="B333" s="115"/>
      <c r="C333" s="306"/>
      <c r="D333" s="117"/>
      <c r="E333" s="118"/>
      <c r="F333" s="120"/>
      <c r="G333" s="117"/>
      <c r="H333" s="118"/>
      <c r="I333" s="213"/>
      <c r="J333" s="117"/>
    </row>
    <row r="334" spans="1:10" x14ac:dyDescent="0.25">
      <c r="A334" s="235"/>
      <c r="B334" s="234"/>
      <c r="C334" s="12"/>
      <c r="D334" s="236"/>
      <c r="E334" s="237"/>
      <c r="F334" s="240"/>
      <c r="G334" s="236"/>
      <c r="H334" s="237"/>
      <c r="I334" s="239"/>
      <c r="J334" s="236"/>
    </row>
    <row r="335" spans="1:10" x14ac:dyDescent="0.25">
      <c r="A335" s="235"/>
      <c r="B335" s="223" t="s">
        <v>11</v>
      </c>
      <c r="C335" s="229">
        <f>SUM(C8:C334)</f>
        <v>3491</v>
      </c>
      <c r="D335" s="224">
        <f>SUM(D8:D334)</f>
        <v>366250315</v>
      </c>
      <c r="E335" s="223" t="s">
        <v>11</v>
      </c>
      <c r="F335" s="232">
        <f>SUM(F8:F334)</f>
        <v>475</v>
      </c>
      <c r="G335" s="224">
        <f>SUM(G8:G334)</f>
        <v>52538356</v>
      </c>
      <c r="H335" s="232">
        <f>SUM(H8:H334)</f>
        <v>0</v>
      </c>
      <c r="I335" s="232">
        <f>SUM(I8:I334)</f>
        <v>309219270</v>
      </c>
      <c r="J335" s="5"/>
    </row>
    <row r="336" spans="1:10" x14ac:dyDescent="0.25">
      <c r="A336" s="235"/>
      <c r="B336" s="223"/>
      <c r="C336" s="229"/>
      <c r="D336" s="224"/>
      <c r="E336" s="223"/>
      <c r="F336" s="232"/>
      <c r="G336" s="224"/>
      <c r="H336" s="232"/>
      <c r="I336" s="232"/>
      <c r="J336" s="5"/>
    </row>
    <row r="337" spans="1:10" x14ac:dyDescent="0.25">
      <c r="A337" s="225"/>
      <c r="B337" s="226"/>
      <c r="C337" s="12"/>
      <c r="D337" s="236"/>
      <c r="E337" s="223"/>
      <c r="F337" s="240"/>
      <c r="G337" s="377" t="s">
        <v>12</v>
      </c>
      <c r="H337" s="377"/>
      <c r="I337" s="239"/>
      <c r="J337" s="227">
        <f>SUM(D8:D334)</f>
        <v>366250315</v>
      </c>
    </row>
    <row r="338" spans="1:10" x14ac:dyDescent="0.25">
      <c r="A338" s="235"/>
      <c r="B338" s="234"/>
      <c r="C338" s="12"/>
      <c r="D338" s="236"/>
      <c r="E338" s="237"/>
      <c r="F338" s="240"/>
      <c r="G338" s="377" t="s">
        <v>13</v>
      </c>
      <c r="H338" s="377"/>
      <c r="I338" s="239"/>
      <c r="J338" s="227">
        <f>SUM(G8:G334)</f>
        <v>52538356</v>
      </c>
    </row>
    <row r="339" spans="1:10" x14ac:dyDescent="0.25">
      <c r="A339" s="228"/>
      <c r="B339" s="237"/>
      <c r="C339" s="12"/>
      <c r="D339" s="236"/>
      <c r="E339" s="237"/>
      <c r="F339" s="240"/>
      <c r="G339" s="377" t="s">
        <v>14</v>
      </c>
      <c r="H339" s="377"/>
      <c r="I339" s="41"/>
      <c r="J339" s="229">
        <f>J337-J338</f>
        <v>313711959</v>
      </c>
    </row>
    <row r="340" spans="1:10" x14ac:dyDescent="0.25">
      <c r="A340" s="235"/>
      <c r="B340" s="230"/>
      <c r="C340" s="12"/>
      <c r="D340" s="231"/>
      <c r="E340" s="237"/>
      <c r="F340" s="240"/>
      <c r="G340" s="377" t="s">
        <v>15</v>
      </c>
      <c r="H340" s="377"/>
      <c r="I340" s="239"/>
      <c r="J340" s="227">
        <f>SUM(H8:H334)</f>
        <v>0</v>
      </c>
    </row>
    <row r="341" spans="1:10" x14ac:dyDescent="0.25">
      <c r="A341" s="235"/>
      <c r="B341" s="230"/>
      <c r="C341" s="12"/>
      <c r="D341" s="231"/>
      <c r="E341" s="237"/>
      <c r="F341" s="240"/>
      <c r="G341" s="377" t="s">
        <v>16</v>
      </c>
      <c r="H341" s="377"/>
      <c r="I341" s="239"/>
      <c r="J341" s="227">
        <f>J339+J340</f>
        <v>313711959</v>
      </c>
    </row>
    <row r="342" spans="1:10" x14ac:dyDescent="0.25">
      <c r="A342" s="235"/>
      <c r="B342" s="230"/>
      <c r="C342" s="12"/>
      <c r="D342" s="231"/>
      <c r="E342" s="237"/>
      <c r="F342" s="240"/>
      <c r="G342" s="377" t="s">
        <v>5</v>
      </c>
      <c r="H342" s="377"/>
      <c r="I342" s="239"/>
      <c r="J342" s="227">
        <f>SUM(I8:I334)</f>
        <v>309219270</v>
      </c>
    </row>
    <row r="343" spans="1:10" x14ac:dyDescent="0.25">
      <c r="A343" s="235"/>
      <c r="B343" s="230"/>
      <c r="C343" s="12"/>
      <c r="D343" s="231"/>
      <c r="E343" s="237"/>
      <c r="F343" s="240"/>
      <c r="G343" s="377" t="s">
        <v>32</v>
      </c>
      <c r="H343" s="377"/>
      <c r="I343" s="240" t="str">
        <f>IF(J343&gt;0,"SALDO",IF(J343&lt;0,"PIUTANG",IF(J343=0,"LUNAS")))</f>
        <v>PIUTANG</v>
      </c>
      <c r="J343" s="227">
        <f>J342-J341</f>
        <v>-4492689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3:H343"/>
    <mergeCell ref="G337:H337"/>
    <mergeCell ref="G338:H338"/>
    <mergeCell ref="G339:H339"/>
    <mergeCell ref="G340:H340"/>
    <mergeCell ref="G341:H341"/>
    <mergeCell ref="G342:H342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8" activePane="bottomLeft" state="frozen"/>
      <selection pane="bottomLeft" activeCell="G30" sqref="G30:H3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378" t="s">
        <v>21</v>
      </c>
      <c r="G2" s="378"/>
      <c r="H2" s="378"/>
      <c r="I2" s="38">
        <f>J34*-1</f>
        <v>1648876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18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3" x14ac:dyDescent="0.25">
      <c r="A7" s="414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87"/>
      <c r="I7" s="421"/>
      <c r="J7" s="391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183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>
        <v>1088000</v>
      </c>
      <c r="J21" s="34" t="s">
        <v>17</v>
      </c>
      <c r="L21" s="238"/>
    </row>
    <row r="22" spans="1:12" s="233" customFormat="1" x14ac:dyDescent="0.25">
      <c r="A22" s="98">
        <v>43323</v>
      </c>
      <c r="B22" s="99">
        <v>180172067</v>
      </c>
      <c r="C22" s="253">
        <v>22</v>
      </c>
      <c r="D22" s="34">
        <v>2351038</v>
      </c>
      <c r="E22" s="101">
        <v>180044770</v>
      </c>
      <c r="F22" s="99">
        <v>2</v>
      </c>
      <c r="G22" s="34">
        <v>215075</v>
      </c>
      <c r="H22" s="101"/>
      <c r="I22" s="102">
        <v>2136000</v>
      </c>
      <c r="J22" s="34" t="s">
        <v>17</v>
      </c>
      <c r="L22" s="238"/>
    </row>
    <row r="23" spans="1:12" s="233" customFormat="1" x14ac:dyDescent="0.25">
      <c r="A23" s="98">
        <v>43333</v>
      </c>
      <c r="B23" s="99">
        <v>180172943</v>
      </c>
      <c r="C23" s="253">
        <v>17</v>
      </c>
      <c r="D23" s="34">
        <v>1757350</v>
      </c>
      <c r="E23" s="101">
        <v>180044936</v>
      </c>
      <c r="F23" s="99">
        <v>3</v>
      </c>
      <c r="G23" s="34">
        <v>222513</v>
      </c>
      <c r="H23" s="101"/>
      <c r="I23" s="102"/>
      <c r="J23" s="34"/>
      <c r="L23" s="238"/>
    </row>
    <row r="24" spans="1:12" s="233" customFormat="1" x14ac:dyDescent="0.25">
      <c r="A24" s="98">
        <v>43333</v>
      </c>
      <c r="B24" s="99">
        <v>180172950</v>
      </c>
      <c r="C24" s="253">
        <v>1</v>
      </c>
      <c r="D24" s="34">
        <v>115063</v>
      </c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558</v>
      </c>
      <c r="D26" s="9"/>
      <c r="E26" s="8" t="s">
        <v>11</v>
      </c>
      <c r="F26" s="8">
        <f>SUM(F8:F25)</f>
        <v>97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77" t="s">
        <v>12</v>
      </c>
      <c r="H28" s="377"/>
      <c r="I28" s="39"/>
      <c r="J28" s="13">
        <f>SUM(D8:D25)</f>
        <v>58422179</v>
      </c>
    </row>
    <row r="29" spans="1:12" x14ac:dyDescent="0.25">
      <c r="A29" s="4"/>
      <c r="B29" s="3"/>
      <c r="C29" s="26"/>
      <c r="D29" s="6"/>
      <c r="E29" s="7"/>
      <c r="F29" s="3"/>
      <c r="G29" s="377" t="s">
        <v>13</v>
      </c>
      <c r="H29" s="377"/>
      <c r="I29" s="39"/>
      <c r="J29" s="13">
        <f>SUM(G8:G25)</f>
        <v>10494303</v>
      </c>
    </row>
    <row r="30" spans="1:12" x14ac:dyDescent="0.25">
      <c r="A30" s="14"/>
      <c r="B30" s="7"/>
      <c r="C30" s="26"/>
      <c r="D30" s="6"/>
      <c r="E30" s="7"/>
      <c r="F30" s="3"/>
      <c r="G30" s="377" t="s">
        <v>14</v>
      </c>
      <c r="H30" s="377"/>
      <c r="I30" s="41"/>
      <c r="J30" s="15">
        <f>J28-J29</f>
        <v>47927876</v>
      </c>
    </row>
    <row r="31" spans="1:12" x14ac:dyDescent="0.25">
      <c r="A31" s="4"/>
      <c r="B31" s="16"/>
      <c r="C31" s="26"/>
      <c r="D31" s="17"/>
      <c r="E31" s="7"/>
      <c r="F31" s="3"/>
      <c r="G31" s="377" t="s">
        <v>15</v>
      </c>
      <c r="H31" s="377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77" t="s">
        <v>16</v>
      </c>
      <c r="H32" s="377"/>
      <c r="I32" s="39"/>
      <c r="J32" s="13">
        <f>J30+J31</f>
        <v>47927876</v>
      </c>
    </row>
    <row r="33" spans="1:10" x14ac:dyDescent="0.25">
      <c r="A33" s="4"/>
      <c r="B33" s="16"/>
      <c r="C33" s="26"/>
      <c r="D33" s="17"/>
      <c r="E33" s="7"/>
      <c r="F33" s="3"/>
      <c r="G33" s="377" t="s">
        <v>5</v>
      </c>
      <c r="H33" s="377"/>
      <c r="I33" s="39"/>
      <c r="J33" s="13">
        <f>SUM(I8:I26)</f>
        <v>46279000</v>
      </c>
    </row>
    <row r="34" spans="1:10" x14ac:dyDescent="0.25">
      <c r="A34" s="4"/>
      <c r="B34" s="16"/>
      <c r="C34" s="26"/>
      <c r="D34" s="17"/>
      <c r="E34" s="7"/>
      <c r="F34" s="3"/>
      <c r="G34" s="377" t="s">
        <v>32</v>
      </c>
      <c r="H34" s="377"/>
      <c r="I34" s="40" t="str">
        <f>IF(J34&gt;0,"SALDO",IF(J34&lt;0,"PIUTANG",IF(J34=0,"LUNAS")))</f>
        <v>PIUTANG</v>
      </c>
      <c r="J34" s="13">
        <f>J33-J32</f>
        <v>-1648876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53"/>
  <sheetViews>
    <sheetView workbookViewId="0">
      <pane ySplit="7" topLeftCell="A27" activePane="bottomLeft" state="frozen"/>
      <selection pane="bottomLeft" activeCell="H38" sqref="H3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184</v>
      </c>
      <c r="D1" s="218"/>
      <c r="E1" s="218"/>
      <c r="F1" s="378" t="s">
        <v>22</v>
      </c>
      <c r="G1" s="378"/>
      <c r="H1" s="378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78" t="s">
        <v>21</v>
      </c>
      <c r="G2" s="378"/>
      <c r="H2" s="378"/>
      <c r="I2" s="220">
        <f>J47*-1</f>
        <v>8049163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0" x14ac:dyDescent="0.25">
      <c r="A7" s="41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19"/>
      <c r="I7" s="421"/>
      <c r="J7" s="391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2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2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2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2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2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2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2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2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2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  <c r="L25" s="219">
        <v>3972300</v>
      </c>
    </row>
    <row r="26" spans="1:12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2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2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2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2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2" x14ac:dyDescent="0.25">
      <c r="A31" s="98">
        <v>43324</v>
      </c>
      <c r="B31" s="99">
        <v>180172199</v>
      </c>
      <c r="C31" s="100">
        <v>64</v>
      </c>
      <c r="D31" s="34">
        <v>6799800</v>
      </c>
      <c r="E31" s="244"/>
      <c r="F31" s="242"/>
      <c r="G31" s="246"/>
      <c r="H31" s="245"/>
      <c r="I31" s="245"/>
      <c r="J31" s="246"/>
    </row>
    <row r="32" spans="1:12" x14ac:dyDescent="0.25">
      <c r="A32" s="98">
        <v>43326</v>
      </c>
      <c r="B32" s="99"/>
      <c r="C32" s="100"/>
      <c r="D32" s="34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98">
        <v>43327</v>
      </c>
      <c r="B33" s="99"/>
      <c r="C33" s="100"/>
      <c r="D33" s="34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98">
        <v>43332</v>
      </c>
      <c r="B34" s="99"/>
      <c r="C34" s="100"/>
      <c r="D34" s="34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98">
        <v>43335</v>
      </c>
      <c r="B35" s="99">
        <v>180173008</v>
      </c>
      <c r="C35" s="100">
        <v>42</v>
      </c>
      <c r="D35" s="34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98">
        <v>43336</v>
      </c>
      <c r="B36" s="99"/>
      <c r="C36" s="100"/>
      <c r="D36" s="34"/>
      <c r="E36" s="101">
        <v>180044966</v>
      </c>
      <c r="F36" s="99">
        <v>10</v>
      </c>
      <c r="G36" s="34">
        <v>1097075</v>
      </c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235"/>
      <c r="B38" s="234"/>
      <c r="C38" s="240"/>
      <c r="D38" s="236"/>
      <c r="E38" s="237"/>
      <c r="F38" s="234"/>
      <c r="G38" s="236"/>
      <c r="H38" s="239"/>
      <c r="I38" s="239"/>
      <c r="J38" s="236"/>
    </row>
    <row r="39" spans="1:10" x14ac:dyDescent="0.25">
      <c r="A39" s="235"/>
      <c r="B39" s="223" t="s">
        <v>11</v>
      </c>
      <c r="C39" s="232">
        <f>SUM(C8:C38)</f>
        <v>711</v>
      </c>
      <c r="D39" s="224"/>
      <c r="E39" s="223" t="s">
        <v>11</v>
      </c>
      <c r="F39" s="223">
        <f>SUM(F8:F38)</f>
        <v>105</v>
      </c>
      <c r="G39" s="224">
        <f>SUM(G8:G38)</f>
        <v>10957014</v>
      </c>
      <c r="H39" s="239"/>
      <c r="I39" s="239"/>
      <c r="J39" s="236"/>
    </row>
    <row r="40" spans="1:10" x14ac:dyDescent="0.25">
      <c r="A40" s="235"/>
      <c r="B40" s="223"/>
      <c r="C40" s="232"/>
      <c r="D40" s="224"/>
      <c r="E40" s="237"/>
      <c r="F40" s="234"/>
      <c r="G40" s="236"/>
      <c r="H40" s="239"/>
      <c r="I40" s="239"/>
      <c r="J40" s="236"/>
    </row>
    <row r="41" spans="1:10" x14ac:dyDescent="0.25">
      <c r="A41" s="225"/>
      <c r="B41" s="226"/>
      <c r="C41" s="240"/>
      <c r="D41" s="236"/>
      <c r="E41" s="223"/>
      <c r="F41" s="234"/>
      <c r="G41" s="377" t="s">
        <v>12</v>
      </c>
      <c r="H41" s="377"/>
      <c r="I41" s="239"/>
      <c r="J41" s="227">
        <f>SUM(D8:D38)</f>
        <v>74263353</v>
      </c>
    </row>
    <row r="42" spans="1:10" x14ac:dyDescent="0.25">
      <c r="A42" s="235"/>
      <c r="B42" s="234"/>
      <c r="C42" s="240"/>
      <c r="D42" s="236"/>
      <c r="E42" s="223"/>
      <c r="F42" s="234"/>
      <c r="G42" s="377" t="s">
        <v>13</v>
      </c>
      <c r="H42" s="377"/>
      <c r="I42" s="239"/>
      <c r="J42" s="227">
        <f>SUM(G8:G38)</f>
        <v>10957014</v>
      </c>
    </row>
    <row r="43" spans="1:10" x14ac:dyDescent="0.25">
      <c r="A43" s="228"/>
      <c r="B43" s="237"/>
      <c r="C43" s="240"/>
      <c r="D43" s="236"/>
      <c r="E43" s="237"/>
      <c r="F43" s="234"/>
      <c r="G43" s="377" t="s">
        <v>14</v>
      </c>
      <c r="H43" s="377"/>
      <c r="I43" s="41"/>
      <c r="J43" s="229">
        <f>J41-J42</f>
        <v>63306339</v>
      </c>
    </row>
    <row r="44" spans="1:10" x14ac:dyDescent="0.25">
      <c r="A44" s="235"/>
      <c r="B44" s="230"/>
      <c r="C44" s="240"/>
      <c r="D44" s="231"/>
      <c r="E44" s="237"/>
      <c r="F44" s="223"/>
      <c r="G44" s="377" t="s">
        <v>15</v>
      </c>
      <c r="H44" s="377"/>
      <c r="I44" s="239"/>
      <c r="J44" s="227">
        <f>SUM(H8:H40)</f>
        <v>0</v>
      </c>
    </row>
    <row r="45" spans="1:10" x14ac:dyDescent="0.25">
      <c r="A45" s="235"/>
      <c r="B45" s="230"/>
      <c r="C45" s="240"/>
      <c r="D45" s="231"/>
      <c r="E45" s="237"/>
      <c r="F45" s="223"/>
      <c r="G45" s="377" t="s">
        <v>16</v>
      </c>
      <c r="H45" s="377"/>
      <c r="I45" s="239"/>
      <c r="J45" s="227">
        <f>J43+J44</f>
        <v>63306339</v>
      </c>
    </row>
    <row r="46" spans="1:10" x14ac:dyDescent="0.25">
      <c r="A46" s="235"/>
      <c r="B46" s="230"/>
      <c r="C46" s="240"/>
      <c r="D46" s="231"/>
      <c r="E46" s="237"/>
      <c r="F46" s="234"/>
      <c r="G46" s="377" t="s">
        <v>5</v>
      </c>
      <c r="H46" s="377"/>
      <c r="I46" s="239"/>
      <c r="J46" s="227">
        <f>SUM(I8:I40)</f>
        <v>55257176</v>
      </c>
    </row>
    <row r="47" spans="1:10" x14ac:dyDescent="0.25">
      <c r="A47" s="235"/>
      <c r="B47" s="230"/>
      <c r="C47" s="240"/>
      <c r="D47" s="231"/>
      <c r="E47" s="237"/>
      <c r="F47" s="234"/>
      <c r="G47" s="377" t="s">
        <v>32</v>
      </c>
      <c r="H47" s="377"/>
      <c r="I47" s="240" t="str">
        <f>IF(J47&gt;0,"SALDO",IF(J47&lt;0,"PIUTANG",IF(J47=0,"LUNAS")))</f>
        <v>PIUTANG</v>
      </c>
      <c r="J47" s="227">
        <f>J46-J45</f>
        <v>-8049163</v>
      </c>
    </row>
    <row r="48" spans="1:10" x14ac:dyDescent="0.25">
      <c r="F48" s="219"/>
      <c r="G48" s="219"/>
      <c r="J48" s="219"/>
    </row>
    <row r="49" spans="3:16" x14ac:dyDescent="0.25">
      <c r="C49" s="219"/>
      <c r="D49" s="219"/>
      <c r="F49" s="219"/>
      <c r="G49" s="219"/>
      <c r="J49" s="219"/>
      <c r="M49" s="233"/>
      <c r="N49" s="233"/>
      <c r="O49" s="233"/>
      <c r="P49" s="233"/>
    </row>
    <row r="50" spans="3:16" x14ac:dyDescent="0.25">
      <c r="C50" s="219"/>
      <c r="D50" s="219"/>
      <c r="F50" s="219"/>
      <c r="G50" s="219"/>
      <c r="J50" s="219"/>
      <c r="L50" s="238"/>
      <c r="M50" s="233"/>
      <c r="N50" s="233"/>
      <c r="O50" s="233"/>
      <c r="P50" s="233"/>
    </row>
    <row r="51" spans="3:16" x14ac:dyDescent="0.25">
      <c r="C51" s="219"/>
      <c r="D51" s="219"/>
      <c r="F51" s="219"/>
      <c r="G51" s="219"/>
      <c r="J51" s="219"/>
      <c r="L51" s="238"/>
      <c r="M51" s="233"/>
      <c r="N51" s="233"/>
      <c r="O51" s="233"/>
      <c r="P51" s="233"/>
    </row>
    <row r="52" spans="3:16" x14ac:dyDescent="0.25">
      <c r="C52" s="219"/>
      <c r="D52" s="219"/>
      <c r="F52" s="219"/>
      <c r="G52" s="219"/>
      <c r="J52" s="219"/>
      <c r="L52" s="233"/>
      <c r="M52" s="233"/>
      <c r="N52" s="233"/>
      <c r="O52" s="233"/>
      <c r="P52" s="233"/>
    </row>
    <row r="53" spans="3:16" x14ac:dyDescent="0.25">
      <c r="C53" s="219"/>
      <c r="D53" s="219"/>
      <c r="L53" s="233"/>
      <c r="M53" s="233"/>
      <c r="N53" s="233"/>
      <c r="O53" s="233"/>
      <c r="P5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7:H47"/>
    <mergeCell ref="G41:H41"/>
    <mergeCell ref="G42:H42"/>
    <mergeCell ref="G43:H43"/>
    <mergeCell ref="G44:H44"/>
    <mergeCell ref="G45:H45"/>
    <mergeCell ref="G46:H4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39"/>
  <sheetViews>
    <sheetView workbookViewId="0">
      <pane ySplit="7" topLeftCell="A18" activePane="bottomLeft" state="frozen"/>
      <selection pane="bottomLeft" activeCell="J25" sqref="J2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187</v>
      </c>
      <c r="D1" s="218"/>
      <c r="E1" s="218"/>
      <c r="F1" s="378" t="s">
        <v>22</v>
      </c>
      <c r="G1" s="378"/>
      <c r="H1" s="378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78" t="s">
        <v>21</v>
      </c>
      <c r="G2" s="378"/>
      <c r="H2" s="378"/>
      <c r="I2" s="220">
        <f>J33*-1</f>
        <v>739177</v>
      </c>
      <c r="J2" s="218"/>
    </row>
    <row r="3" spans="1:12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2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2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2" x14ac:dyDescent="0.25">
      <c r="A7" s="41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19"/>
      <c r="I7" s="421"/>
      <c r="J7" s="391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>
        <v>43331</v>
      </c>
      <c r="B22" s="99">
        <v>180172788</v>
      </c>
      <c r="C22" s="100">
        <v>8</v>
      </c>
      <c r="D22" s="34">
        <v>620638</v>
      </c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409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77" t="s">
        <v>12</v>
      </c>
      <c r="H27" s="377"/>
      <c r="I27" s="239"/>
      <c r="J27" s="227">
        <f>SUM(D8:D24)</f>
        <v>41280229</v>
      </c>
    </row>
    <row r="28" spans="1:10" x14ac:dyDescent="0.25">
      <c r="A28" s="235"/>
      <c r="B28" s="234"/>
      <c r="C28" s="240"/>
      <c r="D28" s="236"/>
      <c r="E28" s="223"/>
      <c r="F28" s="234"/>
      <c r="G28" s="377" t="s">
        <v>13</v>
      </c>
      <c r="H28" s="377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77" t="s">
        <v>14</v>
      </c>
      <c r="H29" s="377"/>
      <c r="I29" s="41"/>
      <c r="J29" s="229">
        <f>J27-J28</f>
        <v>32613177</v>
      </c>
    </row>
    <row r="30" spans="1:10" x14ac:dyDescent="0.25">
      <c r="A30" s="235"/>
      <c r="B30" s="230"/>
      <c r="C30" s="240"/>
      <c r="D30" s="231"/>
      <c r="E30" s="237"/>
      <c r="F30" s="223"/>
      <c r="G30" s="377" t="s">
        <v>15</v>
      </c>
      <c r="H30" s="377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77" t="s">
        <v>16</v>
      </c>
      <c r="H31" s="377"/>
      <c r="I31" s="239"/>
      <c r="J31" s="227">
        <f>J29+J30</f>
        <v>32613177</v>
      </c>
    </row>
    <row r="32" spans="1:10" x14ac:dyDescent="0.25">
      <c r="A32" s="235"/>
      <c r="B32" s="230"/>
      <c r="C32" s="240"/>
      <c r="D32" s="231"/>
      <c r="E32" s="237"/>
      <c r="F32" s="234"/>
      <c r="G32" s="377" t="s">
        <v>5</v>
      </c>
      <c r="H32" s="377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77" t="s">
        <v>32</v>
      </c>
      <c r="H33" s="377"/>
      <c r="I33" s="240" t="str">
        <f>IF(J33&gt;0,"SALDO",IF(J33&lt;0,"PIUTANG",IF(J33=0,"LUNAS")))</f>
        <v>PIUTANG</v>
      </c>
      <c r="J33" s="227">
        <f>J32-J31</f>
        <v>-739177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78" t="s">
        <v>21</v>
      </c>
      <c r="G2" s="378"/>
      <c r="H2" s="378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180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5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19"/>
      <c r="I7" s="421"/>
      <c r="J7" s="391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172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173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174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77" t="s">
        <v>12</v>
      </c>
      <c r="H46" s="377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77" t="s">
        <v>13</v>
      </c>
      <c r="H47" s="377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77" t="s">
        <v>14</v>
      </c>
      <c r="H48" s="377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77" t="s">
        <v>15</v>
      </c>
      <c r="H49" s="377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77" t="s">
        <v>16</v>
      </c>
      <c r="H50" s="377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77" t="s">
        <v>5</v>
      </c>
      <c r="H51" s="377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77" t="s">
        <v>32</v>
      </c>
      <c r="H52" s="377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78" t="s">
        <v>21</v>
      </c>
      <c r="G2" s="378"/>
      <c r="H2" s="378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6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6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1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150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77" t="s">
        <v>12</v>
      </c>
      <c r="H69" s="377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77" t="s">
        <v>13</v>
      </c>
      <c r="H70" s="377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77" t="s">
        <v>14</v>
      </c>
      <c r="H71" s="377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77" t="s">
        <v>15</v>
      </c>
      <c r="H72" s="377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77" t="s">
        <v>16</v>
      </c>
      <c r="H73" s="377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77" t="s">
        <v>5</v>
      </c>
      <c r="H74" s="377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77" t="s">
        <v>32</v>
      </c>
      <c r="H75" s="377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22" t="s">
        <v>21</v>
      </c>
      <c r="H1" s="422"/>
      <c r="I1" s="422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22" t="s">
        <v>108</v>
      </c>
      <c r="H2" s="422"/>
      <c r="I2" s="422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22" t="s">
        <v>109</v>
      </c>
      <c r="H3" s="422"/>
      <c r="I3" s="422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3" x14ac:dyDescent="0.25">
      <c r="A7" s="414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87"/>
      <c r="I7" s="421"/>
      <c r="J7" s="391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164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77" t="s">
        <v>12</v>
      </c>
      <c r="H44" s="377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77" t="s">
        <v>13</v>
      </c>
      <c r="H45" s="377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77" t="s">
        <v>14</v>
      </c>
      <c r="H46" s="377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77" t="s">
        <v>15</v>
      </c>
      <c r="H47" s="377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77" t="s">
        <v>16</v>
      </c>
      <c r="H48" s="377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77" t="s">
        <v>5</v>
      </c>
      <c r="H49" s="377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77" t="s">
        <v>32</v>
      </c>
      <c r="H50" s="377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378" t="s">
        <v>21</v>
      </c>
      <c r="G2" s="378"/>
      <c r="H2" s="378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181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87"/>
      <c r="I7" s="421"/>
      <c r="J7" s="391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175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176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77" t="s">
        <v>12</v>
      </c>
      <c r="H49" s="377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77" t="s">
        <v>13</v>
      </c>
      <c r="H50" s="377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77" t="s">
        <v>14</v>
      </c>
      <c r="H51" s="377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77" t="s">
        <v>15</v>
      </c>
      <c r="H52" s="377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77" t="s">
        <v>16</v>
      </c>
      <c r="H53" s="377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77" t="s">
        <v>5</v>
      </c>
      <c r="H54" s="377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77" t="s">
        <v>32</v>
      </c>
      <c r="H55" s="377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B8" sqref="B8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23" t="s">
        <v>49</v>
      </c>
      <c r="B1" s="423"/>
      <c r="C1" s="423"/>
    </row>
    <row r="2" spans="1:5" ht="15" customHeight="1" x14ac:dyDescent="0.25">
      <c r="A2" s="423"/>
      <c r="B2" s="423"/>
      <c r="C2" s="423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43332</v>
      </c>
      <c r="C5" s="281">
        <f>'Taufik ST'!I2</f>
        <v>4492689</v>
      </c>
      <c r="E5" s="289" t="s">
        <v>152</v>
      </c>
    </row>
    <row r="6" spans="1:5" s="267" customFormat="1" ht="18.75" customHeight="1" x14ac:dyDescent="0.25">
      <c r="A6" s="185" t="s">
        <v>64</v>
      </c>
      <c r="B6" s="184">
        <v>43325</v>
      </c>
      <c r="C6" s="281">
        <f>'Indra Fashion'!I2</f>
        <v>1774823</v>
      </c>
      <c r="E6" s="289" t="s">
        <v>153</v>
      </c>
    </row>
    <row r="7" spans="1:5" s="267" customFormat="1" ht="18.75" customHeight="1" x14ac:dyDescent="0.25">
      <c r="A7" s="185" t="s">
        <v>65</v>
      </c>
      <c r="B7" s="184">
        <v>43340</v>
      </c>
      <c r="C7" s="281">
        <f>Atlantis!I2</f>
        <v>1101893</v>
      </c>
      <c r="E7" s="289" t="s">
        <v>151</v>
      </c>
    </row>
    <row r="8" spans="1:5" s="267" customFormat="1" ht="18.75" customHeight="1" x14ac:dyDescent="0.25">
      <c r="A8" s="185" t="s">
        <v>51</v>
      </c>
      <c r="B8" s="184">
        <v>43340</v>
      </c>
      <c r="C8" s="281">
        <f>Bandros!I2</f>
        <v>8417765</v>
      </c>
      <c r="E8" s="289" t="s">
        <v>154</v>
      </c>
    </row>
    <row r="9" spans="1:5" s="267" customFormat="1" ht="18.75" customHeight="1" x14ac:dyDescent="0.25">
      <c r="A9" s="185" t="s">
        <v>185</v>
      </c>
      <c r="B9" s="184">
        <v>43330</v>
      </c>
      <c r="C9" s="281">
        <f>Bentang!I2</f>
        <v>8049163</v>
      </c>
      <c r="E9" s="289" t="s">
        <v>186</v>
      </c>
    </row>
    <row r="10" spans="1:5" s="267" customFormat="1" ht="18.75" customHeight="1" x14ac:dyDescent="0.25">
      <c r="A10" s="185" t="s">
        <v>188</v>
      </c>
      <c r="B10" s="184">
        <v>43310</v>
      </c>
      <c r="C10" s="281">
        <f>Azalea!I2</f>
        <v>739177</v>
      </c>
      <c r="E10" s="289" t="s">
        <v>191</v>
      </c>
    </row>
    <row r="11" spans="1:5" s="267" customFormat="1" ht="18.75" customHeight="1" x14ac:dyDescent="0.25">
      <c r="A11" s="185" t="s">
        <v>190</v>
      </c>
      <c r="B11" s="184">
        <v>43330</v>
      </c>
      <c r="C11" s="281">
        <f>ESP!I2</f>
        <v>915245</v>
      </c>
      <c r="E11" s="289"/>
    </row>
    <row r="12" spans="1:5" s="267" customFormat="1" ht="18.75" customHeight="1" x14ac:dyDescent="0.25">
      <c r="A12" s="185" t="s">
        <v>205</v>
      </c>
      <c r="B12" s="184">
        <v>43333</v>
      </c>
      <c r="C12" s="281">
        <f>Yuan!I2</f>
        <v>1432813</v>
      </c>
      <c r="E12" s="289" t="s">
        <v>191</v>
      </c>
    </row>
    <row r="13" spans="1:5" s="267" customFormat="1" ht="18.75" customHeight="1" x14ac:dyDescent="0.25">
      <c r="A13" s="185" t="s">
        <v>52</v>
      </c>
      <c r="B13" s="184">
        <v>43321</v>
      </c>
      <c r="C13" s="281">
        <f>Yanyan!I2</f>
        <v>2036126</v>
      </c>
      <c r="E13" s="289" t="s">
        <v>156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157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157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155</v>
      </c>
    </row>
    <row r="17" spans="1:5" s="267" customFormat="1" ht="18.75" customHeight="1" x14ac:dyDescent="0.25">
      <c r="A17" s="185" t="s">
        <v>146</v>
      </c>
      <c r="B17" s="184" t="s">
        <v>40</v>
      </c>
      <c r="C17" s="281">
        <v>0</v>
      </c>
      <c r="E17" s="289" t="s">
        <v>158</v>
      </c>
    </row>
    <row r="18" spans="1:5" s="267" customFormat="1" ht="18.75" customHeight="1" x14ac:dyDescent="0.25">
      <c r="A18" s="185" t="s">
        <v>74</v>
      </c>
      <c r="B18" s="184">
        <f>Bambang!A43</f>
        <v>42876</v>
      </c>
      <c r="C18" s="281">
        <f>Bambang!I2</f>
        <v>258363.5</v>
      </c>
      <c r="E18" s="289" t="s">
        <v>159</v>
      </c>
    </row>
    <row r="19" spans="1:5" s="267" customFormat="1" ht="18.75" customHeight="1" x14ac:dyDescent="0.25">
      <c r="A19" s="185" t="s">
        <v>75</v>
      </c>
      <c r="B19" s="184">
        <v>43333</v>
      </c>
      <c r="C19" s="281">
        <f>Agus!I2</f>
        <v>1648876</v>
      </c>
      <c r="E19" s="289" t="s">
        <v>157</v>
      </c>
    </row>
    <row r="20" spans="1:5" s="267" customFormat="1" ht="18.75" customHeight="1" x14ac:dyDescent="0.25">
      <c r="A20" s="185" t="s">
        <v>87</v>
      </c>
      <c r="B20" s="184" t="s">
        <v>40</v>
      </c>
      <c r="C20" s="281">
        <f>Anip!I2</f>
        <v>0</v>
      </c>
      <c r="E20" s="289" t="s">
        <v>160</v>
      </c>
    </row>
    <row r="21" spans="1:5" s="267" customFormat="1" ht="18.75" customHeight="1" x14ac:dyDescent="0.25">
      <c r="A21" s="185" t="s">
        <v>202</v>
      </c>
      <c r="B21" s="184">
        <v>43314</v>
      </c>
      <c r="C21" s="281">
        <f>Sale!I2</f>
        <v>7710156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26" t="s">
        <v>11</v>
      </c>
      <c r="B23" s="427"/>
      <c r="C23" s="424">
        <f>SUM(C5:C22)</f>
        <v>48192878.5</v>
      </c>
    </row>
    <row r="24" spans="1:5" s="267" customFormat="1" ht="15" customHeight="1" x14ac:dyDescent="0.25">
      <c r="A24" s="428"/>
      <c r="B24" s="429"/>
      <c r="C24" s="425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378" t="s">
        <v>22</v>
      </c>
      <c r="G1" s="378"/>
      <c r="H1" s="378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78" t="s">
        <v>21</v>
      </c>
      <c r="G2" s="378"/>
      <c r="H2" s="378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167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2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2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87"/>
      <c r="I7" s="421"/>
      <c r="J7" s="391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77" t="s">
        <v>12</v>
      </c>
      <c r="H120" s="377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77" t="s">
        <v>13</v>
      </c>
      <c r="H121" s="377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77" t="s">
        <v>14</v>
      </c>
      <c r="H122" s="377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77" t="s">
        <v>15</v>
      </c>
      <c r="H123" s="377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77" t="s">
        <v>16</v>
      </c>
      <c r="H124" s="377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77" t="s">
        <v>5</v>
      </c>
      <c r="H125" s="377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77" t="s">
        <v>32</v>
      </c>
      <c r="H126" s="377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31" t="s">
        <v>22</v>
      </c>
      <c r="G1" s="431"/>
      <c r="H1" s="431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31" t="s">
        <v>21</v>
      </c>
      <c r="G2" s="431"/>
      <c r="H2" s="431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178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2"/>
    </row>
    <row r="6" spans="1:13" x14ac:dyDescent="0.25">
      <c r="A6" s="433" t="s">
        <v>2</v>
      </c>
      <c r="B6" s="434" t="s">
        <v>3</v>
      </c>
      <c r="C6" s="434"/>
      <c r="D6" s="434"/>
      <c r="E6" s="434"/>
      <c r="F6" s="434"/>
      <c r="G6" s="434"/>
      <c r="H6" s="435" t="s">
        <v>4</v>
      </c>
      <c r="I6" s="437" t="s">
        <v>5</v>
      </c>
      <c r="J6" s="438" t="s">
        <v>6</v>
      </c>
    </row>
    <row r="7" spans="1:13" x14ac:dyDescent="0.25">
      <c r="A7" s="433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36"/>
      <c r="I7" s="437"/>
      <c r="J7" s="438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149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30" t="s">
        <v>12</v>
      </c>
      <c r="H89" s="430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30" t="s">
        <v>13</v>
      </c>
      <c r="H90" s="430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30" t="s">
        <v>14</v>
      </c>
      <c r="H91" s="430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30" t="s">
        <v>15</v>
      </c>
      <c r="H92" s="430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30" t="s">
        <v>16</v>
      </c>
      <c r="H93" s="430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30" t="s">
        <v>5</v>
      </c>
      <c r="H94" s="430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30" t="s">
        <v>32</v>
      </c>
      <c r="H95" s="430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6"/>
  <sheetViews>
    <sheetView workbookViewId="0">
      <pane ySplit="7" topLeftCell="A168" activePane="bottomLeft" state="frozen"/>
      <selection pane="bottomLeft" activeCell="B176" sqref="B17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78" t="s">
        <v>22</v>
      </c>
      <c r="G1" s="378"/>
      <c r="H1" s="378"/>
      <c r="I1" s="42" t="s">
        <v>20</v>
      </c>
      <c r="J1" s="20"/>
      <c r="L1" s="277">
        <f>SUM(D168:D170)</f>
        <v>646013</v>
      </c>
      <c r="M1" s="219">
        <f>SUM(D171:D175)</f>
        <v>1431763</v>
      </c>
      <c r="O1" s="219">
        <f>L3+M3</f>
        <v>1585325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J186*-1</f>
        <v>1774823</v>
      </c>
      <c r="J2" s="20"/>
      <c r="L2" s="277">
        <f>SUM(G168:G170)</f>
        <v>354813</v>
      </c>
      <c r="M2" s="219">
        <f>SUM(G171:G175)</f>
        <v>137638</v>
      </c>
      <c r="O2" s="219">
        <f>O1-I2</f>
        <v>-189498</v>
      </c>
    </row>
    <row r="3" spans="1:18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291200</v>
      </c>
      <c r="M3" s="219">
        <f>M1-M2</f>
        <v>1294125</v>
      </c>
      <c r="N3" s="219">
        <f>I2-L3</f>
        <v>1483623</v>
      </c>
      <c r="O3" s="219"/>
      <c r="P3" s="219"/>
      <c r="Q3" s="219"/>
      <c r="R3" s="219"/>
    </row>
    <row r="5" spans="1:18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</row>
    <row r="6" spans="1:18" x14ac:dyDescent="0.25">
      <c r="A6" s="384" t="s">
        <v>2</v>
      </c>
      <c r="B6" s="381" t="s">
        <v>3</v>
      </c>
      <c r="C6" s="381"/>
      <c r="D6" s="381"/>
      <c r="E6" s="381"/>
      <c r="F6" s="381"/>
      <c r="G6" s="381"/>
      <c r="H6" s="385" t="s">
        <v>4</v>
      </c>
      <c r="I6" s="382" t="s">
        <v>5</v>
      </c>
      <c r="J6" s="383" t="s">
        <v>6</v>
      </c>
    </row>
    <row r="7" spans="1:18" x14ac:dyDescent="0.25">
      <c r="A7" s="38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5"/>
      <c r="I7" s="382"/>
      <c r="J7" s="383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182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182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2">
        <v>43325</v>
      </c>
      <c r="B168" s="234">
        <v>180172325</v>
      </c>
      <c r="C168" s="240">
        <v>1</v>
      </c>
      <c r="D168" s="236">
        <v>116025</v>
      </c>
      <c r="E168" s="237">
        <v>180044821</v>
      </c>
      <c r="F168" s="240">
        <v>1</v>
      </c>
      <c r="G168" s="236">
        <v>93100</v>
      </c>
      <c r="H168" s="239"/>
      <c r="I168" s="239"/>
      <c r="J168" s="23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2">
        <v>43327</v>
      </c>
      <c r="B169" s="234">
        <v>180172520</v>
      </c>
      <c r="C169" s="240">
        <v>2</v>
      </c>
      <c r="D169" s="236">
        <v>163713</v>
      </c>
      <c r="E169" s="237">
        <v>180044854</v>
      </c>
      <c r="F169" s="240">
        <v>1</v>
      </c>
      <c r="G169" s="236">
        <v>97038</v>
      </c>
      <c r="H169" s="239"/>
      <c r="I169" s="239"/>
      <c r="J169" s="23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2">
        <v>43330</v>
      </c>
      <c r="B170" s="234">
        <v>180172739</v>
      </c>
      <c r="C170" s="240">
        <v>4</v>
      </c>
      <c r="D170" s="236">
        <v>366275</v>
      </c>
      <c r="E170" s="237">
        <v>180044895</v>
      </c>
      <c r="F170" s="240">
        <v>1</v>
      </c>
      <c r="G170" s="236">
        <v>164675</v>
      </c>
      <c r="H170" s="239"/>
      <c r="I170" s="239"/>
      <c r="J170" s="23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2">
        <v>43332</v>
      </c>
      <c r="B171" s="234">
        <v>180172907</v>
      </c>
      <c r="C171" s="240">
        <v>6</v>
      </c>
      <c r="D171" s="236">
        <v>616438</v>
      </c>
      <c r="E171" s="237"/>
      <c r="F171" s="240"/>
      <c r="G171" s="236"/>
      <c r="H171" s="239"/>
      <c r="I171" s="239"/>
      <c r="J171" s="23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2">
        <v>43333</v>
      </c>
      <c r="B172" s="234">
        <v>180172982</v>
      </c>
      <c r="C172" s="240">
        <v>2</v>
      </c>
      <c r="D172" s="236">
        <v>177100</v>
      </c>
      <c r="E172" s="237"/>
      <c r="F172" s="240"/>
      <c r="G172" s="236"/>
      <c r="H172" s="239"/>
      <c r="I172" s="239"/>
      <c r="J172" s="23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2">
        <v>43333</v>
      </c>
      <c r="B173" s="234">
        <v>180172988</v>
      </c>
      <c r="C173" s="240">
        <v>1</v>
      </c>
      <c r="D173" s="236">
        <v>99050</v>
      </c>
      <c r="E173" s="237"/>
      <c r="F173" s="240"/>
      <c r="G173" s="236"/>
      <c r="H173" s="239"/>
      <c r="I173" s="239"/>
      <c r="J173" s="23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2">
        <v>43335</v>
      </c>
      <c r="B174" s="234">
        <v>180173068</v>
      </c>
      <c r="C174" s="240">
        <v>3</v>
      </c>
      <c r="D174" s="236">
        <v>310625</v>
      </c>
      <c r="E174" s="237"/>
      <c r="F174" s="240"/>
      <c r="G174" s="236"/>
      <c r="H174" s="239"/>
      <c r="I174" s="239"/>
      <c r="J174" s="23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2">
        <v>43337</v>
      </c>
      <c r="B175" s="234">
        <v>180173213</v>
      </c>
      <c r="C175" s="240">
        <v>2</v>
      </c>
      <c r="D175" s="236">
        <v>228550</v>
      </c>
      <c r="E175" s="237">
        <v>180044982</v>
      </c>
      <c r="F175" s="240">
        <v>2</v>
      </c>
      <c r="G175" s="236">
        <v>137638</v>
      </c>
      <c r="H175" s="239"/>
      <c r="I175" s="239"/>
      <c r="J175" s="236"/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2">
        <v>43339</v>
      </c>
      <c r="B176" s="234">
        <v>180173358</v>
      </c>
      <c r="C176" s="240">
        <v>3</v>
      </c>
      <c r="D176" s="236">
        <v>289538</v>
      </c>
      <c r="E176" s="237">
        <v>180045010</v>
      </c>
      <c r="F176" s="240">
        <v>1</v>
      </c>
      <c r="G176" s="236">
        <v>97038</v>
      </c>
      <c r="H176" s="239"/>
      <c r="I176" s="239"/>
      <c r="J176" s="236"/>
      <c r="K176" s="219"/>
      <c r="L176" s="219"/>
      <c r="M176" s="219"/>
      <c r="N176" s="219"/>
      <c r="O176" s="219"/>
      <c r="P176" s="219"/>
      <c r="Q176" s="219"/>
      <c r="R176" s="219"/>
    </row>
    <row r="177" spans="1:10" x14ac:dyDescent="0.25">
      <c r="A177" s="162"/>
      <c r="B177" s="3"/>
      <c r="C177" s="40"/>
      <c r="D177" s="6"/>
      <c r="E177" s="7"/>
      <c r="F177" s="40"/>
      <c r="G177" s="6"/>
      <c r="H177" s="39"/>
      <c r="I177" s="39"/>
      <c r="J177" s="6"/>
    </row>
    <row r="178" spans="1:10" x14ac:dyDescent="0.25">
      <c r="A178" s="162"/>
      <c r="B178" s="8" t="s">
        <v>11</v>
      </c>
      <c r="C178" s="77">
        <f>SUM(C8:C177)</f>
        <v>982</v>
      </c>
      <c r="D178" s="9">
        <f>SUM(D8:D177)</f>
        <v>106225213</v>
      </c>
      <c r="E178" s="8" t="s">
        <v>11</v>
      </c>
      <c r="F178" s="77">
        <f>SUM(F8:F177)</f>
        <v>84</v>
      </c>
      <c r="G178" s="5">
        <f>SUM(G8:G177)</f>
        <v>18712538</v>
      </c>
      <c r="H178" s="40">
        <f>SUM(H8:H177)</f>
        <v>0</v>
      </c>
      <c r="I178" s="40">
        <f>SUM(I8:I177)</f>
        <v>85737852</v>
      </c>
      <c r="J178" s="5"/>
    </row>
    <row r="179" spans="1:10" x14ac:dyDescent="0.25">
      <c r="A179" s="162"/>
      <c r="B179" s="8"/>
      <c r="C179" s="77"/>
      <c r="D179" s="9"/>
      <c r="E179" s="8"/>
      <c r="F179" s="77"/>
      <c r="G179" s="5"/>
      <c r="H179" s="40"/>
      <c r="I179" s="40"/>
      <c r="J179" s="5"/>
    </row>
    <row r="180" spans="1:10" x14ac:dyDescent="0.25">
      <c r="A180" s="163"/>
      <c r="B180" s="11"/>
      <c r="C180" s="40"/>
      <c r="D180" s="6"/>
      <c r="E180" s="8"/>
      <c r="F180" s="40"/>
      <c r="G180" s="377" t="s">
        <v>12</v>
      </c>
      <c r="H180" s="377"/>
      <c r="I180" s="39"/>
      <c r="J180" s="13">
        <f>SUM(D8:D177)</f>
        <v>106225213</v>
      </c>
    </row>
    <row r="181" spans="1:10" x14ac:dyDescent="0.25">
      <c r="A181" s="162"/>
      <c r="B181" s="3"/>
      <c r="C181" s="40"/>
      <c r="D181" s="6"/>
      <c r="E181" s="7"/>
      <c r="F181" s="40"/>
      <c r="G181" s="377" t="s">
        <v>13</v>
      </c>
      <c r="H181" s="377"/>
      <c r="I181" s="39"/>
      <c r="J181" s="13">
        <f>SUM(G8:G177)</f>
        <v>18712538</v>
      </c>
    </row>
    <row r="182" spans="1:10" x14ac:dyDescent="0.25">
      <c r="A182" s="164"/>
      <c r="B182" s="7"/>
      <c r="C182" s="40"/>
      <c r="D182" s="6"/>
      <c r="E182" s="7"/>
      <c r="F182" s="40"/>
      <c r="G182" s="377" t="s">
        <v>14</v>
      </c>
      <c r="H182" s="377"/>
      <c r="I182" s="41"/>
      <c r="J182" s="15">
        <f>J180-J181</f>
        <v>87512675</v>
      </c>
    </row>
    <row r="183" spans="1:10" x14ac:dyDescent="0.25">
      <c r="A183" s="162"/>
      <c r="B183" s="16"/>
      <c r="C183" s="40"/>
      <c r="D183" s="17"/>
      <c r="E183" s="7"/>
      <c r="F183" s="40"/>
      <c r="G183" s="377" t="s">
        <v>15</v>
      </c>
      <c r="H183" s="377"/>
      <c r="I183" s="39"/>
      <c r="J183" s="13">
        <f>SUM(H8:H177)</f>
        <v>0</v>
      </c>
    </row>
    <row r="184" spans="1:10" x14ac:dyDescent="0.25">
      <c r="A184" s="162"/>
      <c r="B184" s="16"/>
      <c r="C184" s="40"/>
      <c r="D184" s="17"/>
      <c r="E184" s="7"/>
      <c r="F184" s="40"/>
      <c r="G184" s="377" t="s">
        <v>16</v>
      </c>
      <c r="H184" s="377"/>
      <c r="I184" s="39"/>
      <c r="J184" s="13">
        <f>J182+J183</f>
        <v>87512675</v>
      </c>
    </row>
    <row r="185" spans="1:10" x14ac:dyDescent="0.25">
      <c r="A185" s="162"/>
      <c r="B185" s="16"/>
      <c r="C185" s="40"/>
      <c r="D185" s="17"/>
      <c r="E185" s="7"/>
      <c r="F185" s="40"/>
      <c r="G185" s="377" t="s">
        <v>5</v>
      </c>
      <c r="H185" s="377"/>
      <c r="I185" s="39"/>
      <c r="J185" s="13">
        <f>SUM(I8:I177)</f>
        <v>85737852</v>
      </c>
    </row>
    <row r="186" spans="1:10" x14ac:dyDescent="0.25">
      <c r="A186" s="162"/>
      <c r="B186" s="16"/>
      <c r="C186" s="40"/>
      <c r="D186" s="17"/>
      <c r="E186" s="7"/>
      <c r="F186" s="40"/>
      <c r="G186" s="377" t="s">
        <v>32</v>
      </c>
      <c r="H186" s="377"/>
      <c r="I186" s="40" t="str">
        <f>IF(J186&gt;0,"SALDO",IF(J186&lt;0,"PIUTANG",IF(J186=0,"LUNAS")))</f>
        <v>PIUTANG</v>
      </c>
      <c r="J186" s="13">
        <f>J185-J184</f>
        <v>-1774823</v>
      </c>
    </row>
  </sheetData>
  <mergeCells count="15">
    <mergeCell ref="G185:H185"/>
    <mergeCell ref="G186:H186"/>
    <mergeCell ref="G180:H180"/>
    <mergeCell ref="G181:H181"/>
    <mergeCell ref="G182:H182"/>
    <mergeCell ref="G183:H183"/>
    <mergeCell ref="G184:H184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165</v>
      </c>
      <c r="D1" s="20"/>
      <c r="E1" s="20"/>
      <c r="F1" s="378" t="s">
        <v>22</v>
      </c>
      <c r="G1" s="378"/>
      <c r="H1" s="378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78" t="s">
        <v>21</v>
      </c>
      <c r="G2" s="378"/>
      <c r="H2" s="37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2"/>
    </row>
    <row r="5" spans="1:15" x14ac:dyDescent="0.25">
      <c r="A5" s="413" t="s">
        <v>2</v>
      </c>
      <c r="B5" s="415" t="s">
        <v>3</v>
      </c>
      <c r="C5" s="416"/>
      <c r="D5" s="416"/>
      <c r="E5" s="416"/>
      <c r="F5" s="416"/>
      <c r="G5" s="417"/>
      <c r="H5" s="418" t="s">
        <v>4</v>
      </c>
      <c r="I5" s="420" t="s">
        <v>5</v>
      </c>
      <c r="J5" s="390" t="s">
        <v>6</v>
      </c>
    </row>
    <row r="6" spans="1:15" x14ac:dyDescent="0.25">
      <c r="A6" s="414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19"/>
      <c r="I6" s="421"/>
      <c r="J6" s="391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166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171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77" t="s">
        <v>12</v>
      </c>
      <c r="H121" s="377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77" t="s">
        <v>13</v>
      </c>
      <c r="H122" s="377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77" t="s">
        <v>14</v>
      </c>
      <c r="H123" s="377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77" t="s">
        <v>15</v>
      </c>
      <c r="H124" s="377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77" t="s">
        <v>16</v>
      </c>
      <c r="H125" s="377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77" t="s">
        <v>5</v>
      </c>
      <c r="H126" s="377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77" t="s">
        <v>32</v>
      </c>
      <c r="H127" s="377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78" t="s">
        <v>22</v>
      </c>
      <c r="G1" s="378"/>
      <c r="H1" s="37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78" t="s">
        <v>21</v>
      </c>
      <c r="G2" s="378"/>
      <c r="H2" s="37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79"/>
      <c r="B4" s="379"/>
      <c r="C4" s="379"/>
      <c r="D4" s="379"/>
      <c r="E4" s="379"/>
      <c r="F4" s="379"/>
      <c r="G4" s="379"/>
      <c r="H4" s="379"/>
      <c r="I4" s="379"/>
      <c r="J4" s="37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80" t="s">
        <v>2</v>
      </c>
      <c r="B5" s="381" t="s">
        <v>3</v>
      </c>
      <c r="C5" s="381"/>
      <c r="D5" s="381"/>
      <c r="E5" s="381"/>
      <c r="F5" s="381"/>
      <c r="G5" s="381"/>
      <c r="H5" s="381" t="s">
        <v>4</v>
      </c>
      <c r="I5" s="439" t="s">
        <v>5</v>
      </c>
      <c r="J5" s="383" t="s">
        <v>6</v>
      </c>
      <c r="L5" s="37"/>
      <c r="M5" s="37"/>
      <c r="N5" s="37"/>
      <c r="O5" s="37"/>
      <c r="P5" s="37"/>
      <c r="Q5" s="37"/>
    </row>
    <row r="6" spans="1:17" x14ac:dyDescent="0.25">
      <c r="A6" s="38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81"/>
      <c r="I6" s="439"/>
      <c r="J6" s="38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77" t="s">
        <v>12</v>
      </c>
      <c r="H31" s="377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77" t="s">
        <v>13</v>
      </c>
      <c r="H32" s="377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77" t="s">
        <v>14</v>
      </c>
      <c r="H33" s="377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77" t="s">
        <v>15</v>
      </c>
      <c r="H34" s="377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77" t="s">
        <v>16</v>
      </c>
      <c r="H35" s="377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77" t="s">
        <v>5</v>
      </c>
      <c r="H36" s="377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77" t="s">
        <v>32</v>
      </c>
      <c r="H37" s="377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78" t="s">
        <v>22</v>
      </c>
      <c r="G1" s="378"/>
      <c r="H1" s="37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78" t="s">
        <v>21</v>
      </c>
      <c r="G2" s="378"/>
      <c r="H2" s="378"/>
      <c r="I2" s="38">
        <f>J59*-1</f>
        <v>-34807202</v>
      </c>
      <c r="J2" s="20"/>
    </row>
    <row r="4" spans="1:10" ht="19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2"/>
    </row>
    <row r="5" spans="1:10" x14ac:dyDescent="0.25">
      <c r="A5" s="413" t="s">
        <v>2</v>
      </c>
      <c r="B5" s="415" t="s">
        <v>3</v>
      </c>
      <c r="C5" s="416"/>
      <c r="D5" s="416"/>
      <c r="E5" s="416"/>
      <c r="F5" s="416"/>
      <c r="G5" s="417"/>
      <c r="H5" s="418" t="s">
        <v>4</v>
      </c>
      <c r="I5" s="420" t="s">
        <v>5</v>
      </c>
      <c r="J5" s="390" t="s">
        <v>6</v>
      </c>
    </row>
    <row r="6" spans="1:10" x14ac:dyDescent="0.25">
      <c r="A6" s="414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19"/>
      <c r="I6" s="421"/>
      <c r="J6" s="391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40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41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40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41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40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41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40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41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40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41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40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41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40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41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40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41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40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41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40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41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77" t="s">
        <v>12</v>
      </c>
      <c r="H53" s="377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77" t="s">
        <v>13</v>
      </c>
      <c r="H54" s="377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77" t="s">
        <v>14</v>
      </c>
      <c r="H55" s="377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77" t="s">
        <v>15</v>
      </c>
      <c r="H56" s="377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77" t="s">
        <v>16</v>
      </c>
      <c r="H57" s="377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77" t="s">
        <v>5</v>
      </c>
      <c r="H58" s="377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77" t="s">
        <v>32</v>
      </c>
      <c r="H59" s="377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378" t="s">
        <v>21</v>
      </c>
      <c r="G2" s="378"/>
      <c r="H2" s="378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238"/>
    </row>
    <row r="6" spans="1:12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  <c r="L6" s="238"/>
    </row>
    <row r="7" spans="1:12" x14ac:dyDescent="0.25">
      <c r="A7" s="414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19"/>
      <c r="I7" s="421"/>
      <c r="J7" s="391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77" t="s">
        <v>12</v>
      </c>
      <c r="H53" s="377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77" t="s">
        <v>13</v>
      </c>
      <c r="H54" s="377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77" t="s">
        <v>14</v>
      </c>
      <c r="H55" s="377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77" t="s">
        <v>15</v>
      </c>
      <c r="H56" s="377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77" t="s">
        <v>16</v>
      </c>
      <c r="H57" s="377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77" t="s">
        <v>5</v>
      </c>
      <c r="H58" s="377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77" t="s">
        <v>32</v>
      </c>
      <c r="H59" s="377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161</v>
      </c>
      <c r="D1" s="218"/>
      <c r="E1" s="218"/>
      <c r="F1" s="378" t="s">
        <v>22</v>
      </c>
      <c r="G1" s="378"/>
      <c r="H1" s="37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78" t="s">
        <v>21</v>
      </c>
      <c r="G2" s="378"/>
      <c r="H2" s="37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439" t="s">
        <v>5</v>
      </c>
      <c r="J6" s="383" t="s">
        <v>6</v>
      </c>
      <c r="L6" s="219"/>
      <c r="M6" s="219"/>
      <c r="N6" s="219"/>
      <c r="O6" s="219"/>
      <c r="P6" s="219"/>
      <c r="Q6" s="219"/>
    </row>
    <row r="7" spans="1:17" x14ac:dyDescent="0.25">
      <c r="A7" s="380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81"/>
      <c r="I7" s="439"/>
      <c r="J7" s="383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162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7" t="s">
        <v>12</v>
      </c>
      <c r="H32" s="377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7" t="s">
        <v>13</v>
      </c>
      <c r="H33" s="377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77" t="s">
        <v>14</v>
      </c>
      <c r="H34" s="377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77" t="s">
        <v>15</v>
      </c>
      <c r="H35" s="37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7" t="s">
        <v>16</v>
      </c>
      <c r="H36" s="377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77" t="s">
        <v>5</v>
      </c>
      <c r="H37" s="377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77" t="s">
        <v>32</v>
      </c>
      <c r="H38" s="377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78" t="s">
        <v>22</v>
      </c>
      <c r="G1" s="378"/>
      <c r="H1" s="37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79" t="s">
        <v>62</v>
      </c>
      <c r="B5" s="379"/>
      <c r="C5" s="379"/>
      <c r="D5" s="379"/>
      <c r="E5" s="379"/>
      <c r="F5" s="379"/>
      <c r="G5" s="379"/>
      <c r="H5" s="379"/>
      <c r="I5" s="379"/>
      <c r="J5" s="379"/>
    </row>
    <row r="6" spans="1:19" x14ac:dyDescent="0.25">
      <c r="A6" s="384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382" t="s">
        <v>5</v>
      </c>
      <c r="J6" s="383" t="s">
        <v>6</v>
      </c>
    </row>
    <row r="7" spans="1:19" x14ac:dyDescent="0.25">
      <c r="A7" s="38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1"/>
      <c r="I7" s="382"/>
      <c r="J7" s="383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77" t="s">
        <v>12</v>
      </c>
      <c r="H32" s="377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77" t="s">
        <v>13</v>
      </c>
      <c r="H33" s="377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77" t="s">
        <v>14</v>
      </c>
      <c r="H34" s="377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77" t="s">
        <v>15</v>
      </c>
      <c r="H35" s="377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77" t="s">
        <v>16</v>
      </c>
      <c r="H36" s="377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77" t="s">
        <v>5</v>
      </c>
      <c r="H37" s="377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77" t="s">
        <v>32</v>
      </c>
      <c r="H38" s="377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378" t="s">
        <v>21</v>
      </c>
      <c r="G2" s="378"/>
      <c r="H2" s="378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3" x14ac:dyDescent="0.25">
      <c r="A7" s="414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87"/>
      <c r="I7" s="421"/>
      <c r="J7" s="391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162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162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162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162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162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162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162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162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162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162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162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162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162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168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168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168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169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77" t="s">
        <v>12</v>
      </c>
      <c r="H73" s="377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77" t="s">
        <v>13</v>
      </c>
      <c r="H74" s="377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77" t="s">
        <v>14</v>
      </c>
      <c r="H75" s="377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77" t="s">
        <v>15</v>
      </c>
      <c r="H76" s="377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77" t="s">
        <v>16</v>
      </c>
      <c r="H77" s="377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77" t="s">
        <v>5</v>
      </c>
      <c r="H78" s="377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77" t="s">
        <v>32</v>
      </c>
      <c r="H79" s="377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378" t="s">
        <v>119</v>
      </c>
      <c r="G2" s="378"/>
      <c r="H2" s="378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  <c r="L5" s="18"/>
      <c r="N5" s="18"/>
      <c r="O5" s="37"/>
    </row>
    <row r="6" spans="1:15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443" t="s">
        <v>4</v>
      </c>
      <c r="I6" s="445" t="s">
        <v>5</v>
      </c>
      <c r="J6" s="446" t="s">
        <v>6</v>
      </c>
      <c r="L6" s="18"/>
      <c r="N6" s="18"/>
      <c r="O6" s="37"/>
    </row>
    <row r="7" spans="1:15" x14ac:dyDescent="0.25">
      <c r="A7" s="38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44"/>
      <c r="I7" s="445"/>
      <c r="J7" s="446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42" t="s">
        <v>12</v>
      </c>
      <c r="H19" s="442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42" t="s">
        <v>13</v>
      </c>
      <c r="H20" s="442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42" t="s">
        <v>14</v>
      </c>
      <c r="H21" s="442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42" t="s">
        <v>15</v>
      </c>
      <c r="H22" s="442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42" t="s">
        <v>16</v>
      </c>
      <c r="H23" s="442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42" t="s">
        <v>5</v>
      </c>
      <c r="H24" s="442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42" t="s">
        <v>32</v>
      </c>
      <c r="H25" s="442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78" t="s">
        <v>22</v>
      </c>
      <c r="G1" s="378"/>
      <c r="H1" s="37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78" t="s">
        <v>21</v>
      </c>
      <c r="G2" s="378"/>
      <c r="H2" s="378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5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1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163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77" t="s">
        <v>12</v>
      </c>
      <c r="H53" s="377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77" t="s">
        <v>13</v>
      </c>
      <c r="H54" s="377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77" t="s">
        <v>14</v>
      </c>
      <c r="H55" s="377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77" t="s">
        <v>15</v>
      </c>
      <c r="H56" s="377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77" t="s">
        <v>16</v>
      </c>
      <c r="H57" s="377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77" t="s">
        <v>5</v>
      </c>
      <c r="H58" s="377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77" t="s">
        <v>32</v>
      </c>
      <c r="H59" s="377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378" t="s">
        <v>22</v>
      </c>
      <c r="G1" s="378"/>
      <c r="H1" s="37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87"/>
      <c r="I7" s="421"/>
      <c r="J7" s="391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7" t="s">
        <v>12</v>
      </c>
      <c r="H35" s="377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77" t="s">
        <v>13</v>
      </c>
      <c r="H36" s="377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77" t="s">
        <v>14</v>
      </c>
      <c r="H37" s="377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77" t="s">
        <v>15</v>
      </c>
      <c r="H38" s="377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77" t="s">
        <v>16</v>
      </c>
      <c r="H39" s="377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77" t="s">
        <v>5</v>
      </c>
      <c r="H40" s="377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77" t="s">
        <v>32</v>
      </c>
      <c r="H41" s="377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060"/>
  <sheetViews>
    <sheetView workbookViewId="0">
      <pane ySplit="7" topLeftCell="A1035" activePane="bottomLeft" state="frozen"/>
      <selection pane="bottomLeft" activeCell="B1049" sqref="B1049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192</v>
      </c>
      <c r="D1" s="218"/>
      <c r="E1" s="22"/>
      <c r="F1" s="72" t="s">
        <v>193</v>
      </c>
      <c r="G1" s="72"/>
      <c r="H1" s="72" t="s">
        <v>194</v>
      </c>
      <c r="I1" s="42" t="s">
        <v>27</v>
      </c>
      <c r="J1" s="218"/>
      <c r="L1" s="219">
        <f>SUM(D1037:D1041)</f>
        <v>2262401</v>
      </c>
      <c r="M1" s="219">
        <f>SUM(D981:D989)</f>
        <v>9624826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195</v>
      </c>
      <c r="G2" s="72"/>
      <c r="H2" s="72" t="s">
        <v>194</v>
      </c>
      <c r="I2" s="220">
        <f>J1060*-1</f>
        <v>8417765</v>
      </c>
      <c r="J2" s="218"/>
      <c r="L2" s="219">
        <f>SUM(G1037:G1041)</f>
        <v>181475</v>
      </c>
      <c r="M2" s="219">
        <f>SUM(G981:G989)</f>
        <v>175263</v>
      </c>
    </row>
    <row r="3" spans="1:18" x14ac:dyDescent="0.25">
      <c r="A3" s="218" t="s">
        <v>115</v>
      </c>
      <c r="B3" s="218"/>
      <c r="C3" s="221" t="s">
        <v>196</v>
      </c>
      <c r="D3" s="218"/>
      <c r="E3" s="22"/>
      <c r="F3" s="319" t="s">
        <v>117</v>
      </c>
      <c r="G3" s="319"/>
      <c r="H3" s="319" t="s">
        <v>194</v>
      </c>
      <c r="I3" s="278" t="s">
        <v>197</v>
      </c>
      <c r="J3" s="218"/>
      <c r="L3" s="219">
        <f>L1-L2</f>
        <v>2080926</v>
      </c>
      <c r="M3" s="219">
        <f>M1-M2</f>
        <v>9449563</v>
      </c>
      <c r="N3" s="219">
        <f>L3+M3</f>
        <v>11530489</v>
      </c>
    </row>
    <row r="4" spans="1:18" x14ac:dyDescent="0.25">
      <c r="L4" s="233"/>
    </row>
    <row r="5" spans="1:18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</row>
    <row r="6" spans="1:18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6" t="s">
        <v>4</v>
      </c>
      <c r="I6" s="388" t="s">
        <v>5</v>
      </c>
      <c r="J6" s="390" t="s">
        <v>6</v>
      </c>
    </row>
    <row r="7" spans="1:18" x14ac:dyDescent="0.25">
      <c r="A7" s="380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87"/>
      <c r="I7" s="389"/>
      <c r="J7" s="391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98">
        <v>43337</v>
      </c>
      <c r="B1037" s="99">
        <v>180173173</v>
      </c>
      <c r="C1037" s="100">
        <v>4</v>
      </c>
      <c r="D1037" s="34">
        <v>434088</v>
      </c>
      <c r="E1037" s="99">
        <v>180044973</v>
      </c>
      <c r="F1037" s="100">
        <v>2</v>
      </c>
      <c r="G1037" s="34">
        <v>181475</v>
      </c>
      <c r="H1037" s="102"/>
      <c r="I1037" s="102"/>
      <c r="J1037" s="34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98">
        <v>43337</v>
      </c>
      <c r="B1038" s="99">
        <v>180173180</v>
      </c>
      <c r="C1038" s="100">
        <v>6</v>
      </c>
      <c r="D1038" s="34">
        <v>667363</v>
      </c>
      <c r="E1038" s="99"/>
      <c r="F1038" s="100"/>
      <c r="G1038" s="34"/>
      <c r="H1038" s="102"/>
      <c r="I1038" s="102"/>
      <c r="J1038" s="34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98">
        <v>43337</v>
      </c>
      <c r="B1039" s="99">
        <v>180173185</v>
      </c>
      <c r="C1039" s="100">
        <v>2</v>
      </c>
      <c r="D1039" s="34">
        <v>194075</v>
      </c>
      <c r="E1039" s="99"/>
      <c r="F1039" s="100"/>
      <c r="G1039" s="34"/>
      <c r="H1039" s="102"/>
      <c r="I1039" s="102"/>
      <c r="J1039" s="34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98">
        <v>43337</v>
      </c>
      <c r="B1040" s="99">
        <v>180173189</v>
      </c>
      <c r="C1040" s="100">
        <v>2</v>
      </c>
      <c r="D1040" s="34">
        <v>255850</v>
      </c>
      <c r="E1040" s="99"/>
      <c r="F1040" s="100"/>
      <c r="G1040" s="34"/>
      <c r="H1040" s="102"/>
      <c r="I1040" s="102"/>
      <c r="J1040" s="34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98">
        <v>43337</v>
      </c>
      <c r="B1041" s="99">
        <v>180173205</v>
      </c>
      <c r="C1041" s="100">
        <v>7</v>
      </c>
      <c r="D1041" s="34">
        <v>711025</v>
      </c>
      <c r="E1041" s="99"/>
      <c r="F1041" s="100"/>
      <c r="G1041" s="34"/>
      <c r="H1041" s="102"/>
      <c r="I1041" s="102"/>
      <c r="J1041" s="34"/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98">
        <v>43339</v>
      </c>
      <c r="B1042" s="99">
        <v>180173306</v>
      </c>
      <c r="C1042" s="100">
        <v>18</v>
      </c>
      <c r="D1042" s="34">
        <v>1717275</v>
      </c>
      <c r="E1042" s="99"/>
      <c r="F1042" s="100"/>
      <c r="G1042" s="34"/>
      <c r="H1042" s="102"/>
      <c r="I1042" s="102"/>
      <c r="J1042" s="34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98">
        <v>43339</v>
      </c>
      <c r="B1043" s="99">
        <v>180173313</v>
      </c>
      <c r="C1043" s="100">
        <v>18</v>
      </c>
      <c r="D1043" s="34">
        <v>1768200</v>
      </c>
      <c r="E1043" s="99"/>
      <c r="F1043" s="100"/>
      <c r="G1043" s="34"/>
      <c r="H1043" s="102"/>
      <c r="I1043" s="102"/>
      <c r="J1043" s="34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98">
        <v>43339</v>
      </c>
      <c r="B1044" s="99">
        <v>180173318</v>
      </c>
      <c r="C1044" s="100">
        <v>5</v>
      </c>
      <c r="D1044" s="34">
        <v>570063</v>
      </c>
      <c r="E1044" s="99"/>
      <c r="F1044" s="100"/>
      <c r="G1044" s="34"/>
      <c r="H1044" s="102"/>
      <c r="I1044" s="102"/>
      <c r="J1044" s="34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98">
        <v>43339</v>
      </c>
      <c r="B1045" s="99">
        <v>180173327</v>
      </c>
      <c r="C1045" s="100">
        <v>4</v>
      </c>
      <c r="D1045" s="34">
        <v>515200</v>
      </c>
      <c r="E1045" s="99"/>
      <c r="F1045" s="100"/>
      <c r="G1045" s="34"/>
      <c r="H1045" s="102"/>
      <c r="I1045" s="102"/>
      <c r="J1045" s="34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98">
        <v>43339</v>
      </c>
      <c r="B1046" s="99">
        <v>180173335</v>
      </c>
      <c r="C1046" s="100">
        <v>9</v>
      </c>
      <c r="D1046" s="34">
        <v>981138</v>
      </c>
      <c r="E1046" s="99"/>
      <c r="F1046" s="100"/>
      <c r="G1046" s="34"/>
      <c r="H1046" s="102"/>
      <c r="I1046" s="102"/>
      <c r="J1046" s="34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98">
        <v>43339</v>
      </c>
      <c r="B1047" s="99">
        <v>180173341</v>
      </c>
      <c r="C1047" s="100">
        <v>5</v>
      </c>
      <c r="D1047" s="34">
        <v>502075</v>
      </c>
      <c r="E1047" s="99"/>
      <c r="F1047" s="100"/>
      <c r="G1047" s="34"/>
      <c r="H1047" s="102"/>
      <c r="I1047" s="102"/>
      <c r="J1047" s="34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98">
        <v>43339</v>
      </c>
      <c r="B1048" s="99">
        <v>180173351</v>
      </c>
      <c r="C1048" s="100">
        <v>1</v>
      </c>
      <c r="D1048" s="34">
        <v>42875</v>
      </c>
      <c r="E1048" s="99"/>
      <c r="F1048" s="100"/>
      <c r="G1048" s="34"/>
      <c r="H1048" s="102"/>
      <c r="I1048" s="102"/>
      <c r="J1048" s="34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98">
        <v>43339</v>
      </c>
      <c r="B1049" s="99">
        <v>180173362</v>
      </c>
      <c r="C1049" s="100">
        <v>2</v>
      </c>
      <c r="D1049" s="34">
        <v>240013</v>
      </c>
      <c r="E1049" s="99"/>
      <c r="F1049" s="100"/>
      <c r="G1049" s="34"/>
      <c r="H1049" s="102"/>
      <c r="I1049" s="102"/>
      <c r="J1049" s="34"/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98"/>
      <c r="B1050" s="99"/>
      <c r="C1050" s="100"/>
      <c r="D1050" s="34"/>
      <c r="E1050" s="99"/>
      <c r="F1050" s="100"/>
      <c r="G1050" s="34"/>
      <c r="H1050" s="102"/>
      <c r="I1050" s="102"/>
      <c r="J1050" s="34"/>
      <c r="K1050" s="138"/>
      <c r="L1050" s="138"/>
      <c r="M1050" s="138"/>
      <c r="N1050" s="138"/>
      <c r="O1050" s="138"/>
      <c r="P1050" s="138"/>
      <c r="Q1050" s="138"/>
      <c r="R1050" s="138"/>
    </row>
    <row r="1051" spans="1:18" x14ac:dyDescent="0.25">
      <c r="A1051" s="235"/>
      <c r="B1051" s="234"/>
      <c r="C1051" s="240"/>
      <c r="D1051" s="236"/>
      <c r="E1051" s="234"/>
      <c r="F1051" s="240"/>
      <c r="G1051" s="236"/>
      <c r="H1051" s="239"/>
      <c r="I1051" s="239"/>
      <c r="J1051" s="236"/>
    </row>
    <row r="1052" spans="1:18" s="218" customFormat="1" x14ac:dyDescent="0.25">
      <c r="A1052" s="226"/>
      <c r="B1052" s="223" t="s">
        <v>11</v>
      </c>
      <c r="C1052" s="232">
        <f>SUM(C8:C1051)</f>
        <v>11407</v>
      </c>
      <c r="D1052" s="224">
        <f>SUM(D8:D1051)</f>
        <v>1236342541</v>
      </c>
      <c r="E1052" s="223" t="s">
        <v>11</v>
      </c>
      <c r="F1052" s="232">
        <f>SUM(F8:F1051)</f>
        <v>1147</v>
      </c>
      <c r="G1052" s="224">
        <f>SUM(G8:G1051)</f>
        <v>125372583</v>
      </c>
      <c r="H1052" s="232">
        <f>SUM(H8:H1051)</f>
        <v>0</v>
      </c>
      <c r="I1052" s="232">
        <f>SUM(I8:I1051)</f>
        <v>1102552193</v>
      </c>
      <c r="J1052" s="224"/>
      <c r="K1052" s="220"/>
      <c r="L1052" s="220"/>
      <c r="M1052" s="220"/>
      <c r="N1052" s="220"/>
      <c r="O1052" s="220"/>
      <c r="P1052" s="220"/>
      <c r="Q1052" s="220"/>
      <c r="R1052" s="220"/>
    </row>
    <row r="1053" spans="1:18" s="218" customFormat="1" x14ac:dyDescent="0.25">
      <c r="A1053" s="226"/>
      <c r="B1053" s="223"/>
      <c r="C1053" s="232"/>
      <c r="D1053" s="224"/>
      <c r="E1053" s="223"/>
      <c r="F1053" s="232"/>
      <c r="G1053" s="224"/>
      <c r="H1053" s="232"/>
      <c r="I1053" s="232"/>
      <c r="J1053" s="224"/>
      <c r="K1053" s="220"/>
      <c r="M1053" s="220"/>
      <c r="N1053" s="220"/>
      <c r="O1053" s="220"/>
      <c r="P1053" s="220"/>
      <c r="Q1053" s="220"/>
      <c r="R1053" s="220"/>
    </row>
    <row r="1054" spans="1:18" x14ac:dyDescent="0.25">
      <c r="A1054" s="225"/>
      <c r="B1054" s="226"/>
      <c r="C1054" s="240"/>
      <c r="D1054" s="236"/>
      <c r="E1054" s="223"/>
      <c r="F1054" s="240"/>
      <c r="G1054" s="392" t="s">
        <v>12</v>
      </c>
      <c r="H1054" s="393"/>
      <c r="I1054" s="236"/>
      <c r="J1054" s="227">
        <f>SUM(D8:D1051)</f>
        <v>1236342541</v>
      </c>
      <c r="P1054" s="220"/>
      <c r="Q1054" s="220"/>
      <c r="R1054" s="233"/>
    </row>
    <row r="1055" spans="1:18" x14ac:dyDescent="0.25">
      <c r="A1055" s="235"/>
      <c r="B1055" s="234"/>
      <c r="C1055" s="240"/>
      <c r="D1055" s="236"/>
      <c r="E1055" s="234"/>
      <c r="F1055" s="240"/>
      <c r="G1055" s="392" t="s">
        <v>13</v>
      </c>
      <c r="H1055" s="393"/>
      <c r="I1055" s="237"/>
      <c r="J1055" s="227">
        <f>SUM(G8:G1051)</f>
        <v>125372583</v>
      </c>
      <c r="R1055" s="233"/>
    </row>
    <row r="1056" spans="1:18" x14ac:dyDescent="0.25">
      <c r="A1056" s="228"/>
      <c r="B1056" s="237"/>
      <c r="C1056" s="240"/>
      <c r="D1056" s="236"/>
      <c r="E1056" s="234"/>
      <c r="F1056" s="240"/>
      <c r="G1056" s="392" t="s">
        <v>14</v>
      </c>
      <c r="H1056" s="393"/>
      <c r="I1056" s="229"/>
      <c r="J1056" s="229">
        <f>J1054-J1055</f>
        <v>1110969958</v>
      </c>
      <c r="L1056" s="220"/>
      <c r="R1056" s="233"/>
    </row>
    <row r="1057" spans="1:18" x14ac:dyDescent="0.25">
      <c r="A1057" s="235"/>
      <c r="B1057" s="230"/>
      <c r="C1057" s="240"/>
      <c r="D1057" s="231"/>
      <c r="E1057" s="234"/>
      <c r="F1057" s="240"/>
      <c r="G1057" s="392" t="s">
        <v>15</v>
      </c>
      <c r="H1057" s="393"/>
      <c r="I1057" s="237"/>
      <c r="J1057" s="227">
        <f>SUM(H8:H1051)</f>
        <v>0</v>
      </c>
      <c r="R1057" s="233"/>
    </row>
    <row r="1058" spans="1:18" x14ac:dyDescent="0.25">
      <c r="A1058" s="235"/>
      <c r="B1058" s="230"/>
      <c r="C1058" s="240"/>
      <c r="D1058" s="231"/>
      <c r="E1058" s="234"/>
      <c r="F1058" s="240"/>
      <c r="G1058" s="392" t="s">
        <v>16</v>
      </c>
      <c r="H1058" s="393"/>
      <c r="I1058" s="237"/>
      <c r="J1058" s="227">
        <f>J1056+J1057</f>
        <v>1110969958</v>
      </c>
      <c r="R1058" s="233"/>
    </row>
    <row r="1059" spans="1:18" x14ac:dyDescent="0.25">
      <c r="A1059" s="235"/>
      <c r="B1059" s="230"/>
      <c r="C1059" s="240"/>
      <c r="D1059" s="231"/>
      <c r="E1059" s="234"/>
      <c r="F1059" s="240"/>
      <c r="G1059" s="392" t="s">
        <v>5</v>
      </c>
      <c r="H1059" s="393"/>
      <c r="I1059" s="237"/>
      <c r="J1059" s="227">
        <f>SUM(I8:I1051)</f>
        <v>1102552193</v>
      </c>
      <c r="R1059" s="233"/>
    </row>
    <row r="1060" spans="1:18" x14ac:dyDescent="0.25">
      <c r="A1060" s="235"/>
      <c r="B1060" s="230"/>
      <c r="C1060" s="240"/>
      <c r="D1060" s="231"/>
      <c r="E1060" s="234"/>
      <c r="F1060" s="240"/>
      <c r="G1060" s="392" t="s">
        <v>32</v>
      </c>
      <c r="H1060" s="393"/>
      <c r="I1060" s="234" t="str">
        <f>IF(J1060&gt;0,"SALDO",IF(J1060&lt;0,"PIUTANG",IF(J1060=0,"LUNAS")))</f>
        <v>PIUTANG</v>
      </c>
      <c r="J1060" s="227">
        <f>J1059-J1058</f>
        <v>-8417765</v>
      </c>
      <c r="R1060" s="233"/>
    </row>
  </sheetData>
  <mergeCells count="13">
    <mergeCell ref="G1060:H1060"/>
    <mergeCell ref="G1054:H1054"/>
    <mergeCell ref="G1055:H1055"/>
    <mergeCell ref="G1056:H1056"/>
    <mergeCell ref="G1057:H1057"/>
    <mergeCell ref="G1058:H1058"/>
    <mergeCell ref="G1059:H1059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378" t="s">
        <v>22</v>
      </c>
      <c r="G1" s="378"/>
      <c r="H1" s="378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378" t="s">
        <v>21</v>
      </c>
      <c r="G2" s="378"/>
      <c r="H2" s="378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87"/>
      <c r="I7" s="421"/>
      <c r="J7" s="391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77" t="s">
        <v>12</v>
      </c>
      <c r="H35" s="377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77" t="s">
        <v>13</v>
      </c>
      <c r="H36" s="377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77" t="s">
        <v>14</v>
      </c>
      <c r="H37" s="377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77" t="s">
        <v>15</v>
      </c>
      <c r="H38" s="377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77" t="s">
        <v>16</v>
      </c>
      <c r="H39" s="377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77" t="s">
        <v>5</v>
      </c>
      <c r="H40" s="377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77" t="s">
        <v>32</v>
      </c>
      <c r="H41" s="377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378" t="s">
        <v>22</v>
      </c>
      <c r="G1" s="378"/>
      <c r="H1" s="378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378" t="s">
        <v>21</v>
      </c>
      <c r="G2" s="378"/>
      <c r="H2" s="378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7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7" x14ac:dyDescent="0.25">
      <c r="A7" s="414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87"/>
      <c r="I7" s="421"/>
      <c r="J7" s="391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7" t="s">
        <v>12</v>
      </c>
      <c r="H35" s="377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77" t="s">
        <v>13</v>
      </c>
      <c r="H36" s="377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77" t="s">
        <v>14</v>
      </c>
      <c r="H37" s="377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77" t="s">
        <v>15</v>
      </c>
      <c r="H38" s="37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7" t="s">
        <v>16</v>
      </c>
      <c r="H39" s="377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77" t="s">
        <v>5</v>
      </c>
      <c r="H40" s="377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77" t="s">
        <v>32</v>
      </c>
      <c r="H41" s="377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378" t="s">
        <v>21</v>
      </c>
      <c r="G2" s="378"/>
      <c r="H2" s="378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87"/>
      <c r="I7" s="421"/>
      <c r="J7" s="391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77" t="s">
        <v>12</v>
      </c>
      <c r="H35" s="377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77" t="s">
        <v>13</v>
      </c>
      <c r="H36" s="377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77" t="s">
        <v>14</v>
      </c>
      <c r="H37" s="377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77" t="s">
        <v>15</v>
      </c>
      <c r="H38" s="377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77" t="s">
        <v>16</v>
      </c>
      <c r="H39" s="377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77" t="s">
        <v>5</v>
      </c>
      <c r="H40" s="377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77" t="s">
        <v>32</v>
      </c>
      <c r="H41" s="377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378" t="s">
        <v>22</v>
      </c>
      <c r="G1" s="378"/>
      <c r="H1" s="378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378" t="s">
        <v>21</v>
      </c>
      <c r="G2" s="378"/>
      <c r="H2" s="378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87"/>
      <c r="I7" s="421"/>
      <c r="J7" s="391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7" t="s">
        <v>12</v>
      </c>
      <c r="H35" s="377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77" t="s">
        <v>13</v>
      </c>
      <c r="H36" s="377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77" t="s">
        <v>14</v>
      </c>
      <c r="H37" s="377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77" t="s">
        <v>15</v>
      </c>
      <c r="H38" s="37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7" t="s">
        <v>16</v>
      </c>
      <c r="H39" s="377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77" t="s">
        <v>5</v>
      </c>
      <c r="H40" s="377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77" t="s">
        <v>32</v>
      </c>
      <c r="H41" s="377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378" t="s">
        <v>22</v>
      </c>
      <c r="G1" s="378"/>
      <c r="H1" s="378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6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6" x14ac:dyDescent="0.25">
      <c r="A7" s="414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87"/>
      <c r="I7" s="421"/>
      <c r="J7" s="391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149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77" t="s">
        <v>12</v>
      </c>
      <c r="H158" s="377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77" t="s">
        <v>13</v>
      </c>
      <c r="H159" s="377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77" t="s">
        <v>14</v>
      </c>
      <c r="H160" s="377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77" t="s">
        <v>15</v>
      </c>
      <c r="H161" s="377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77" t="s">
        <v>16</v>
      </c>
      <c r="H162" s="377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77" t="s">
        <v>5</v>
      </c>
      <c r="H163" s="377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77" t="s">
        <v>32</v>
      </c>
      <c r="H164" s="377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378" t="s">
        <v>22</v>
      </c>
      <c r="G1" s="378"/>
      <c r="H1" s="378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78" t="s">
        <v>21</v>
      </c>
      <c r="G2" s="378"/>
      <c r="H2" s="37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439" t="s">
        <v>5</v>
      </c>
      <c r="J6" s="383" t="s">
        <v>6</v>
      </c>
      <c r="L6" s="219"/>
      <c r="M6" s="219"/>
      <c r="N6" s="219"/>
      <c r="O6" s="219"/>
      <c r="P6" s="219"/>
      <c r="Q6" s="219"/>
    </row>
    <row r="7" spans="1:17" x14ac:dyDescent="0.25">
      <c r="A7" s="38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1"/>
      <c r="I7" s="439"/>
      <c r="J7" s="383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147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7" t="s">
        <v>12</v>
      </c>
      <c r="H32" s="377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7" t="s">
        <v>13</v>
      </c>
      <c r="H33" s="377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77" t="s">
        <v>14</v>
      </c>
      <c r="H34" s="377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77" t="s">
        <v>15</v>
      </c>
      <c r="H35" s="37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7" t="s">
        <v>16</v>
      </c>
      <c r="H36" s="377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77" t="s">
        <v>5</v>
      </c>
      <c r="H37" s="377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77" t="s">
        <v>32</v>
      </c>
      <c r="H38" s="377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78" t="s">
        <v>22</v>
      </c>
      <c r="G1" s="378"/>
      <c r="H1" s="37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174"/>
      <c r="M5" s="18"/>
      <c r="O5" s="18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  <c r="L6" s="174"/>
    </row>
    <row r="7" spans="1:15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7"/>
      <c r="I7" s="421"/>
      <c r="J7" s="391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77" t="s">
        <v>12</v>
      </c>
      <c r="H57" s="377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77" t="s">
        <v>13</v>
      </c>
      <c r="H58" s="377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77" t="s">
        <v>14</v>
      </c>
      <c r="H59" s="377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77" t="s">
        <v>15</v>
      </c>
      <c r="H60" s="377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77" t="s">
        <v>16</v>
      </c>
      <c r="H61" s="377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77" t="s">
        <v>5</v>
      </c>
      <c r="H62" s="377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77" t="s">
        <v>32</v>
      </c>
      <c r="H63" s="377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78" t="s">
        <v>22</v>
      </c>
      <c r="G1" s="378"/>
      <c r="H1" s="37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78" t="s">
        <v>21</v>
      </c>
      <c r="G2" s="378"/>
      <c r="H2" s="378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1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1" x14ac:dyDescent="0.25">
      <c r="A7" s="414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1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77" t="s">
        <v>12</v>
      </c>
      <c r="H116" s="377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77" t="s">
        <v>13</v>
      </c>
      <c r="H117" s="377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77" t="s">
        <v>14</v>
      </c>
      <c r="H118" s="377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77" t="s">
        <v>15</v>
      </c>
      <c r="H119" s="377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77" t="s">
        <v>16</v>
      </c>
      <c r="H120" s="377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77" t="s">
        <v>5</v>
      </c>
      <c r="H121" s="377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77" t="s">
        <v>32</v>
      </c>
      <c r="H122" s="377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148</v>
      </c>
      <c r="D1" s="218"/>
      <c r="E1" s="218"/>
      <c r="F1" s="378" t="s">
        <v>22</v>
      </c>
      <c r="G1" s="378"/>
      <c r="H1" s="37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78" t="s">
        <v>21</v>
      </c>
      <c r="G2" s="378"/>
      <c r="H2" s="37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439" t="s">
        <v>5</v>
      </c>
      <c r="J6" s="383" t="s">
        <v>6</v>
      </c>
      <c r="L6" s="219"/>
      <c r="M6" s="219"/>
      <c r="N6" s="219"/>
      <c r="O6" s="219"/>
      <c r="P6" s="219"/>
      <c r="Q6" s="219"/>
    </row>
    <row r="7" spans="1:17" x14ac:dyDescent="0.25">
      <c r="A7" s="38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1"/>
      <c r="I7" s="439"/>
      <c r="J7" s="383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7" t="s">
        <v>12</v>
      </c>
      <c r="H32" s="377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7" t="s">
        <v>13</v>
      </c>
      <c r="H33" s="377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77" t="s">
        <v>14</v>
      </c>
      <c r="H34" s="377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77" t="s">
        <v>15</v>
      </c>
      <c r="H35" s="37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7" t="s">
        <v>16</v>
      </c>
      <c r="H36" s="377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77" t="s">
        <v>5</v>
      </c>
      <c r="H37" s="377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77" t="s">
        <v>32</v>
      </c>
      <c r="H38" s="377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378" t="s">
        <v>22</v>
      </c>
      <c r="G1" s="378"/>
      <c r="H1" s="37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78" t="s">
        <v>21</v>
      </c>
      <c r="G2" s="378"/>
      <c r="H2" s="378"/>
      <c r="I2" s="21">
        <f>J72*-1</f>
        <v>0</v>
      </c>
    </row>
    <row r="4" spans="1:10" ht="19.5" x14ac:dyDescent="0.25">
      <c r="A4" s="379"/>
      <c r="B4" s="379"/>
      <c r="C4" s="379"/>
      <c r="D4" s="379"/>
      <c r="E4" s="379"/>
      <c r="F4" s="379"/>
      <c r="G4" s="379"/>
      <c r="H4" s="379"/>
      <c r="I4" s="379"/>
      <c r="J4" s="379"/>
    </row>
    <row r="5" spans="1:10" x14ac:dyDescent="0.25">
      <c r="A5" s="380" t="s">
        <v>2</v>
      </c>
      <c r="B5" s="381" t="s">
        <v>3</v>
      </c>
      <c r="C5" s="381"/>
      <c r="D5" s="381"/>
      <c r="E5" s="381"/>
      <c r="F5" s="381"/>
      <c r="G5" s="381"/>
      <c r="H5" s="447" t="s">
        <v>4</v>
      </c>
      <c r="I5" s="445" t="s">
        <v>5</v>
      </c>
      <c r="J5" s="446" t="s">
        <v>6</v>
      </c>
    </row>
    <row r="6" spans="1:10" x14ac:dyDescent="0.25">
      <c r="A6" s="38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48"/>
      <c r="I6" s="445"/>
      <c r="J6" s="446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42" t="s">
        <v>12</v>
      </c>
      <c r="H66" s="442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2" t="s">
        <v>13</v>
      </c>
      <c r="H67" s="442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42" t="s">
        <v>14</v>
      </c>
      <c r="H68" s="442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2" t="s">
        <v>15</v>
      </c>
      <c r="H69" s="442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2" t="s">
        <v>16</v>
      </c>
      <c r="H70" s="442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2" t="s">
        <v>5</v>
      </c>
      <c r="H71" s="442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42" t="s">
        <v>32</v>
      </c>
      <c r="H72" s="442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659"/>
  <sheetViews>
    <sheetView zoomScaleNormal="100" workbookViewId="0">
      <pane ySplit="6" topLeftCell="A636" activePane="bottomLeft" state="frozen"/>
      <selection pane="bottomLeft" activeCell="L639" sqref="L639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198</v>
      </c>
      <c r="D1" s="324"/>
      <c r="E1" s="324"/>
      <c r="F1" s="394" t="s">
        <v>22</v>
      </c>
      <c r="G1" s="394"/>
      <c r="H1" s="394"/>
      <c r="I1" s="326" t="s">
        <v>27</v>
      </c>
      <c r="J1" s="324"/>
      <c r="L1" s="327">
        <f>SUM(D619:D619)</f>
        <v>1155875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94" t="s">
        <v>21</v>
      </c>
      <c r="G2" s="394"/>
      <c r="H2" s="394"/>
      <c r="I2" s="326">
        <f>J658*-1</f>
        <v>1101893</v>
      </c>
      <c r="J2" s="324"/>
      <c r="L2" s="327">
        <f>SUM(G619:G619)</f>
        <v>118038</v>
      </c>
      <c r="O2" s="233" t="s">
        <v>200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395"/>
      <c r="B4" s="396"/>
      <c r="C4" s="396"/>
      <c r="D4" s="396"/>
      <c r="E4" s="396"/>
      <c r="F4" s="396"/>
      <c r="G4" s="396"/>
      <c r="H4" s="396"/>
      <c r="I4" s="396"/>
      <c r="J4" s="397"/>
    </row>
    <row r="5" spans="1:16" x14ac:dyDescent="0.25">
      <c r="A5" s="398" t="s">
        <v>2</v>
      </c>
      <c r="B5" s="400" t="s">
        <v>3</v>
      </c>
      <c r="C5" s="401"/>
      <c r="D5" s="401"/>
      <c r="E5" s="401"/>
      <c r="F5" s="401"/>
      <c r="G5" s="402"/>
      <c r="H5" s="403" t="s">
        <v>4</v>
      </c>
      <c r="I5" s="405" t="s">
        <v>5</v>
      </c>
      <c r="J5" s="407" t="s">
        <v>6</v>
      </c>
    </row>
    <row r="6" spans="1:16" x14ac:dyDescent="0.25">
      <c r="A6" s="399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04"/>
      <c r="I6" s="406"/>
      <c r="J6" s="408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9">
        <v>43336</v>
      </c>
      <c r="B639" s="340">
        <v>180173095</v>
      </c>
      <c r="C639" s="341">
        <v>1</v>
      </c>
      <c r="D639" s="342">
        <v>93100</v>
      </c>
      <c r="E639" s="343">
        <v>180044959</v>
      </c>
      <c r="F639" s="341">
        <v>5</v>
      </c>
      <c r="G639" s="342">
        <v>498575</v>
      </c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>
        <v>43336</v>
      </c>
      <c r="B640" s="340">
        <v>180173117</v>
      </c>
      <c r="C640" s="341">
        <v>4</v>
      </c>
      <c r="D640" s="342">
        <v>338975</v>
      </c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>
        <v>43336</v>
      </c>
      <c r="B641" s="340">
        <v>180173144</v>
      </c>
      <c r="C641" s="341">
        <v>7</v>
      </c>
      <c r="D641" s="342">
        <v>759238</v>
      </c>
      <c r="E641" s="343"/>
      <c r="F641" s="341"/>
      <c r="G641" s="342"/>
      <c r="H641" s="343"/>
      <c r="I641" s="344">
        <v>692738</v>
      </c>
      <c r="J641" s="364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9">
        <v>43337</v>
      </c>
      <c r="B642" s="340">
        <v>180173211</v>
      </c>
      <c r="C642" s="341">
        <v>7</v>
      </c>
      <c r="D642" s="342">
        <v>708313</v>
      </c>
      <c r="E642" s="343">
        <v>180044976</v>
      </c>
      <c r="F642" s="341">
        <v>7</v>
      </c>
      <c r="G642" s="342">
        <v>776125</v>
      </c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>
        <v>43339</v>
      </c>
      <c r="B643" s="340">
        <v>180173325</v>
      </c>
      <c r="C643" s="341">
        <v>8</v>
      </c>
      <c r="D643" s="342">
        <v>625538</v>
      </c>
      <c r="E643" s="343">
        <v>180045002</v>
      </c>
      <c r="F643" s="341">
        <v>7</v>
      </c>
      <c r="G643" s="342">
        <v>595875</v>
      </c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>
        <v>43339</v>
      </c>
      <c r="B644" s="340">
        <v>180173330</v>
      </c>
      <c r="C644" s="341">
        <v>1</v>
      </c>
      <c r="D644" s="342">
        <v>121450</v>
      </c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>
        <v>43339</v>
      </c>
      <c r="B645" s="340">
        <v>180173364</v>
      </c>
      <c r="C645" s="341">
        <v>10</v>
      </c>
      <c r="D645" s="342">
        <v>1018588</v>
      </c>
      <c r="E645" s="343"/>
      <c r="F645" s="341"/>
      <c r="G645" s="342"/>
      <c r="H645" s="343"/>
      <c r="I645" s="344"/>
      <c r="J645" s="364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40"/>
      <c r="C646" s="341"/>
      <c r="D646" s="342"/>
      <c r="E646" s="343"/>
      <c r="F646" s="341"/>
      <c r="G646" s="342"/>
      <c r="H646" s="343"/>
      <c r="I646" s="344"/>
      <c r="J646" s="364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40"/>
      <c r="C647" s="341"/>
      <c r="D647" s="342"/>
      <c r="E647" s="343"/>
      <c r="F647" s="341"/>
      <c r="G647" s="342"/>
      <c r="H647" s="343"/>
      <c r="I647" s="344"/>
      <c r="J647" s="364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40"/>
      <c r="C648" s="341"/>
      <c r="D648" s="342"/>
      <c r="E648" s="343"/>
      <c r="F648" s="341"/>
      <c r="G648" s="342"/>
      <c r="H648" s="343"/>
      <c r="I648" s="344"/>
      <c r="J648" s="364"/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6"/>
      <c r="C649" s="347"/>
      <c r="D649" s="342"/>
      <c r="E649" s="348"/>
      <c r="F649" s="347"/>
      <c r="G649" s="349"/>
      <c r="H649" s="348"/>
      <c r="I649" s="350"/>
      <c r="J649" s="349"/>
      <c r="K649" s="328"/>
      <c r="L649" s="328"/>
      <c r="M649" s="328"/>
      <c r="N649" s="328"/>
      <c r="O649" s="366"/>
      <c r="P649" s="366"/>
    </row>
    <row r="650" spans="1:16" x14ac:dyDescent="0.25">
      <c r="A650" s="345"/>
      <c r="B650" s="351" t="s">
        <v>11</v>
      </c>
      <c r="C650" s="352">
        <f>SUM(C7:C649)</f>
        <v>4557</v>
      </c>
      <c r="D650" s="353">
        <f>SUM(D7:D649)</f>
        <v>451002812</v>
      </c>
      <c r="E650" s="351" t="s">
        <v>11</v>
      </c>
      <c r="F650" s="352">
        <f>SUM(F7:F649)</f>
        <v>1158</v>
      </c>
      <c r="G650" s="353">
        <f>SUM(G7:G649)</f>
        <v>118842192</v>
      </c>
      <c r="H650" s="353">
        <f>SUM(H7:H649)</f>
        <v>0</v>
      </c>
      <c r="I650" s="352">
        <f>SUM(I7:I649)</f>
        <v>331058727</v>
      </c>
      <c r="J650" s="354"/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51"/>
      <c r="C651" s="352"/>
      <c r="D651" s="353"/>
      <c r="E651" s="351"/>
      <c r="F651" s="352"/>
      <c r="G651" s="354"/>
      <c r="H651" s="346"/>
      <c r="I651" s="347"/>
      <c r="J651" s="354"/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55"/>
      <c r="C652" s="347"/>
      <c r="D652" s="349"/>
      <c r="E652" s="351"/>
      <c r="F652" s="347"/>
      <c r="G652" s="409" t="s">
        <v>12</v>
      </c>
      <c r="H652" s="409"/>
      <c r="I652" s="350"/>
      <c r="J652" s="356">
        <f>SUM(D7:D649)</f>
        <v>451002812</v>
      </c>
      <c r="K652" s="328"/>
      <c r="L652" s="328"/>
      <c r="M652" s="328"/>
      <c r="N652" s="328"/>
      <c r="O652" s="366"/>
      <c r="P652" s="366"/>
    </row>
    <row r="653" spans="1:16" x14ac:dyDescent="0.25">
      <c r="A653" s="357"/>
      <c r="B653" s="346"/>
      <c r="C653" s="347"/>
      <c r="D653" s="349"/>
      <c r="E653" s="348"/>
      <c r="F653" s="347"/>
      <c r="G653" s="409" t="s">
        <v>13</v>
      </c>
      <c r="H653" s="409"/>
      <c r="I653" s="350"/>
      <c r="J653" s="356">
        <f>SUM(G7:G649)</f>
        <v>118842192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48"/>
      <c r="C654" s="347"/>
      <c r="D654" s="349"/>
      <c r="E654" s="348"/>
      <c r="F654" s="347"/>
      <c r="G654" s="409" t="s">
        <v>14</v>
      </c>
      <c r="H654" s="409"/>
      <c r="I654" s="358"/>
      <c r="J654" s="359">
        <f>J652-J653</f>
        <v>332160620</v>
      </c>
      <c r="K654" s="328"/>
      <c r="L654" s="328"/>
      <c r="M654" s="328"/>
      <c r="N654" s="328"/>
      <c r="O654" s="366"/>
      <c r="P654" s="366"/>
    </row>
    <row r="655" spans="1:16" x14ac:dyDescent="0.25">
      <c r="A655" s="360"/>
      <c r="B655" s="361"/>
      <c r="C655" s="347"/>
      <c r="D655" s="362"/>
      <c r="E655" s="348"/>
      <c r="F655" s="347"/>
      <c r="G655" s="409" t="s">
        <v>15</v>
      </c>
      <c r="H655" s="409"/>
      <c r="I655" s="350"/>
      <c r="J655" s="356">
        <f>SUM(H7:H649)</f>
        <v>0</v>
      </c>
      <c r="K655" s="328"/>
      <c r="L655" s="328"/>
      <c r="M655" s="328"/>
      <c r="N655" s="328"/>
      <c r="O655" s="366"/>
      <c r="P655" s="366"/>
    </row>
    <row r="656" spans="1:16" x14ac:dyDescent="0.25">
      <c r="A656" s="345"/>
      <c r="B656" s="361"/>
      <c r="C656" s="347"/>
      <c r="D656" s="362"/>
      <c r="E656" s="348"/>
      <c r="F656" s="347"/>
      <c r="G656" s="409" t="s">
        <v>16</v>
      </c>
      <c r="H656" s="409"/>
      <c r="I656" s="350"/>
      <c r="J656" s="356">
        <f>J654+J655</f>
        <v>332160620</v>
      </c>
      <c r="K656" s="328"/>
      <c r="L656" s="328"/>
      <c r="M656" s="328"/>
      <c r="N656" s="328"/>
      <c r="O656" s="366"/>
      <c r="P656" s="366"/>
    </row>
    <row r="657" spans="1:16" x14ac:dyDescent="0.25">
      <c r="A657" s="345"/>
      <c r="B657" s="361"/>
      <c r="C657" s="347"/>
      <c r="D657" s="362"/>
      <c r="E657" s="348"/>
      <c r="F657" s="347"/>
      <c r="G657" s="409" t="s">
        <v>5</v>
      </c>
      <c r="H657" s="409"/>
      <c r="I657" s="350"/>
      <c r="J657" s="356">
        <f>SUM(I7:I649)</f>
        <v>331058727</v>
      </c>
      <c r="K657" s="328"/>
      <c r="L657" s="328"/>
      <c r="M657" s="328"/>
      <c r="N657" s="328"/>
      <c r="O657" s="366"/>
      <c r="P657" s="366"/>
    </row>
    <row r="658" spans="1:16" x14ac:dyDescent="0.25">
      <c r="A658" s="345"/>
      <c r="B658" s="361"/>
      <c r="C658" s="347"/>
      <c r="D658" s="362"/>
      <c r="E658" s="348"/>
      <c r="F658" s="347"/>
      <c r="G658" s="409" t="s">
        <v>32</v>
      </c>
      <c r="H658" s="409"/>
      <c r="I658" s="347" t="str">
        <f>IF(J658&gt;0,"SALDO",IF(J658&lt;0,"PIUTANG",IF(J658=0,"LUNAS")))</f>
        <v>PIUTANG</v>
      </c>
      <c r="J658" s="356">
        <f>J657-J656</f>
        <v>-1101893</v>
      </c>
      <c r="K658" s="328"/>
      <c r="L658" s="328"/>
      <c r="M658" s="328"/>
      <c r="N658" s="328"/>
      <c r="O658" s="366"/>
      <c r="P658" s="366"/>
    </row>
    <row r="659" spans="1:16" x14ac:dyDescent="0.25">
      <c r="A659" s="345"/>
      <c r="K659" s="328"/>
      <c r="L659" s="328"/>
      <c r="M659" s="328"/>
      <c r="N659" s="328"/>
      <c r="O659" s="366"/>
      <c r="P659" s="366"/>
    </row>
  </sheetData>
  <mergeCells count="15">
    <mergeCell ref="G658:H658"/>
    <mergeCell ref="G652:H652"/>
    <mergeCell ref="G653:H653"/>
    <mergeCell ref="G654:H654"/>
    <mergeCell ref="G655:H655"/>
    <mergeCell ref="G656:H656"/>
    <mergeCell ref="G657:H657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78" t="s">
        <v>22</v>
      </c>
      <c r="G1" s="378"/>
      <c r="H1" s="37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J40*-1</f>
        <v>0</v>
      </c>
      <c r="J2" s="20"/>
    </row>
    <row r="4" spans="1:15" ht="19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2"/>
    </row>
    <row r="5" spans="1:15" x14ac:dyDescent="0.25">
      <c r="A5" s="413" t="s">
        <v>2</v>
      </c>
      <c r="B5" s="415" t="s">
        <v>3</v>
      </c>
      <c r="C5" s="416"/>
      <c r="D5" s="416"/>
      <c r="E5" s="416"/>
      <c r="F5" s="416"/>
      <c r="G5" s="417"/>
      <c r="H5" s="418" t="s">
        <v>4</v>
      </c>
      <c r="I5" s="420" t="s">
        <v>5</v>
      </c>
      <c r="J5" s="390" t="s">
        <v>6</v>
      </c>
    </row>
    <row r="6" spans="1:15" x14ac:dyDescent="0.25">
      <c r="A6" s="414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19"/>
      <c r="I6" s="421"/>
      <c r="J6" s="391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77" t="s">
        <v>12</v>
      </c>
      <c r="H34" s="377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77" t="s">
        <v>13</v>
      </c>
      <c r="H35" s="377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77" t="s">
        <v>14</v>
      </c>
      <c r="H36" s="377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77" t="s">
        <v>15</v>
      </c>
      <c r="H37" s="377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77" t="s">
        <v>16</v>
      </c>
      <c r="H38" s="377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77" t="s">
        <v>5</v>
      </c>
      <c r="H39" s="377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77" t="s">
        <v>32</v>
      </c>
      <c r="H40" s="377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78" t="s">
        <v>22</v>
      </c>
      <c r="G1" s="378"/>
      <c r="H1" s="37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78" t="s">
        <v>21</v>
      </c>
      <c r="G2" s="378"/>
      <c r="H2" s="378"/>
      <c r="I2" s="21">
        <f>J71*-1</f>
        <v>12110891</v>
      </c>
    </row>
    <row r="4" spans="1:10" ht="19.5" x14ac:dyDescent="0.25">
      <c r="A4" s="379"/>
      <c r="B4" s="379"/>
      <c r="C4" s="379"/>
      <c r="D4" s="379"/>
      <c r="E4" s="379"/>
      <c r="F4" s="379"/>
      <c r="G4" s="379"/>
      <c r="H4" s="379"/>
      <c r="I4" s="379"/>
      <c r="J4" s="379"/>
    </row>
    <row r="5" spans="1:10" x14ac:dyDescent="0.25">
      <c r="A5" s="380" t="s">
        <v>2</v>
      </c>
      <c r="B5" s="381" t="s">
        <v>3</v>
      </c>
      <c r="C5" s="381"/>
      <c r="D5" s="381"/>
      <c r="E5" s="381"/>
      <c r="F5" s="381"/>
      <c r="G5" s="381"/>
      <c r="H5" s="447" t="s">
        <v>4</v>
      </c>
      <c r="I5" s="445" t="s">
        <v>5</v>
      </c>
      <c r="J5" s="446" t="s">
        <v>6</v>
      </c>
    </row>
    <row r="6" spans="1:10" x14ac:dyDescent="0.25">
      <c r="A6" s="38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48"/>
      <c r="I6" s="445"/>
      <c r="J6" s="446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42" t="s">
        <v>12</v>
      </c>
      <c r="H65" s="442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42" t="s">
        <v>13</v>
      </c>
      <c r="H66" s="442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2" t="s">
        <v>14</v>
      </c>
      <c r="H67" s="442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42" t="s">
        <v>15</v>
      </c>
      <c r="H68" s="442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2" t="s">
        <v>16</v>
      </c>
      <c r="H69" s="442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2" t="s">
        <v>5</v>
      </c>
      <c r="H70" s="442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2" t="s">
        <v>32</v>
      </c>
      <c r="H71" s="442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19" activePane="bottomLeft" state="frozen"/>
      <selection pane="bottomLeft" activeCell="D32" sqref="D32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94" t="s">
        <v>22</v>
      </c>
      <c r="G1" s="394"/>
      <c r="H1" s="394"/>
      <c r="I1" s="326" t="s">
        <v>27</v>
      </c>
      <c r="J1" s="324"/>
      <c r="L1" s="327">
        <f>SUM(D627:D627)</f>
        <v>0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94" t="s">
        <v>21</v>
      </c>
      <c r="G2" s="394"/>
      <c r="H2" s="394"/>
      <c r="I2" s="326">
        <f>J653*-1</f>
        <v>7710156</v>
      </c>
      <c r="J2" s="324"/>
      <c r="L2" s="327">
        <f>SUM(G627:G627)</f>
        <v>0</v>
      </c>
      <c r="O2" s="233" t="s">
        <v>200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395"/>
      <c r="B4" s="396"/>
      <c r="C4" s="396"/>
      <c r="D4" s="396"/>
      <c r="E4" s="396"/>
      <c r="F4" s="396"/>
      <c r="G4" s="396"/>
      <c r="H4" s="396"/>
      <c r="I4" s="396"/>
      <c r="J4" s="397"/>
    </row>
    <row r="5" spans="1:16" x14ac:dyDescent="0.25">
      <c r="A5" s="398" t="s">
        <v>2</v>
      </c>
      <c r="B5" s="400" t="s">
        <v>3</v>
      </c>
      <c r="C5" s="401"/>
      <c r="D5" s="401"/>
      <c r="E5" s="401"/>
      <c r="F5" s="401"/>
      <c r="G5" s="402"/>
      <c r="H5" s="403" t="s">
        <v>4</v>
      </c>
      <c r="I5" s="405" t="s">
        <v>5</v>
      </c>
      <c r="J5" s="407" t="s">
        <v>6</v>
      </c>
    </row>
    <row r="6" spans="1:16" x14ac:dyDescent="0.25">
      <c r="A6" s="399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04"/>
      <c r="I6" s="406"/>
      <c r="J6" s="408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43327</v>
      </c>
      <c r="B19" s="340">
        <v>180172586</v>
      </c>
      <c r="C19" s="341">
        <v>8</v>
      </c>
      <c r="D19" s="342">
        <v>891888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180172644</v>
      </c>
      <c r="C20" s="341">
        <v>1</v>
      </c>
      <c r="D20" s="342">
        <v>41125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/>
      <c r="F28" s="341"/>
      <c r="G28" s="342"/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/>
      <c r="B32" s="340"/>
      <c r="C32" s="341"/>
      <c r="D32" s="342"/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/>
      <c r="B33" s="340"/>
      <c r="C33" s="341"/>
      <c r="D33" s="342"/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/>
      <c r="B34" s="340"/>
      <c r="C34" s="341"/>
      <c r="D34" s="342"/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/>
      <c r="B35" s="340"/>
      <c r="C35" s="341"/>
      <c r="D35" s="342"/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/>
      <c r="B36" s="340"/>
      <c r="C36" s="341"/>
      <c r="D36" s="342"/>
      <c r="E36" s="343"/>
      <c r="F36" s="341"/>
      <c r="G36" s="342"/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/>
      <c r="F37" s="341"/>
      <c r="G37" s="342"/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78</v>
      </c>
      <c r="D645" s="370">
        <f>SUM(D7:D644)</f>
        <v>7710156</v>
      </c>
      <c r="E645" s="368" t="s">
        <v>11</v>
      </c>
      <c r="F645" s="369">
        <f>SUM(F7:F644)</f>
        <v>0</v>
      </c>
      <c r="G645" s="370">
        <f>SUM(G7:G644)</f>
        <v>0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10" t="s">
        <v>12</v>
      </c>
      <c r="H647" s="410"/>
      <c r="I647" s="344"/>
      <c r="J647" s="373">
        <f>SUM(D7:D644)</f>
        <v>7710156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09" t="s">
        <v>13</v>
      </c>
      <c r="H648" s="409"/>
      <c r="I648" s="350"/>
      <c r="J648" s="356">
        <f>SUM(G7:G644)</f>
        <v>0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09" t="s">
        <v>14</v>
      </c>
      <c r="H649" s="409"/>
      <c r="I649" s="358"/>
      <c r="J649" s="359">
        <f>J647-J648</f>
        <v>7710156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09" t="s">
        <v>15</v>
      </c>
      <c r="H650" s="409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09" t="s">
        <v>16</v>
      </c>
      <c r="H651" s="409"/>
      <c r="I651" s="350"/>
      <c r="J651" s="356">
        <f>J649+J650</f>
        <v>7710156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09" t="s">
        <v>5</v>
      </c>
      <c r="H652" s="409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09" t="s">
        <v>32</v>
      </c>
      <c r="H653" s="409"/>
      <c r="I653" s="347" t="str">
        <f>IF(J653&gt;0,"SALDO",IF(J653&lt;0,"PIUTANG",IF(J653=0,"LUNAS")))</f>
        <v>PIUTANG</v>
      </c>
      <c r="J653" s="356">
        <f>J652-J651</f>
        <v>-7710156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2"/>
  <sheetViews>
    <sheetView workbookViewId="0">
      <pane ySplit="7" topLeftCell="A141" activePane="bottomLeft" state="frozen"/>
      <selection pane="bottomLeft" activeCell="M155" sqref="M1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170</v>
      </c>
      <c r="D1" s="20"/>
      <c r="E1" s="20"/>
      <c r="F1" s="378" t="s">
        <v>22</v>
      </c>
      <c r="G1" s="378"/>
      <c r="H1" s="378"/>
      <c r="I1" s="38" t="s">
        <v>88</v>
      </c>
      <c r="J1" s="20"/>
      <c r="L1" s="37">
        <f>SUM(D149:D154)</f>
        <v>4964315</v>
      </c>
      <c r="M1" s="37">
        <v>4964313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220">
        <f>J166*-1</f>
        <v>0</v>
      </c>
      <c r="J2" s="20"/>
      <c r="L2" s="219">
        <f>SUM(H149:H154)</f>
        <v>194000</v>
      </c>
      <c r="M2" s="219">
        <v>128000</v>
      </c>
      <c r="N2" s="219">
        <f>L2-M2</f>
        <v>66000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5158315</v>
      </c>
    </row>
    <row r="5" spans="1:16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6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6" x14ac:dyDescent="0.25">
      <c r="A7" s="414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19"/>
      <c r="I7" s="421"/>
      <c r="J7" s="391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14000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18000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>
        <v>43320</v>
      </c>
      <c r="B139" s="99">
        <v>180171810</v>
      </c>
      <c r="C139" s="100">
        <v>1</v>
      </c>
      <c r="D139" s="34">
        <v>141838</v>
      </c>
      <c r="E139" s="101"/>
      <c r="F139" s="99"/>
      <c r="G139" s="34"/>
      <c r="H139" s="102">
        <v>55000</v>
      </c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>
        <v>43320</v>
      </c>
      <c r="B140" s="99">
        <v>180171811</v>
      </c>
      <c r="C140" s="100">
        <v>1</v>
      </c>
      <c r="D140" s="34">
        <v>141838</v>
      </c>
      <c r="E140" s="101"/>
      <c r="F140" s="99"/>
      <c r="G140" s="34"/>
      <c r="H140" s="102">
        <v>14000</v>
      </c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>
        <v>43322</v>
      </c>
      <c r="B141" s="99">
        <v>180171999</v>
      </c>
      <c r="C141" s="100">
        <v>1</v>
      </c>
      <c r="D141" s="34">
        <v>141838</v>
      </c>
      <c r="E141" s="101"/>
      <c r="F141" s="99"/>
      <c r="G141" s="34"/>
      <c r="H141" s="102">
        <v>7000</v>
      </c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98">
        <v>43322</v>
      </c>
      <c r="B142" s="99">
        <v>180172000</v>
      </c>
      <c r="C142" s="100">
        <v>1</v>
      </c>
      <c r="D142" s="34">
        <v>141838</v>
      </c>
      <c r="E142" s="101"/>
      <c r="F142" s="99"/>
      <c r="G142" s="34"/>
      <c r="H142" s="102">
        <v>9000</v>
      </c>
      <c r="I142" s="102"/>
      <c r="J142" s="34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98">
        <v>43322</v>
      </c>
      <c r="B143" s="99">
        <v>180172002</v>
      </c>
      <c r="C143" s="100">
        <v>1</v>
      </c>
      <c r="D143" s="34">
        <v>141838</v>
      </c>
      <c r="E143" s="101"/>
      <c r="F143" s="99"/>
      <c r="G143" s="34"/>
      <c r="H143" s="102">
        <v>10000</v>
      </c>
      <c r="I143" s="102"/>
      <c r="J143" s="34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98">
        <v>43322</v>
      </c>
      <c r="B144" s="99">
        <v>180172029</v>
      </c>
      <c r="C144" s="100">
        <v>1</v>
      </c>
      <c r="D144" s="34">
        <v>141838</v>
      </c>
      <c r="E144" s="101"/>
      <c r="F144" s="99"/>
      <c r="G144" s="34"/>
      <c r="H144" s="102">
        <v>47000</v>
      </c>
      <c r="I144" s="102"/>
      <c r="J144" s="34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98">
        <v>43322</v>
      </c>
      <c r="B145" s="99">
        <v>180172030</v>
      </c>
      <c r="C145" s="100">
        <v>1</v>
      </c>
      <c r="D145" s="34">
        <v>141838</v>
      </c>
      <c r="E145" s="101"/>
      <c r="F145" s="99"/>
      <c r="G145" s="34"/>
      <c r="H145" s="102">
        <v>11000</v>
      </c>
      <c r="I145" s="102"/>
      <c r="J145" s="34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98">
        <v>43323</v>
      </c>
      <c r="B146" s="99">
        <v>180172089</v>
      </c>
      <c r="C146" s="100">
        <v>1</v>
      </c>
      <c r="D146" s="34">
        <v>141838</v>
      </c>
      <c r="E146" s="101"/>
      <c r="F146" s="99"/>
      <c r="G146" s="34"/>
      <c r="H146" s="102">
        <v>21000</v>
      </c>
      <c r="I146" s="102"/>
      <c r="J146" s="34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98">
        <v>43323</v>
      </c>
      <c r="B147" s="99">
        <v>180172116</v>
      </c>
      <c r="C147" s="100">
        <v>1</v>
      </c>
      <c r="D147" s="34">
        <v>141838</v>
      </c>
      <c r="E147" s="101"/>
      <c r="F147" s="99"/>
      <c r="G147" s="34"/>
      <c r="H147" s="102">
        <v>9000</v>
      </c>
      <c r="I147" s="102"/>
      <c r="J147" s="34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98">
        <v>43324</v>
      </c>
      <c r="B148" s="99">
        <v>180172213</v>
      </c>
      <c r="C148" s="100">
        <v>1</v>
      </c>
      <c r="D148" s="34">
        <v>141838</v>
      </c>
      <c r="E148" s="101"/>
      <c r="F148" s="99"/>
      <c r="G148" s="34"/>
      <c r="H148" s="102">
        <v>21000</v>
      </c>
      <c r="I148" s="102">
        <v>2462570</v>
      </c>
      <c r="J148" s="34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98">
        <v>43325</v>
      </c>
      <c r="B149" s="99">
        <v>180172287</v>
      </c>
      <c r="C149" s="100">
        <v>1</v>
      </c>
      <c r="D149" s="34">
        <v>141838</v>
      </c>
      <c r="E149" s="101"/>
      <c r="F149" s="99"/>
      <c r="G149" s="34"/>
      <c r="H149" s="102">
        <v>22000</v>
      </c>
      <c r="I149" s="102"/>
      <c r="J149" s="34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98">
        <v>43325</v>
      </c>
      <c r="B150" s="99">
        <v>180172288</v>
      </c>
      <c r="C150" s="100">
        <v>1</v>
      </c>
      <c r="D150" s="34">
        <v>141838</v>
      </c>
      <c r="E150" s="101"/>
      <c r="F150" s="99"/>
      <c r="G150" s="34"/>
      <c r="H150" s="102">
        <v>11000</v>
      </c>
      <c r="I150" s="102"/>
      <c r="J150" s="34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98">
        <v>43325</v>
      </c>
      <c r="B151" s="99">
        <v>180172329</v>
      </c>
      <c r="C151" s="100">
        <v>30</v>
      </c>
      <c r="D151" s="34">
        <v>4255125</v>
      </c>
      <c r="E151" s="101"/>
      <c r="F151" s="99"/>
      <c r="G151" s="34"/>
      <c r="H151" s="102">
        <v>66000</v>
      </c>
      <c r="I151" s="102"/>
      <c r="J151" s="34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98">
        <v>43327</v>
      </c>
      <c r="B152" s="99">
        <v>180172483</v>
      </c>
      <c r="C152" s="100">
        <v>1</v>
      </c>
      <c r="D152" s="34">
        <v>141838</v>
      </c>
      <c r="E152" s="101"/>
      <c r="F152" s="99"/>
      <c r="G152" s="34"/>
      <c r="H152" s="102">
        <v>20000</v>
      </c>
      <c r="I152" s="102"/>
      <c r="J152" s="34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98">
        <v>43327</v>
      </c>
      <c r="B153" s="99">
        <v>180172848</v>
      </c>
      <c r="C153" s="100">
        <v>1</v>
      </c>
      <c r="D153" s="34">
        <v>141838</v>
      </c>
      <c r="E153" s="101"/>
      <c r="F153" s="99"/>
      <c r="G153" s="34"/>
      <c r="H153" s="102">
        <v>33000</v>
      </c>
      <c r="I153" s="102"/>
      <c r="J153" s="34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98">
        <v>43330</v>
      </c>
      <c r="B154" s="99">
        <v>180172655</v>
      </c>
      <c r="C154" s="100">
        <v>1</v>
      </c>
      <c r="D154" s="34">
        <v>141838</v>
      </c>
      <c r="E154" s="101"/>
      <c r="F154" s="99"/>
      <c r="G154" s="34"/>
      <c r="H154" s="102">
        <v>42000</v>
      </c>
      <c r="I154" s="102">
        <v>5158315</v>
      </c>
      <c r="J154" s="34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35"/>
      <c r="B157" s="234"/>
      <c r="C157" s="240"/>
      <c r="D157" s="236"/>
      <c r="E157" s="237"/>
      <c r="F157" s="234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4"/>
      <c r="B158" s="8" t="s">
        <v>11</v>
      </c>
      <c r="C158" s="77">
        <f>SUM(C8:C157)</f>
        <v>660</v>
      </c>
      <c r="D158" s="9"/>
      <c r="E158" s="223" t="s">
        <v>11</v>
      </c>
      <c r="F158" s="223">
        <f>SUM(F8:F157)</f>
        <v>1</v>
      </c>
      <c r="G158" s="224">
        <f>SUM(G8:G157)</f>
        <v>98525</v>
      </c>
      <c r="H158" s="239"/>
      <c r="I158" s="239"/>
      <c r="J158" s="23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4"/>
      <c r="B159" s="8"/>
      <c r="C159" s="77"/>
      <c r="D159" s="9"/>
      <c r="E159" s="237"/>
      <c r="F159" s="234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10"/>
      <c r="B160" s="11"/>
      <c r="C160" s="40"/>
      <c r="D160" s="6"/>
      <c r="E160" s="8"/>
      <c r="F160" s="234"/>
      <c r="G160" s="377" t="s">
        <v>12</v>
      </c>
      <c r="H160" s="377"/>
      <c r="I160" s="39"/>
      <c r="J160" s="13">
        <f>SUM(D8:D157)</f>
        <v>55212040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4"/>
      <c r="B161" s="3"/>
      <c r="C161" s="40"/>
      <c r="D161" s="6"/>
      <c r="E161" s="8"/>
      <c r="F161" s="234"/>
      <c r="G161" s="377" t="s">
        <v>13</v>
      </c>
      <c r="H161" s="377"/>
      <c r="I161" s="39"/>
      <c r="J161" s="13">
        <f>SUM(G8:G157)</f>
        <v>98525</v>
      </c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14"/>
      <c r="B162" s="7"/>
      <c r="C162" s="40"/>
      <c r="D162" s="6"/>
      <c r="E162" s="7"/>
      <c r="F162" s="234"/>
      <c r="G162" s="377" t="s">
        <v>14</v>
      </c>
      <c r="H162" s="377"/>
      <c r="I162" s="41"/>
      <c r="J162" s="15">
        <f>J160-J161</f>
        <v>55113515</v>
      </c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4"/>
      <c r="B163" s="16"/>
      <c r="C163" s="40"/>
      <c r="D163" s="17"/>
      <c r="E163" s="7"/>
      <c r="F163" s="8"/>
      <c r="G163" s="377" t="s">
        <v>15</v>
      </c>
      <c r="H163" s="377"/>
      <c r="I163" s="39"/>
      <c r="J163" s="13">
        <f>SUM(H8:H159)</f>
        <v>3367500</v>
      </c>
      <c r="K163" s="219"/>
      <c r="L163" s="219"/>
      <c r="M163" s="219"/>
      <c r="N163" s="219"/>
      <c r="O163" s="219"/>
      <c r="P163" s="219"/>
    </row>
    <row r="164" spans="1:16" x14ac:dyDescent="0.25">
      <c r="A164" s="4"/>
      <c r="B164" s="16"/>
      <c r="C164" s="40"/>
      <c r="D164" s="17"/>
      <c r="E164" s="7"/>
      <c r="F164" s="8"/>
      <c r="G164" s="377" t="s">
        <v>16</v>
      </c>
      <c r="H164" s="377"/>
      <c r="I164" s="39"/>
      <c r="J164" s="13">
        <f>J162+J163</f>
        <v>58481015</v>
      </c>
    </row>
    <row r="165" spans="1:16" x14ac:dyDescent="0.25">
      <c r="A165" s="4"/>
      <c r="B165" s="16"/>
      <c r="C165" s="40"/>
      <c r="D165" s="17"/>
      <c r="E165" s="7"/>
      <c r="F165" s="3"/>
      <c r="G165" s="377" t="s">
        <v>5</v>
      </c>
      <c r="H165" s="377"/>
      <c r="I165" s="39"/>
      <c r="J165" s="13">
        <f>SUM(I8:I159)</f>
        <v>58481015</v>
      </c>
    </row>
    <row r="166" spans="1:16" x14ac:dyDescent="0.25">
      <c r="A166" s="4"/>
      <c r="B166" s="16"/>
      <c r="C166" s="40"/>
      <c r="D166" s="17"/>
      <c r="E166" s="7"/>
      <c r="F166" s="3"/>
      <c r="G166" s="377" t="s">
        <v>32</v>
      </c>
      <c r="H166" s="377"/>
      <c r="I166" s="40" t="str">
        <f>IF(J166&gt;0,"SALDO",IF(J166&lt;0,"PIUTANG",IF(J166=0,"LUNAS")))</f>
        <v>LUNAS</v>
      </c>
      <c r="J166" s="13">
        <f>J165-J164</f>
        <v>0</v>
      </c>
    </row>
    <row r="167" spans="1:16" x14ac:dyDescent="0.25">
      <c r="F167" s="37"/>
      <c r="G167" s="37"/>
      <c r="J167" s="37"/>
    </row>
    <row r="168" spans="1:16" x14ac:dyDescent="0.25">
      <c r="C168" s="37"/>
      <c r="D168" s="37"/>
      <c r="F168" s="37"/>
      <c r="G168" s="37"/>
      <c r="J168" s="37"/>
      <c r="L168"/>
      <c r="M168"/>
      <c r="N168"/>
      <c r="O168"/>
      <c r="P168"/>
    </row>
    <row r="169" spans="1:16" x14ac:dyDescent="0.25">
      <c r="C169" s="37"/>
      <c r="D169" s="37"/>
      <c r="F169" s="37"/>
      <c r="G169" s="37"/>
      <c r="J169" s="37"/>
      <c r="L169"/>
      <c r="M169"/>
      <c r="N169"/>
      <c r="O169"/>
      <c r="P169"/>
    </row>
    <row r="170" spans="1:16" x14ac:dyDescent="0.25">
      <c r="C170" s="37"/>
      <c r="D170" s="37"/>
      <c r="F170" s="37"/>
      <c r="G170" s="37"/>
      <c r="J170" s="37"/>
      <c r="L170"/>
      <c r="M170"/>
      <c r="N170"/>
      <c r="O170"/>
      <c r="P170"/>
    </row>
    <row r="171" spans="1:16" x14ac:dyDescent="0.25">
      <c r="C171" s="37"/>
      <c r="D171" s="37"/>
      <c r="F171" s="37"/>
      <c r="G171" s="37"/>
      <c r="J171" s="37"/>
      <c r="L171"/>
      <c r="M171"/>
      <c r="N171"/>
      <c r="O171"/>
      <c r="P171"/>
    </row>
    <row r="172" spans="1:16" x14ac:dyDescent="0.25">
      <c r="C172" s="37"/>
      <c r="D172" s="37"/>
      <c r="L172"/>
      <c r="M172"/>
      <c r="N172"/>
      <c r="O172"/>
      <c r="P172"/>
    </row>
  </sheetData>
  <mergeCells count="15">
    <mergeCell ref="G166:H166"/>
    <mergeCell ref="G160:H160"/>
    <mergeCell ref="G161:H161"/>
    <mergeCell ref="G162:H162"/>
    <mergeCell ref="G163:H163"/>
    <mergeCell ref="G164:H164"/>
    <mergeCell ref="G165:H165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21"/>
  <sheetViews>
    <sheetView zoomScale="85" zoomScaleNormal="85" workbookViewId="0">
      <pane ySplit="7" topLeftCell="A193" activePane="bottomLeft" state="frozen"/>
      <selection pane="bottomLeft" activeCell="B205" sqref="B20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189</v>
      </c>
      <c r="D1" s="218"/>
      <c r="E1" s="218"/>
      <c r="F1" s="378" t="s">
        <v>22</v>
      </c>
      <c r="G1" s="378"/>
      <c r="H1" s="378"/>
      <c r="I1" s="220"/>
      <c r="J1" s="218"/>
      <c r="M1" s="219">
        <f>SUM(D170:D194)</f>
        <v>7053033</v>
      </c>
      <c r="N1" s="219">
        <v>7053025</v>
      </c>
      <c r="O1" s="219">
        <f>N1-M1</f>
        <v>-8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378" t="s">
        <v>21</v>
      </c>
      <c r="G2" s="378"/>
      <c r="H2" s="378"/>
      <c r="I2" s="220">
        <f>J215*-1</f>
        <v>915245</v>
      </c>
      <c r="J2" s="218"/>
      <c r="M2" s="219">
        <f>SUM(G170:G194)</f>
        <v>6175225</v>
      </c>
      <c r="N2" s="219">
        <v>6175225</v>
      </c>
      <c r="O2" s="219">
        <f>N2-M2</f>
        <v>0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877808</v>
      </c>
      <c r="N3" s="219">
        <f>N1-N2</f>
        <v>877800</v>
      </c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5" x14ac:dyDescent="0.25">
      <c r="A7" s="414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19"/>
      <c r="I7" s="421"/>
      <c r="J7" s="391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98">
        <v>43333</v>
      </c>
      <c r="B198" s="99">
        <v>180172939</v>
      </c>
      <c r="C198" s="100">
        <v>1</v>
      </c>
      <c r="D198" s="34">
        <v>93538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43333</v>
      </c>
      <c r="B199" s="242">
        <v>180172940</v>
      </c>
      <c r="C199" s="247">
        <v>2</v>
      </c>
      <c r="D199" s="246">
        <v>194863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180173041</v>
      </c>
      <c r="C200" s="247">
        <v>3</v>
      </c>
      <c r="D200" s="246">
        <v>222338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43335</v>
      </c>
      <c r="B201" s="242">
        <v>180173088</v>
      </c>
      <c r="C201" s="247">
        <v>2</v>
      </c>
      <c r="D201" s="246">
        <v>271950</v>
      </c>
      <c r="E201" s="244"/>
      <c r="F201" s="242"/>
      <c r="G201" s="246"/>
      <c r="H201" s="245"/>
      <c r="I201" s="245"/>
      <c r="J201" s="246"/>
    </row>
    <row r="202" spans="1:10" x14ac:dyDescent="0.25">
      <c r="A202" s="241">
        <v>43336</v>
      </c>
      <c r="B202" s="242">
        <v>180173157</v>
      </c>
      <c r="C202" s="247">
        <v>1</v>
      </c>
      <c r="D202" s="246">
        <v>69825</v>
      </c>
      <c r="E202" s="244"/>
      <c r="F202" s="242"/>
      <c r="G202" s="246"/>
      <c r="H202" s="245"/>
      <c r="I202" s="245">
        <v>1486452</v>
      </c>
      <c r="J202" s="246" t="s">
        <v>17</v>
      </c>
    </row>
    <row r="203" spans="1:10" x14ac:dyDescent="0.25">
      <c r="A203" s="98">
        <v>43337</v>
      </c>
      <c r="B203" s="99">
        <v>180173198</v>
      </c>
      <c r="C203" s="100">
        <v>2</v>
      </c>
      <c r="D203" s="34">
        <v>180688</v>
      </c>
      <c r="E203" s="101"/>
      <c r="F203" s="99"/>
      <c r="G203" s="34"/>
      <c r="H203" s="102"/>
      <c r="I203" s="102"/>
      <c r="J203" s="34"/>
    </row>
    <row r="204" spans="1:10" x14ac:dyDescent="0.25">
      <c r="A204" s="98">
        <v>43337</v>
      </c>
      <c r="B204" s="99">
        <v>180173222</v>
      </c>
      <c r="C204" s="100">
        <v>2</v>
      </c>
      <c r="D204" s="34">
        <v>246575</v>
      </c>
      <c r="E204" s="101"/>
      <c r="F204" s="99"/>
      <c r="G204" s="34"/>
      <c r="H204" s="102"/>
      <c r="I204" s="102"/>
      <c r="J204" s="34"/>
    </row>
    <row r="205" spans="1:10" x14ac:dyDescent="0.25">
      <c r="A205" s="98">
        <v>43339</v>
      </c>
      <c r="B205" s="99">
        <v>180173328</v>
      </c>
      <c r="C205" s="100">
        <v>3</v>
      </c>
      <c r="D205" s="34">
        <v>394450</v>
      </c>
      <c r="E205" s="101"/>
      <c r="F205" s="99"/>
      <c r="G205" s="34"/>
      <c r="H205" s="102"/>
      <c r="I205" s="102"/>
      <c r="J205" s="34"/>
    </row>
    <row r="206" spans="1:10" x14ac:dyDescent="0.25">
      <c r="A206" s="235"/>
      <c r="B206" s="234"/>
      <c r="C206" s="240"/>
      <c r="D206" s="236"/>
      <c r="E206" s="237"/>
      <c r="F206" s="234"/>
      <c r="G206" s="236"/>
      <c r="H206" s="239"/>
      <c r="I206" s="239"/>
      <c r="J206" s="236"/>
    </row>
    <row r="207" spans="1:10" x14ac:dyDescent="0.25">
      <c r="A207" s="235"/>
      <c r="B207" s="223" t="s">
        <v>11</v>
      </c>
      <c r="C207" s="232">
        <f>SUM(C8:C206)</f>
        <v>1381</v>
      </c>
      <c r="D207" s="224"/>
      <c r="E207" s="223" t="s">
        <v>11</v>
      </c>
      <c r="F207" s="223">
        <f>SUM(F8:F206)</f>
        <v>215</v>
      </c>
      <c r="G207" s="224">
        <f>SUM(G8:G206)</f>
        <v>23221977</v>
      </c>
      <c r="H207" s="239"/>
      <c r="I207" s="239"/>
      <c r="J207" s="236"/>
    </row>
    <row r="208" spans="1:10" x14ac:dyDescent="0.25">
      <c r="A208" s="235"/>
      <c r="B208" s="223"/>
      <c r="C208" s="232"/>
      <c r="D208" s="224"/>
      <c r="E208" s="237"/>
      <c r="F208" s="234"/>
      <c r="G208" s="236"/>
      <c r="H208" s="239"/>
      <c r="I208" s="239"/>
      <c r="J208" s="236"/>
    </row>
    <row r="209" spans="1:16" x14ac:dyDescent="0.25">
      <c r="A209" s="225"/>
      <c r="B209" s="226"/>
      <c r="C209" s="240"/>
      <c r="D209" s="236"/>
      <c r="E209" s="223"/>
      <c r="F209" s="234"/>
      <c r="G209" s="377" t="s">
        <v>12</v>
      </c>
      <c r="H209" s="377"/>
      <c r="I209" s="239"/>
      <c r="J209" s="227">
        <f>SUM(D8:D206)</f>
        <v>133568983</v>
      </c>
    </row>
    <row r="210" spans="1:16" x14ac:dyDescent="0.25">
      <c r="A210" s="235"/>
      <c r="B210" s="234"/>
      <c r="C210" s="240"/>
      <c r="D210" s="236"/>
      <c r="E210" s="223"/>
      <c r="F210" s="234"/>
      <c r="G210" s="377" t="s">
        <v>13</v>
      </c>
      <c r="H210" s="377"/>
      <c r="I210" s="239"/>
      <c r="J210" s="227">
        <f>SUM(G8:G206)</f>
        <v>23221977</v>
      </c>
    </row>
    <row r="211" spans="1:16" x14ac:dyDescent="0.25">
      <c r="A211" s="228"/>
      <c r="B211" s="237"/>
      <c r="C211" s="240"/>
      <c r="D211" s="236"/>
      <c r="E211" s="237"/>
      <c r="F211" s="234"/>
      <c r="G211" s="377" t="s">
        <v>14</v>
      </c>
      <c r="H211" s="377"/>
      <c r="I211" s="41"/>
      <c r="J211" s="229">
        <f>J209-J210</f>
        <v>110347006</v>
      </c>
    </row>
    <row r="212" spans="1:16" x14ac:dyDescent="0.25">
      <c r="A212" s="235"/>
      <c r="B212" s="230"/>
      <c r="C212" s="240"/>
      <c r="D212" s="231"/>
      <c r="E212" s="237"/>
      <c r="F212" s="223"/>
      <c r="G212" s="377" t="s">
        <v>15</v>
      </c>
      <c r="H212" s="377"/>
      <c r="I212" s="239"/>
      <c r="J212" s="227">
        <f>SUM(H8:H208)</f>
        <v>375000</v>
      </c>
    </row>
    <row r="213" spans="1:16" x14ac:dyDescent="0.25">
      <c r="A213" s="235"/>
      <c r="B213" s="230"/>
      <c r="C213" s="240"/>
      <c r="D213" s="231"/>
      <c r="E213" s="237"/>
      <c r="F213" s="223"/>
      <c r="G213" s="377" t="s">
        <v>16</v>
      </c>
      <c r="H213" s="377"/>
      <c r="I213" s="239"/>
      <c r="J213" s="227">
        <f>J211+J212</f>
        <v>110722006</v>
      </c>
    </row>
    <row r="214" spans="1:16" x14ac:dyDescent="0.25">
      <c r="A214" s="235"/>
      <c r="B214" s="230"/>
      <c r="C214" s="240"/>
      <c r="D214" s="231"/>
      <c r="E214" s="237"/>
      <c r="F214" s="234"/>
      <c r="G214" s="377" t="s">
        <v>5</v>
      </c>
      <c r="H214" s="377"/>
      <c r="I214" s="239"/>
      <c r="J214" s="227">
        <f>SUM(I8:I208)</f>
        <v>109806761</v>
      </c>
    </row>
    <row r="215" spans="1:16" x14ac:dyDescent="0.25">
      <c r="A215" s="235"/>
      <c r="B215" s="230"/>
      <c r="C215" s="240"/>
      <c r="D215" s="231"/>
      <c r="E215" s="237"/>
      <c r="F215" s="234"/>
      <c r="G215" s="377" t="s">
        <v>32</v>
      </c>
      <c r="H215" s="377"/>
      <c r="I215" s="240" t="str">
        <f>IF(J215&gt;0,"SALDO",IF(J215&lt;0,"PIUTANG",IF(J215=0,"LUNAS")))</f>
        <v>PIUTANG</v>
      </c>
      <c r="J215" s="227">
        <f>J214-J213</f>
        <v>-915245</v>
      </c>
    </row>
    <row r="216" spans="1:16" x14ac:dyDescent="0.25">
      <c r="F216" s="219"/>
      <c r="G216" s="219"/>
      <c r="J216" s="219"/>
    </row>
    <row r="217" spans="1:16" x14ac:dyDescent="0.25">
      <c r="C217" s="219"/>
      <c r="D217" s="219"/>
      <c r="F217" s="219"/>
      <c r="G217" s="219"/>
      <c r="J217" s="219"/>
      <c r="L217" s="233"/>
      <c r="M217" s="233"/>
      <c r="N217" s="233"/>
      <c r="O217" s="233"/>
      <c r="P217" s="233"/>
    </row>
    <row r="218" spans="1:16" x14ac:dyDescent="0.25">
      <c r="C218" s="219"/>
      <c r="D218" s="219"/>
      <c r="F218" s="219"/>
      <c r="G218" s="219"/>
      <c r="J218" s="219"/>
      <c r="L218" s="233"/>
      <c r="M218" s="233"/>
      <c r="N218" s="233"/>
      <c r="O218" s="233"/>
      <c r="P218" s="233"/>
    </row>
    <row r="219" spans="1:16" x14ac:dyDescent="0.25">
      <c r="C219" s="219"/>
      <c r="D219" s="219"/>
      <c r="F219" s="219"/>
      <c r="G219" s="219"/>
      <c r="J219" s="219"/>
      <c r="L219" s="233"/>
      <c r="M219" s="233"/>
      <c r="N219" s="233"/>
      <c r="O219" s="233"/>
      <c r="P219" s="233"/>
    </row>
    <row r="220" spans="1:16" x14ac:dyDescent="0.25">
      <c r="C220" s="219"/>
      <c r="D220" s="219"/>
      <c r="F220" s="219"/>
      <c r="G220" s="219"/>
      <c r="J220" s="219"/>
      <c r="L220" s="233"/>
      <c r="M220" s="233"/>
      <c r="N220" s="233"/>
      <c r="O220" s="233"/>
      <c r="P220" s="233"/>
    </row>
    <row r="221" spans="1:16" x14ac:dyDescent="0.25">
      <c r="C221" s="219"/>
      <c r="D221" s="219"/>
      <c r="L221" s="233"/>
      <c r="M221" s="233"/>
      <c r="N221" s="233"/>
      <c r="O221" s="233"/>
      <c r="P221" s="233"/>
    </row>
  </sheetData>
  <mergeCells count="15">
    <mergeCell ref="G215:H215"/>
    <mergeCell ref="G209:H209"/>
    <mergeCell ref="G210:H210"/>
    <mergeCell ref="G211:H211"/>
    <mergeCell ref="G212:H212"/>
    <mergeCell ref="G213:H213"/>
    <mergeCell ref="G214:H21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workbookViewId="0">
      <pane ySplit="7" topLeftCell="A8" activePane="bottomLeft" state="frozen"/>
      <selection pane="bottomLeft" activeCell="B16" sqref="B16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203</v>
      </c>
      <c r="D1" s="218"/>
      <c r="E1" s="218"/>
      <c r="F1" s="378" t="s">
        <v>22</v>
      </c>
      <c r="G1" s="378"/>
      <c r="H1" s="378"/>
      <c r="I1" s="220" t="s">
        <v>191</v>
      </c>
      <c r="J1" s="218"/>
      <c r="L1" s="238">
        <f>SUM(D9:D12)</f>
        <v>1256063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378" t="s">
        <v>21</v>
      </c>
      <c r="G2" s="378"/>
      <c r="H2" s="378"/>
      <c r="I2" s="220">
        <f>J34*-1</f>
        <v>1432813</v>
      </c>
      <c r="J2" s="218"/>
      <c r="L2" s="238">
        <f>SUM(G9:G12)</f>
        <v>194250</v>
      </c>
      <c r="M2" s="238"/>
    </row>
    <row r="3" spans="1:13" x14ac:dyDescent="0.25">
      <c r="A3" s="218" t="s">
        <v>115</v>
      </c>
      <c r="B3" s="218"/>
      <c r="C3" s="28" t="s">
        <v>204</v>
      </c>
      <c r="D3" s="218"/>
      <c r="E3" s="218"/>
      <c r="F3" s="374"/>
      <c r="G3" s="374"/>
      <c r="H3" s="374"/>
      <c r="I3" s="220"/>
      <c r="J3" s="218"/>
      <c r="L3" s="238">
        <f>L1-L2</f>
        <v>1061813</v>
      </c>
      <c r="M3" s="238"/>
    </row>
    <row r="4" spans="1:13" x14ac:dyDescent="0.25">
      <c r="L4" s="238"/>
    </row>
    <row r="5" spans="1:13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238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3" x14ac:dyDescent="0.25">
      <c r="A7" s="414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387"/>
      <c r="I7" s="421"/>
      <c r="J7" s="391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98">
        <v>43337</v>
      </c>
      <c r="B13" s="99">
        <v>180173182</v>
      </c>
      <c r="C13" s="253">
        <v>4</v>
      </c>
      <c r="D13" s="34">
        <v>407138</v>
      </c>
      <c r="E13" s="101"/>
      <c r="F13" s="99"/>
      <c r="G13" s="34"/>
      <c r="H13" s="101"/>
      <c r="I13" s="102"/>
      <c r="J13" s="34"/>
      <c r="L13" s="238"/>
    </row>
    <row r="14" spans="1:13" x14ac:dyDescent="0.25">
      <c r="A14" s="98">
        <v>43337</v>
      </c>
      <c r="B14" s="99">
        <v>180173204</v>
      </c>
      <c r="C14" s="253">
        <v>1</v>
      </c>
      <c r="D14" s="34">
        <v>126000</v>
      </c>
      <c r="E14" s="101"/>
      <c r="F14" s="99"/>
      <c r="G14" s="34"/>
      <c r="H14" s="101"/>
      <c r="I14" s="102"/>
      <c r="J14" s="34"/>
      <c r="L14" s="238"/>
    </row>
    <row r="15" spans="1:13" x14ac:dyDescent="0.25">
      <c r="A15" s="98">
        <v>43339</v>
      </c>
      <c r="B15" s="99">
        <v>180173309</v>
      </c>
      <c r="C15" s="253">
        <v>6</v>
      </c>
      <c r="D15" s="34">
        <v>532175</v>
      </c>
      <c r="E15" s="101"/>
      <c r="F15" s="99"/>
      <c r="G15" s="34"/>
      <c r="H15" s="101"/>
      <c r="I15" s="102"/>
      <c r="J15" s="34"/>
      <c r="L15" s="238"/>
    </row>
    <row r="16" spans="1:13" x14ac:dyDescent="0.25">
      <c r="A16" s="98">
        <v>43339</v>
      </c>
      <c r="B16" s="99">
        <v>180173354</v>
      </c>
      <c r="C16" s="253">
        <v>3</v>
      </c>
      <c r="D16" s="34">
        <v>367500</v>
      </c>
      <c r="E16" s="101"/>
      <c r="F16" s="99"/>
      <c r="G16" s="34"/>
      <c r="H16" s="101"/>
      <c r="I16" s="102"/>
      <c r="J16" s="34"/>
      <c r="L16" s="238"/>
    </row>
    <row r="17" spans="1:12" x14ac:dyDescent="0.25">
      <c r="A17" s="98"/>
      <c r="B17" s="99"/>
      <c r="C17" s="253"/>
      <c r="D17" s="34"/>
      <c r="E17" s="101"/>
      <c r="F17" s="99"/>
      <c r="G17" s="34"/>
      <c r="H17" s="101"/>
      <c r="I17" s="102"/>
      <c r="J17" s="34"/>
      <c r="L17" s="238"/>
    </row>
    <row r="18" spans="1:12" x14ac:dyDescent="0.25">
      <c r="A18" s="98"/>
      <c r="B18" s="99"/>
      <c r="C18" s="253"/>
      <c r="D18" s="34"/>
      <c r="E18" s="101"/>
      <c r="F18" s="99"/>
      <c r="G18" s="34"/>
      <c r="H18" s="101"/>
      <c r="I18" s="102"/>
      <c r="J18" s="34"/>
      <c r="L18" s="238"/>
    </row>
    <row r="19" spans="1:12" x14ac:dyDescent="0.25">
      <c r="A19" s="98"/>
      <c r="B19" s="99"/>
      <c r="C19" s="253"/>
      <c r="D19" s="34"/>
      <c r="E19" s="101"/>
      <c r="F19" s="99"/>
      <c r="G19" s="34"/>
      <c r="H19" s="101"/>
      <c r="I19" s="102"/>
      <c r="J19" s="34"/>
      <c r="L19" s="238"/>
    </row>
    <row r="20" spans="1:12" x14ac:dyDescent="0.25">
      <c r="A20" s="98"/>
      <c r="B20" s="99"/>
      <c r="C20" s="253"/>
      <c r="D20" s="34"/>
      <c r="E20" s="101"/>
      <c r="F20" s="99"/>
      <c r="G20" s="34"/>
      <c r="H20" s="101"/>
      <c r="I20" s="102"/>
      <c r="J20" s="34"/>
      <c r="L20" s="238"/>
    </row>
    <row r="21" spans="1:12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98"/>
      <c r="B22" s="99"/>
      <c r="C22" s="253"/>
      <c r="D22" s="34"/>
      <c r="E22" s="101"/>
      <c r="F22" s="99"/>
      <c r="G22" s="34"/>
      <c r="H22" s="101"/>
      <c r="I22" s="102"/>
      <c r="J22" s="34"/>
      <c r="L22" s="238"/>
    </row>
    <row r="23" spans="1:12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235"/>
      <c r="B25" s="234"/>
      <c r="C25" s="26"/>
      <c r="D25" s="236"/>
      <c r="E25" s="237"/>
      <c r="F25" s="234"/>
      <c r="G25" s="236"/>
      <c r="H25" s="237"/>
      <c r="I25" s="239"/>
      <c r="J25" s="236"/>
    </row>
    <row r="26" spans="1:12" x14ac:dyDescent="0.25">
      <c r="A26" s="235"/>
      <c r="B26" s="223" t="s">
        <v>11</v>
      </c>
      <c r="C26" s="27">
        <f>SUM(C8:C25)</f>
        <v>30</v>
      </c>
      <c r="D26" s="224"/>
      <c r="E26" s="223" t="s">
        <v>11</v>
      </c>
      <c r="F26" s="223">
        <f>SUM(F8:F25)</f>
        <v>1</v>
      </c>
      <c r="G26" s="5"/>
      <c r="H26" s="234"/>
      <c r="I26" s="240"/>
      <c r="J26" s="5"/>
    </row>
    <row r="27" spans="1:12" x14ac:dyDescent="0.25">
      <c r="A27" s="235"/>
      <c r="B27" s="223"/>
      <c r="C27" s="27"/>
      <c r="D27" s="224"/>
      <c r="E27" s="223"/>
      <c r="F27" s="223"/>
      <c r="G27" s="32"/>
      <c r="H27" s="33"/>
      <c r="I27" s="240"/>
      <c r="J27" s="5"/>
    </row>
    <row r="28" spans="1:12" x14ac:dyDescent="0.25">
      <c r="A28" s="225"/>
      <c r="B28" s="226"/>
      <c r="C28" s="26"/>
      <c r="D28" s="236"/>
      <c r="E28" s="223"/>
      <c r="F28" s="234"/>
      <c r="G28" s="377" t="s">
        <v>12</v>
      </c>
      <c r="H28" s="377"/>
      <c r="I28" s="239"/>
      <c r="J28" s="227">
        <f>SUM(D8:D25)</f>
        <v>3193139</v>
      </c>
    </row>
    <row r="29" spans="1:12" x14ac:dyDescent="0.25">
      <c r="A29" s="235"/>
      <c r="B29" s="234"/>
      <c r="C29" s="26"/>
      <c r="D29" s="236"/>
      <c r="E29" s="237"/>
      <c r="F29" s="234"/>
      <c r="G29" s="377" t="s">
        <v>13</v>
      </c>
      <c r="H29" s="377"/>
      <c r="I29" s="239"/>
      <c r="J29" s="227">
        <f>SUM(G8:G25)</f>
        <v>194250</v>
      </c>
    </row>
    <row r="30" spans="1:12" x14ac:dyDescent="0.25">
      <c r="A30" s="228"/>
      <c r="B30" s="237"/>
      <c r="C30" s="26"/>
      <c r="D30" s="236"/>
      <c r="E30" s="237"/>
      <c r="F30" s="234"/>
      <c r="G30" s="377" t="s">
        <v>14</v>
      </c>
      <c r="H30" s="377"/>
      <c r="I30" s="41"/>
      <c r="J30" s="229">
        <f>J28-J29</f>
        <v>2998889</v>
      </c>
    </row>
    <row r="31" spans="1:12" x14ac:dyDescent="0.25">
      <c r="A31" s="235"/>
      <c r="B31" s="230"/>
      <c r="C31" s="26"/>
      <c r="D31" s="231"/>
      <c r="E31" s="237"/>
      <c r="F31" s="234"/>
      <c r="G31" s="377" t="s">
        <v>15</v>
      </c>
      <c r="H31" s="377"/>
      <c r="I31" s="239"/>
      <c r="J31" s="227">
        <f>SUM(H8:H26)</f>
        <v>0</v>
      </c>
    </row>
    <row r="32" spans="1:12" x14ac:dyDescent="0.25">
      <c r="A32" s="235"/>
      <c r="B32" s="230"/>
      <c r="C32" s="26"/>
      <c r="D32" s="231"/>
      <c r="E32" s="237"/>
      <c r="F32" s="234"/>
      <c r="G32" s="377" t="s">
        <v>16</v>
      </c>
      <c r="H32" s="377"/>
      <c r="I32" s="239"/>
      <c r="J32" s="227">
        <f>J30+J31</f>
        <v>2998889</v>
      </c>
    </row>
    <row r="33" spans="1:10" x14ac:dyDescent="0.25">
      <c r="A33" s="235"/>
      <c r="B33" s="230"/>
      <c r="C33" s="26"/>
      <c r="D33" s="231"/>
      <c r="E33" s="237"/>
      <c r="F33" s="234"/>
      <c r="G33" s="377" t="s">
        <v>5</v>
      </c>
      <c r="H33" s="377"/>
      <c r="I33" s="239"/>
      <c r="J33" s="227">
        <f>SUM(I8:I26)</f>
        <v>1566076</v>
      </c>
    </row>
    <row r="34" spans="1:10" x14ac:dyDescent="0.25">
      <c r="A34" s="235"/>
      <c r="B34" s="230"/>
      <c r="C34" s="26"/>
      <c r="D34" s="231"/>
      <c r="E34" s="237"/>
      <c r="F34" s="234"/>
      <c r="G34" s="377" t="s">
        <v>32</v>
      </c>
      <c r="H34" s="377"/>
      <c r="I34" s="240" t="str">
        <f>IF(J34&gt;0,"SALDO",IF(J34&lt;0,"PIUTANG",IF(J34=0,"LUNAS")))</f>
        <v>PIUTANG</v>
      </c>
      <c r="J34" s="227">
        <f>J33-J32</f>
        <v>-1432813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5"/>
  <sheetViews>
    <sheetView workbookViewId="0">
      <pane ySplit="7" topLeftCell="A54" activePane="bottomLeft" state="frozen"/>
      <selection pane="bottomLeft" activeCell="B62" sqref="B6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78" t="s">
        <v>22</v>
      </c>
      <c r="G1" s="378"/>
      <c r="H1" s="378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J75*-1</f>
        <v>2036126</v>
      </c>
      <c r="J2" s="20"/>
      <c r="L2" s="37">
        <f>SUM(G53:G66)</f>
        <v>1609213</v>
      </c>
      <c r="M2" s="107"/>
    </row>
    <row r="3" spans="1:17" s="233" customFormat="1" x14ac:dyDescent="0.25">
      <c r="A3" s="218" t="s">
        <v>115</v>
      </c>
      <c r="B3" s="218"/>
      <c r="C3" s="221" t="s">
        <v>179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M5" s="37"/>
    </row>
    <row r="6" spans="1:17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  <c r="M6" s="37"/>
    </row>
    <row r="7" spans="1:17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1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>
        <v>43321</v>
      </c>
      <c r="B60" s="99">
        <v>180171911</v>
      </c>
      <c r="C60" s="100">
        <v>4</v>
      </c>
      <c r="D60" s="34">
        <v>417025</v>
      </c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98">
        <v>43335</v>
      </c>
      <c r="B61" s="99">
        <v>180173009</v>
      </c>
      <c r="C61" s="100">
        <v>11</v>
      </c>
      <c r="D61" s="34">
        <v>1115888</v>
      </c>
      <c r="E61" s="101"/>
      <c r="F61" s="99"/>
      <c r="G61" s="34"/>
      <c r="H61" s="102"/>
      <c r="I61" s="102"/>
      <c r="J61" s="34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98">
        <v>43338</v>
      </c>
      <c r="B62" s="99">
        <v>180173239</v>
      </c>
      <c r="C62" s="100">
        <v>5</v>
      </c>
      <c r="D62" s="34">
        <v>503213</v>
      </c>
      <c r="E62" s="101"/>
      <c r="F62" s="99"/>
      <c r="G62" s="34"/>
      <c r="H62" s="102"/>
      <c r="I62" s="102"/>
      <c r="J62" s="34"/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x14ac:dyDescent="0.25">
      <c r="A66" s="4"/>
      <c r="B66" s="3"/>
      <c r="C66" s="40"/>
      <c r="D66" s="6"/>
      <c r="E66" s="7"/>
      <c r="F66" s="3"/>
      <c r="G66" s="6"/>
      <c r="H66" s="39"/>
      <c r="I66" s="39"/>
      <c r="J66" s="6"/>
      <c r="M66" s="37"/>
    </row>
    <row r="67" spans="1:17" x14ac:dyDescent="0.25">
      <c r="A67" s="4"/>
      <c r="B67" s="8" t="s">
        <v>11</v>
      </c>
      <c r="C67" s="77">
        <f>SUM(C8:C66)</f>
        <v>357</v>
      </c>
      <c r="D67" s="9"/>
      <c r="E67" s="8" t="s">
        <v>11</v>
      </c>
      <c r="F67" s="8">
        <f>SUM(F8:F66)</f>
        <v>100</v>
      </c>
      <c r="G67" s="5"/>
      <c r="H67" s="40"/>
      <c r="I67" s="40"/>
      <c r="J67" s="5"/>
      <c r="M67" s="37"/>
    </row>
    <row r="68" spans="1:17" x14ac:dyDescent="0.25">
      <c r="A68" s="4"/>
      <c r="B68" s="8"/>
      <c r="C68" s="77"/>
      <c r="D68" s="9"/>
      <c r="E68" s="8"/>
      <c r="F68" s="8"/>
      <c r="G68" s="32"/>
      <c r="H68" s="52"/>
      <c r="I68" s="40"/>
      <c r="J68" s="5"/>
      <c r="M68" s="37"/>
    </row>
    <row r="69" spans="1:17" x14ac:dyDescent="0.25">
      <c r="A69" s="10"/>
      <c r="B69" s="11"/>
      <c r="C69" s="40"/>
      <c r="D69" s="6"/>
      <c r="E69" s="8"/>
      <c r="F69" s="3"/>
      <c r="G69" s="377" t="s">
        <v>12</v>
      </c>
      <c r="H69" s="377"/>
      <c r="I69" s="39"/>
      <c r="J69" s="13">
        <f>SUM(D8:D66)</f>
        <v>39951987</v>
      </c>
      <c r="M69" s="37"/>
    </row>
    <row r="70" spans="1:17" x14ac:dyDescent="0.25">
      <c r="A70" s="4"/>
      <c r="B70" s="3"/>
      <c r="C70" s="40"/>
      <c r="D70" s="6"/>
      <c r="E70" s="7"/>
      <c r="F70" s="3"/>
      <c r="G70" s="377" t="s">
        <v>13</v>
      </c>
      <c r="H70" s="377"/>
      <c r="I70" s="39"/>
      <c r="J70" s="13">
        <f>SUM(G8:G66)</f>
        <v>11841372</v>
      </c>
      <c r="M70" s="37"/>
    </row>
    <row r="71" spans="1:17" x14ac:dyDescent="0.25">
      <c r="A71" s="14"/>
      <c r="B71" s="7"/>
      <c r="C71" s="40"/>
      <c r="D71" s="6"/>
      <c r="E71" s="7"/>
      <c r="F71" s="3"/>
      <c r="G71" s="377" t="s">
        <v>14</v>
      </c>
      <c r="H71" s="377"/>
      <c r="I71" s="41"/>
      <c r="J71" s="15">
        <f>J69-J70</f>
        <v>28110615</v>
      </c>
      <c r="M71" s="37"/>
    </row>
    <row r="72" spans="1:17" x14ac:dyDescent="0.25">
      <c r="A72" s="4"/>
      <c r="B72" s="16"/>
      <c r="C72" s="40"/>
      <c r="D72" s="17"/>
      <c r="E72" s="7"/>
      <c r="F72" s="3"/>
      <c r="G72" s="377" t="s">
        <v>15</v>
      </c>
      <c r="H72" s="377"/>
      <c r="I72" s="39"/>
      <c r="J72" s="13">
        <f>SUM(H8:H67)</f>
        <v>0</v>
      </c>
      <c r="M72" s="37"/>
    </row>
    <row r="73" spans="1:17" x14ac:dyDescent="0.25">
      <c r="A73" s="4"/>
      <c r="B73" s="16"/>
      <c r="C73" s="40"/>
      <c r="D73" s="17"/>
      <c r="E73" s="7"/>
      <c r="F73" s="3"/>
      <c r="G73" s="377" t="s">
        <v>16</v>
      </c>
      <c r="H73" s="377"/>
      <c r="I73" s="39"/>
      <c r="J73" s="13">
        <f>J71+J72</f>
        <v>28110615</v>
      </c>
      <c r="M73" s="37"/>
    </row>
    <row r="74" spans="1:17" x14ac:dyDescent="0.25">
      <c r="A74" s="4"/>
      <c r="B74" s="16"/>
      <c r="C74" s="40"/>
      <c r="D74" s="17"/>
      <c r="E74" s="7"/>
      <c r="F74" s="3"/>
      <c r="G74" s="377" t="s">
        <v>5</v>
      </c>
      <c r="H74" s="377"/>
      <c r="I74" s="39"/>
      <c r="J74" s="13">
        <f>SUM(I8:I67)</f>
        <v>26074489</v>
      </c>
      <c r="M74" s="37"/>
    </row>
    <row r="75" spans="1:17" x14ac:dyDescent="0.25">
      <c r="A75" s="4"/>
      <c r="B75" s="16"/>
      <c r="C75" s="40"/>
      <c r="D75" s="17"/>
      <c r="E75" s="7"/>
      <c r="F75" s="3"/>
      <c r="G75" s="377" t="s">
        <v>32</v>
      </c>
      <c r="H75" s="377"/>
      <c r="I75" s="40" t="str">
        <f>IF(J75&gt;0,"SALDO",IF(J75&lt;0,"PIUTANG",IF(J75=0,"LUNAS")))</f>
        <v>PIUTANG</v>
      </c>
      <c r="J75" s="13">
        <f>J74-J73</f>
        <v>-2036126</v>
      </c>
      <c r="M75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17</vt:i4>
      </vt:variant>
    </vt:vector>
  </HeadingPairs>
  <TitlesOfParts>
    <vt:vector size="60" baseType="lpstr">
      <vt:lpstr>Taufik ST</vt:lpstr>
      <vt:lpstr>Indra Fashion</vt:lpstr>
      <vt:lpstr>Bandros</vt:lpstr>
      <vt:lpstr>Atlantis</vt:lpstr>
      <vt:lpstr>Sale</vt:lpstr>
      <vt:lpstr>Anip</vt:lpstr>
      <vt:lpstr>ESP</vt:lpstr>
      <vt:lpstr>Yuan</vt:lpstr>
      <vt:lpstr>Yanyan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2018-08-27T10:19:30Z</dcterms:modified>
</cp:coreProperties>
</file>