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ST'!$A$5:$J$384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M2" i="58" l="1"/>
  <c r="M1" i="58"/>
  <c r="B11" i="15" l="1"/>
  <c r="L2" i="61" l="1"/>
  <c r="L1" i="61"/>
  <c r="L2" i="58"/>
  <c r="L1" i="58"/>
  <c r="B9" i="15"/>
  <c r="C9" i="15"/>
  <c r="L2" i="2" l="1"/>
  <c r="L1" i="2"/>
  <c r="L2" i="54"/>
  <c r="L1" i="54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12" i="63" l="1"/>
  <c r="J710" i="63"/>
  <c r="J708" i="63"/>
  <c r="J707" i="63"/>
  <c r="I705" i="63"/>
  <c r="H705" i="63"/>
  <c r="G705" i="63"/>
  <c r="F705" i="63"/>
  <c r="D705" i="63"/>
  <c r="C705" i="63"/>
  <c r="L3" i="63"/>
  <c r="L2" i="63"/>
  <c r="L1" i="63"/>
  <c r="J709" i="63" l="1"/>
  <c r="J711" i="63" s="1"/>
  <c r="J713" i="63" s="1"/>
  <c r="I713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61" i="61" l="1"/>
  <c r="J59" i="61"/>
  <c r="J57" i="61"/>
  <c r="J56" i="61"/>
  <c r="F54" i="61"/>
  <c r="C54" i="61"/>
  <c r="J58" i="61" l="1"/>
  <c r="J60" i="61" s="1"/>
  <c r="J62" i="61" s="1"/>
  <c r="I6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N3" i="57" l="1"/>
  <c r="M2" i="57"/>
  <c r="O2" i="57" s="1"/>
  <c r="M1" i="57"/>
  <c r="M3" i="57" s="1"/>
  <c r="O1" i="57" l="1"/>
  <c r="L2" i="12" l="1"/>
  <c r="L1" i="12"/>
  <c r="J1220" i="58" l="1"/>
  <c r="J1218" i="58"/>
  <c r="J1216" i="58"/>
  <c r="J1215" i="58"/>
  <c r="I1213" i="58"/>
  <c r="H1213" i="58"/>
  <c r="G1213" i="58"/>
  <c r="F1213" i="58"/>
  <c r="D1213" i="58"/>
  <c r="C1213" i="58"/>
  <c r="L666" i="58"/>
  <c r="L665" i="58"/>
  <c r="M3" i="58"/>
  <c r="L3" i="58"/>
  <c r="N3" i="58" l="1"/>
  <c r="J1217" i="58"/>
  <c r="J1219" i="58" s="1"/>
  <c r="J1221" i="58" s="1"/>
  <c r="I1221" i="58" l="1"/>
  <c r="I2" i="58"/>
  <c r="C8" i="15" s="1"/>
  <c r="M66" i="57" l="1"/>
  <c r="M65" i="57"/>
  <c r="M67" i="57" l="1"/>
  <c r="L15" i="2"/>
  <c r="L16" i="2"/>
  <c r="L17" i="2"/>
  <c r="J250" i="57" l="1"/>
  <c r="J248" i="57"/>
  <c r="J246" i="57"/>
  <c r="J245" i="57"/>
  <c r="G243" i="57"/>
  <c r="F243" i="57"/>
  <c r="C243" i="57"/>
  <c r="J247" i="57" l="1"/>
  <c r="J249" i="57" s="1"/>
  <c r="J251" i="57" s="1"/>
  <c r="I251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I42" i="30" l="1"/>
  <c r="I44" i="30"/>
  <c r="I37" i="18" l="1"/>
  <c r="I39" i="18"/>
  <c r="L3" i="12" l="1"/>
  <c r="B17" i="15" l="1"/>
  <c r="B14" i="15"/>
  <c r="J383" i="54" l="1"/>
  <c r="J381" i="54"/>
  <c r="J379" i="54"/>
  <c r="J378" i="54"/>
  <c r="I376" i="54"/>
  <c r="H376" i="54"/>
  <c r="G376" i="54"/>
  <c r="F376" i="54"/>
  <c r="D376" i="54"/>
  <c r="C376" i="54"/>
  <c r="J380" i="54" l="1"/>
  <c r="J382" i="54" s="1"/>
  <c r="J384" i="54" s="1"/>
  <c r="I2" i="54" s="1"/>
  <c r="C5" i="15" s="1"/>
  <c r="L3" i="54"/>
  <c r="N3" i="54" s="1"/>
  <c r="I384" i="54" l="1"/>
  <c r="J163" i="35" l="1"/>
  <c r="J167" i="35"/>
  <c r="J165" i="35"/>
  <c r="J162" i="35"/>
  <c r="G160" i="35"/>
  <c r="F160" i="35"/>
  <c r="J164" i="35" l="1"/>
  <c r="J166" i="35" s="1"/>
  <c r="J168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6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68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<sst xmlns="http://schemas.openxmlformats.org/spreadsheetml/2006/main" count="2279" uniqueCount="217">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</sst>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84"/>
  <sheetViews>
    <sheetView zoomScale="85" zoomScaleNormal="85" workbookViewId="0">
      <pane ySplit="7" topLeftCell="A367" activePane="bottomLeft" state="frozen"/>
      <selection pane="bottomLeft" activeCell="H371" sqref="H37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8" t="s">
        <v>22</v>
      </c>
      <c r="G1" s="398"/>
      <c r="H1" s="398"/>
      <c r="I1" s="220" t="s">
        <v>20</v>
      </c>
      <c r="J1" s="218"/>
      <c r="L1" s="275">
        <f>SUM(D355:D365)</f>
        <v>5549428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8" t="s">
        <v>21</v>
      </c>
      <c r="G2" s="398"/>
      <c r="H2" s="398"/>
      <c r="I2" s="220">
        <f>J384*-1</f>
        <v>3652512</v>
      </c>
      <c r="J2" s="218"/>
      <c r="L2" s="276">
        <f>SUM(G355:G365)</f>
        <v>493764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5055664</v>
      </c>
      <c r="M3" s="238">
        <f>M1-M2</f>
        <v>4830175</v>
      </c>
      <c r="N3" s="238">
        <f>L3+M3</f>
        <v>9885839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99" t="s">
        <v>60</v>
      </c>
      <c r="B5" s="399"/>
      <c r="C5" s="399"/>
      <c r="D5" s="399"/>
      <c r="E5" s="399"/>
      <c r="F5" s="399"/>
      <c r="G5" s="399"/>
      <c r="H5" s="399"/>
      <c r="I5" s="399"/>
      <c r="J5" s="399"/>
      <c r="L5" s="274"/>
      <c r="M5" s="238"/>
      <c r="N5" s="238"/>
      <c r="O5" s="238"/>
    </row>
    <row r="6" spans="1:15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02" t="s">
        <v>5</v>
      </c>
      <c r="J6" s="403" t="s">
        <v>6</v>
      </c>
    </row>
    <row r="7" spans="1:15" x14ac:dyDescent="0.25">
      <c r="A7" s="40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1"/>
      <c r="I7" s="402"/>
      <c r="J7" s="40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10">
        <v>43360</v>
      </c>
      <c r="B366" s="115">
        <v>180175097</v>
      </c>
      <c r="C366" s="306">
        <v>5</v>
      </c>
      <c r="D366" s="117">
        <v>431463</v>
      </c>
      <c r="E366" s="118">
        <v>180045321</v>
      </c>
      <c r="F366" s="120">
        <v>3</v>
      </c>
      <c r="G366" s="117">
        <v>249638</v>
      </c>
      <c r="H366" s="118"/>
      <c r="I366" s="213"/>
      <c r="J366" s="117"/>
    </row>
    <row r="367" spans="1:10" ht="15.75" customHeight="1" x14ac:dyDescent="0.25">
      <c r="A367" s="210">
        <v>43360</v>
      </c>
      <c r="B367" s="115">
        <v>180175119</v>
      </c>
      <c r="C367" s="306">
        <v>1</v>
      </c>
      <c r="D367" s="117">
        <v>110075</v>
      </c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>
        <v>43361</v>
      </c>
      <c r="B368" s="115">
        <v>180175182</v>
      </c>
      <c r="C368" s="306">
        <v>4</v>
      </c>
      <c r="D368" s="117">
        <v>403550</v>
      </c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>
        <v>43361</v>
      </c>
      <c r="B369" s="115">
        <v>180175220</v>
      </c>
      <c r="C369" s="306">
        <v>2</v>
      </c>
      <c r="D369" s="117">
        <v>213238</v>
      </c>
      <c r="E369" s="118"/>
      <c r="F369" s="120"/>
      <c r="G369" s="117"/>
      <c r="H369" s="118"/>
      <c r="I369" s="213"/>
      <c r="J369" s="117"/>
    </row>
    <row r="370" spans="1:10" ht="15.75" customHeight="1" x14ac:dyDescent="0.25">
      <c r="A370" s="210">
        <v>43362</v>
      </c>
      <c r="B370" s="115">
        <v>180175256</v>
      </c>
      <c r="C370" s="306">
        <v>8</v>
      </c>
      <c r="D370" s="117">
        <v>826875</v>
      </c>
      <c r="E370" s="118">
        <v>180045356</v>
      </c>
      <c r="F370" s="120">
        <v>2</v>
      </c>
      <c r="G370" s="117">
        <v>181738</v>
      </c>
      <c r="H370" s="118"/>
      <c r="I370" s="213"/>
      <c r="J370" s="117"/>
    </row>
    <row r="371" spans="1:10" ht="15.75" customHeight="1" x14ac:dyDescent="0.25">
      <c r="A371" s="210">
        <v>43362</v>
      </c>
      <c r="B371" s="115">
        <v>180175292</v>
      </c>
      <c r="C371" s="306">
        <v>2</v>
      </c>
      <c r="D371" s="117">
        <v>186025</v>
      </c>
      <c r="E371" s="118"/>
      <c r="F371" s="120"/>
      <c r="G371" s="117"/>
      <c r="H371" s="118"/>
      <c r="I371" s="213"/>
      <c r="J371" s="117"/>
    </row>
    <row r="372" spans="1:10" ht="15.75" customHeight="1" x14ac:dyDescent="0.25">
      <c r="A372" s="210">
        <v>43363</v>
      </c>
      <c r="B372" s="115">
        <v>180175353</v>
      </c>
      <c r="C372" s="306">
        <v>13</v>
      </c>
      <c r="D372" s="117">
        <v>1220625</v>
      </c>
      <c r="E372" s="118">
        <v>180045374</v>
      </c>
      <c r="F372" s="120">
        <v>1</v>
      </c>
      <c r="G372" s="117">
        <v>93013</v>
      </c>
      <c r="H372" s="118"/>
      <c r="I372" s="213"/>
      <c r="J372" s="117"/>
    </row>
    <row r="373" spans="1:10" ht="15.75" customHeight="1" x14ac:dyDescent="0.25">
      <c r="A373" s="210">
        <v>43363</v>
      </c>
      <c r="B373" s="115">
        <v>180175393</v>
      </c>
      <c r="C373" s="306">
        <v>9</v>
      </c>
      <c r="D373" s="117">
        <v>785050</v>
      </c>
      <c r="E373" s="118"/>
      <c r="F373" s="120"/>
      <c r="G373" s="117"/>
      <c r="H373" s="118"/>
      <c r="I373" s="213"/>
      <c r="J373" s="117"/>
    </row>
    <row r="374" spans="1:10" ht="15.75" customHeight="1" x14ac:dyDescent="0.25">
      <c r="A374" s="210"/>
      <c r="B374" s="115"/>
      <c r="C374" s="306"/>
      <c r="D374" s="117"/>
      <c r="E374" s="118"/>
      <c r="F374" s="120"/>
      <c r="G374" s="117"/>
      <c r="H374" s="118"/>
      <c r="I374" s="213"/>
      <c r="J374" s="117"/>
    </row>
    <row r="375" spans="1:10" x14ac:dyDescent="0.25">
      <c r="A375" s="235"/>
      <c r="B375" s="234"/>
      <c r="C375" s="12"/>
      <c r="D375" s="236"/>
      <c r="E375" s="237"/>
      <c r="F375" s="240"/>
      <c r="G375" s="236"/>
      <c r="H375" s="237"/>
      <c r="I375" s="239"/>
      <c r="J375" s="236"/>
    </row>
    <row r="376" spans="1:10" x14ac:dyDescent="0.25">
      <c r="A376" s="235"/>
      <c r="B376" s="223" t="s">
        <v>11</v>
      </c>
      <c r="C376" s="229">
        <f>SUM(C8:C375)</f>
        <v>3698</v>
      </c>
      <c r="D376" s="224">
        <f>SUM(D8:D375)</f>
        <v>386922901</v>
      </c>
      <c r="E376" s="223" t="s">
        <v>11</v>
      </c>
      <c r="F376" s="232">
        <f>SUM(F8:F375)</f>
        <v>499</v>
      </c>
      <c r="G376" s="224">
        <f>SUM(G8:G375)</f>
        <v>54959661</v>
      </c>
      <c r="H376" s="232">
        <f>SUM(H8:H375)</f>
        <v>0</v>
      </c>
      <c r="I376" s="232">
        <f>SUM(I8:I375)</f>
        <v>328310728</v>
      </c>
      <c r="J376" s="5"/>
    </row>
    <row r="377" spans="1:10" x14ac:dyDescent="0.25">
      <c r="A377" s="235"/>
      <c r="B377" s="223"/>
      <c r="C377" s="229"/>
      <c r="D377" s="224"/>
      <c r="E377" s="223"/>
      <c r="F377" s="232"/>
      <c r="G377" s="224"/>
      <c r="H377" s="232"/>
      <c r="I377" s="232"/>
      <c r="J377" s="5"/>
    </row>
    <row r="378" spans="1:10" x14ac:dyDescent="0.25">
      <c r="A378" s="225"/>
      <c r="B378" s="226"/>
      <c r="C378" s="12"/>
      <c r="D378" s="236"/>
      <c r="E378" s="223"/>
      <c r="F378" s="240"/>
      <c r="G378" s="404" t="s">
        <v>12</v>
      </c>
      <c r="H378" s="404"/>
      <c r="I378" s="239"/>
      <c r="J378" s="227">
        <f>SUM(D8:D375)</f>
        <v>386922901</v>
      </c>
    </row>
    <row r="379" spans="1:10" x14ac:dyDescent="0.25">
      <c r="A379" s="235"/>
      <c r="B379" s="234"/>
      <c r="C379" s="12"/>
      <c r="D379" s="236"/>
      <c r="E379" s="237"/>
      <c r="F379" s="240"/>
      <c r="G379" s="404" t="s">
        <v>13</v>
      </c>
      <c r="H379" s="404"/>
      <c r="I379" s="239"/>
      <c r="J379" s="227">
        <f>SUM(G8:G375)</f>
        <v>54959661</v>
      </c>
    </row>
    <row r="380" spans="1:10" x14ac:dyDescent="0.25">
      <c r="A380" s="228"/>
      <c r="B380" s="237"/>
      <c r="C380" s="12"/>
      <c r="D380" s="236"/>
      <c r="E380" s="237"/>
      <c r="F380" s="240"/>
      <c r="G380" s="404" t="s">
        <v>14</v>
      </c>
      <c r="H380" s="404"/>
      <c r="I380" s="41"/>
      <c r="J380" s="229">
        <f>J378-J379</f>
        <v>331963240</v>
      </c>
    </row>
    <row r="381" spans="1:10" x14ac:dyDescent="0.25">
      <c r="A381" s="235"/>
      <c r="B381" s="230"/>
      <c r="C381" s="12"/>
      <c r="D381" s="231"/>
      <c r="E381" s="237"/>
      <c r="F381" s="240"/>
      <c r="G381" s="404" t="s">
        <v>15</v>
      </c>
      <c r="H381" s="404"/>
      <c r="I381" s="239"/>
      <c r="J381" s="227">
        <f>SUM(H8:H375)</f>
        <v>0</v>
      </c>
    </row>
    <row r="382" spans="1:10" x14ac:dyDescent="0.25">
      <c r="A382" s="235"/>
      <c r="B382" s="230"/>
      <c r="C382" s="12"/>
      <c r="D382" s="231"/>
      <c r="E382" s="237"/>
      <c r="F382" s="240"/>
      <c r="G382" s="404" t="s">
        <v>16</v>
      </c>
      <c r="H382" s="404"/>
      <c r="I382" s="239"/>
      <c r="J382" s="227">
        <f>J380+J381</f>
        <v>331963240</v>
      </c>
    </row>
    <row r="383" spans="1:10" x14ac:dyDescent="0.25">
      <c r="A383" s="235"/>
      <c r="B383" s="230"/>
      <c r="C383" s="12"/>
      <c r="D383" s="231"/>
      <c r="E383" s="237"/>
      <c r="F383" s="240"/>
      <c r="G383" s="404" t="s">
        <v>5</v>
      </c>
      <c r="H383" s="404"/>
      <c r="I383" s="239"/>
      <c r="J383" s="227">
        <f>SUM(I8:I375)</f>
        <v>328310728</v>
      </c>
    </row>
    <row r="384" spans="1:10" x14ac:dyDescent="0.25">
      <c r="A384" s="235"/>
      <c r="B384" s="230"/>
      <c r="C384" s="12"/>
      <c r="D384" s="231"/>
      <c r="E384" s="237"/>
      <c r="F384" s="240"/>
      <c r="G384" s="404" t="s">
        <v>32</v>
      </c>
      <c r="H384" s="404"/>
      <c r="I384" s="240" t="str">
        <f>IF(J384&gt;0,"SALDO",IF(J384&lt;0,"PIUTANG",IF(J384=0,"LUNAS")))</f>
        <v>PIUTANG</v>
      </c>
      <c r="J384" s="227">
        <f>J383-J382</f>
        <v>-3652512</v>
      </c>
    </row>
  </sheetData>
  <mergeCells count="15">
    <mergeCell ref="G384:H384"/>
    <mergeCell ref="G378:H378"/>
    <mergeCell ref="G379:H379"/>
    <mergeCell ref="G380:H380"/>
    <mergeCell ref="G381:H381"/>
    <mergeCell ref="G382:H382"/>
    <mergeCell ref="G383:H38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2" activePane="bottomLeft" state="frozen"/>
      <selection pane="bottomLeft" activeCell="B192" sqref="B19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8" t="s">
        <v>22</v>
      </c>
      <c r="G1" s="398"/>
      <c r="H1" s="398"/>
      <c r="I1" s="42" t="s">
        <v>20</v>
      </c>
      <c r="J1" s="20"/>
      <c r="L1" s="277">
        <f>SUM(D183:D187)</f>
        <v>1866463</v>
      </c>
      <c r="M1" s="219">
        <v>0</v>
      </c>
      <c r="N1" s="219">
        <v>132213</v>
      </c>
      <c r="O1" s="219">
        <f>L2+N1</f>
        <v>237301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J207*-1</f>
        <v>3016912</v>
      </c>
      <c r="J2" s="20"/>
      <c r="L2" s="277">
        <f>SUM(G183:G187)</f>
        <v>105088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1761375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</row>
    <row r="6" spans="1:18" x14ac:dyDescent="0.25">
      <c r="A6" s="405" t="s">
        <v>2</v>
      </c>
      <c r="B6" s="401" t="s">
        <v>3</v>
      </c>
      <c r="C6" s="401"/>
      <c r="D6" s="401"/>
      <c r="E6" s="401"/>
      <c r="F6" s="401"/>
      <c r="G6" s="401"/>
      <c r="H6" s="406" t="s">
        <v>4</v>
      </c>
      <c r="I6" s="402" t="s">
        <v>5</v>
      </c>
      <c r="J6" s="403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2"/>
      <c r="J7" s="40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2">
        <v>43353</v>
      </c>
      <c r="B183" s="234">
        <v>180174542</v>
      </c>
      <c r="C183" s="240">
        <v>2</v>
      </c>
      <c r="D183" s="236">
        <v>199675</v>
      </c>
      <c r="E183" s="237">
        <v>180045222</v>
      </c>
      <c r="F183" s="240">
        <v>1</v>
      </c>
      <c r="G183" s="236">
        <v>105088</v>
      </c>
      <c r="H183" s="239"/>
      <c r="I183" s="239"/>
      <c r="J183" s="23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2">
        <v>43353</v>
      </c>
      <c r="B184" s="234">
        <v>180174554</v>
      </c>
      <c r="C184" s="240">
        <v>2</v>
      </c>
      <c r="D184" s="236">
        <v>273000</v>
      </c>
      <c r="E184" s="237"/>
      <c r="F184" s="240"/>
      <c r="G184" s="236"/>
      <c r="H184" s="239"/>
      <c r="I184" s="239"/>
      <c r="J184" s="23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2">
        <v>43355</v>
      </c>
      <c r="B185" s="234">
        <v>180174702</v>
      </c>
      <c r="C185" s="240">
        <v>6</v>
      </c>
      <c r="D185" s="236">
        <v>697113</v>
      </c>
      <c r="E185" s="237"/>
      <c r="F185" s="240"/>
      <c r="G185" s="236"/>
      <c r="H185" s="239"/>
      <c r="I185" s="239"/>
      <c r="J185" s="23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2">
        <v>43356</v>
      </c>
      <c r="B186" s="234">
        <v>180174776</v>
      </c>
      <c r="C186" s="240">
        <v>1</v>
      </c>
      <c r="D186" s="236">
        <v>102025</v>
      </c>
      <c r="E186" s="237"/>
      <c r="F186" s="240"/>
      <c r="G186" s="236"/>
      <c r="H186" s="239"/>
      <c r="I186" s="239"/>
      <c r="J186" s="23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2">
        <v>43357</v>
      </c>
      <c r="B187" s="234">
        <v>180174878</v>
      </c>
      <c r="C187" s="240">
        <v>5</v>
      </c>
      <c r="D187" s="236">
        <v>594650</v>
      </c>
      <c r="E187" s="237"/>
      <c r="F187" s="240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2">
        <v>43363</v>
      </c>
      <c r="B192" s="234">
        <v>180175386</v>
      </c>
      <c r="C192" s="240">
        <v>4</v>
      </c>
      <c r="D192" s="236">
        <v>414050</v>
      </c>
      <c r="E192" s="237"/>
      <c r="F192" s="240"/>
      <c r="G192" s="236"/>
      <c r="H192" s="239"/>
      <c r="I192" s="239"/>
      <c r="J192" s="23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2"/>
      <c r="B193" s="234"/>
      <c r="C193" s="240"/>
      <c r="D193" s="236"/>
      <c r="E193" s="237"/>
      <c r="F193" s="240"/>
      <c r="G193" s="236"/>
      <c r="H193" s="239"/>
      <c r="I193" s="239"/>
      <c r="J193" s="236"/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/>
      <c r="B194" s="234"/>
      <c r="C194" s="240"/>
      <c r="D194" s="236"/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/>
      <c r="B195" s="234"/>
      <c r="C195" s="240"/>
      <c r="D195" s="236"/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/>
      <c r="B196" s="234"/>
      <c r="C196" s="240"/>
      <c r="D196" s="236"/>
      <c r="E196" s="237"/>
      <c r="F196" s="240"/>
      <c r="G196" s="236"/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1023</v>
      </c>
      <c r="D199" s="9">
        <f>SUM(D8:D198)</f>
        <v>110837866</v>
      </c>
      <c r="E199" s="8" t="s">
        <v>11</v>
      </c>
      <c r="F199" s="77">
        <f>SUM(F8:F198)</f>
        <v>88</v>
      </c>
      <c r="G199" s="5">
        <f>SUM(G8:G198)</f>
        <v>19114864</v>
      </c>
      <c r="H199" s="40">
        <f>SUM(H8:H198)</f>
        <v>0</v>
      </c>
      <c r="I199" s="40">
        <f>SUM(I8:I198)</f>
        <v>88706090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404" t="s">
        <v>12</v>
      </c>
      <c r="H201" s="404"/>
      <c r="I201" s="39"/>
      <c r="J201" s="13">
        <f>SUM(D8:D198)</f>
        <v>110837866</v>
      </c>
    </row>
    <row r="202" spans="1:18" x14ac:dyDescent="0.25">
      <c r="A202" s="162"/>
      <c r="B202" s="3"/>
      <c r="C202" s="40"/>
      <c r="D202" s="6"/>
      <c r="E202" s="7"/>
      <c r="F202" s="40"/>
      <c r="G202" s="404" t="s">
        <v>13</v>
      </c>
      <c r="H202" s="404"/>
      <c r="I202" s="39"/>
      <c r="J202" s="13">
        <f>SUM(G8:G198)</f>
        <v>19114864</v>
      </c>
    </row>
    <row r="203" spans="1:18" x14ac:dyDescent="0.25">
      <c r="A203" s="164"/>
      <c r="B203" s="7"/>
      <c r="C203" s="40"/>
      <c r="D203" s="6"/>
      <c r="E203" s="7"/>
      <c r="F203" s="40"/>
      <c r="G203" s="404" t="s">
        <v>14</v>
      </c>
      <c r="H203" s="404"/>
      <c r="I203" s="41"/>
      <c r="J203" s="15">
        <f>J201-J202</f>
        <v>91723002</v>
      </c>
    </row>
    <row r="204" spans="1:18" x14ac:dyDescent="0.25">
      <c r="A204" s="162"/>
      <c r="B204" s="16"/>
      <c r="C204" s="40"/>
      <c r="D204" s="17"/>
      <c r="E204" s="7"/>
      <c r="F204" s="40"/>
      <c r="G204" s="404" t="s">
        <v>15</v>
      </c>
      <c r="H204" s="404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404" t="s">
        <v>16</v>
      </c>
      <c r="H205" s="404"/>
      <c r="I205" s="39"/>
      <c r="J205" s="13">
        <f>J203+J204</f>
        <v>91723002</v>
      </c>
    </row>
    <row r="206" spans="1:18" x14ac:dyDescent="0.25">
      <c r="A206" s="162"/>
      <c r="B206" s="16"/>
      <c r="C206" s="40"/>
      <c r="D206" s="17"/>
      <c r="E206" s="7"/>
      <c r="F206" s="40"/>
      <c r="G206" s="404" t="s">
        <v>5</v>
      </c>
      <c r="H206" s="404"/>
      <c r="I206" s="39"/>
      <c r="J206" s="13">
        <f>SUM(I8:I198)</f>
        <v>88706090</v>
      </c>
    </row>
    <row r="207" spans="1:18" x14ac:dyDescent="0.25">
      <c r="A207" s="162"/>
      <c r="B207" s="16"/>
      <c r="C207" s="40"/>
      <c r="D207" s="17"/>
      <c r="E207" s="7"/>
      <c r="F207" s="40"/>
      <c r="G207" s="404" t="s">
        <v>32</v>
      </c>
      <c r="H207" s="404"/>
      <c r="I207" s="40" t="str">
        <f>IF(J207&gt;0,"SALDO",IF(J207&lt;0,"PIUTANG",IF(J207=0,"LUNAS")))</f>
        <v>PIUTANG</v>
      </c>
      <c r="J207" s="13">
        <f>J206-J205</f>
        <v>-3016912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6:H206"/>
    <mergeCell ref="G207:H207"/>
    <mergeCell ref="G201:H201"/>
    <mergeCell ref="G202:H202"/>
    <mergeCell ref="G203:H203"/>
    <mergeCell ref="G204:H204"/>
    <mergeCell ref="G205:H205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21"/>
  <sheetViews>
    <sheetView workbookViewId="0">
      <pane ySplit="7" topLeftCell="A1188" activePane="bottomLeft" state="frozen"/>
      <selection pane="bottomLeft" activeCell="H1191" sqref="H119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SUM(D1179:D1187)</f>
        <v>5711829</v>
      </c>
      <c r="M1" s="219">
        <f>SUM(D1188:D1195)</f>
        <v>4794128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J1221*-1</f>
        <v>4705579</v>
      </c>
      <c r="J2" s="218"/>
      <c r="L2" s="219">
        <f>SUM(G1179:G1187)</f>
        <v>712163</v>
      </c>
      <c r="M2" s="219">
        <f>SUM(G1188:G1195)</f>
        <v>755825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4999666</v>
      </c>
      <c r="M3" s="219">
        <f>M1-M2</f>
        <v>4038303</v>
      </c>
      <c r="N3" s="219">
        <f>L3+M3</f>
        <v>9037969</v>
      </c>
    </row>
    <row r="4" spans="1:18" x14ac:dyDescent="0.25">
      <c r="L4" s="233"/>
    </row>
    <row r="5" spans="1:18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</row>
    <row r="6" spans="1:18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9" t="s">
        <v>4</v>
      </c>
      <c r="I6" s="411" t="s">
        <v>5</v>
      </c>
      <c r="J6" s="413" t="s">
        <v>6</v>
      </c>
    </row>
    <row r="7" spans="1:18" x14ac:dyDescent="0.25">
      <c r="A7" s="40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0"/>
      <c r="I7" s="412"/>
      <c r="J7" s="414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98">
        <v>43363</v>
      </c>
      <c r="B1196" s="99">
        <v>180175327</v>
      </c>
      <c r="C1196" s="100">
        <v>16</v>
      </c>
      <c r="D1196" s="34">
        <v>1501763</v>
      </c>
      <c r="E1196" s="99"/>
      <c r="F1196" s="100"/>
      <c r="G1196" s="34"/>
      <c r="H1196" s="102"/>
      <c r="I1196" s="102"/>
      <c r="J1196" s="34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98">
        <v>43363</v>
      </c>
      <c r="B1197" s="99">
        <v>180175331</v>
      </c>
      <c r="C1197" s="100">
        <v>8</v>
      </c>
      <c r="D1197" s="34">
        <v>724675</v>
      </c>
      <c r="E1197" s="99"/>
      <c r="F1197" s="100"/>
      <c r="G1197" s="34"/>
      <c r="H1197" s="102"/>
      <c r="I1197" s="102"/>
      <c r="J1197" s="34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98">
        <v>43363</v>
      </c>
      <c r="B1198" s="99">
        <v>180175337</v>
      </c>
      <c r="C1198" s="100">
        <v>3</v>
      </c>
      <c r="D1198" s="34">
        <v>305463</v>
      </c>
      <c r="E1198" s="99"/>
      <c r="F1198" s="100"/>
      <c r="G1198" s="34"/>
      <c r="H1198" s="102"/>
      <c r="I1198" s="102"/>
      <c r="J1198" s="34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98">
        <v>43363</v>
      </c>
      <c r="B1199" s="99">
        <v>180175342</v>
      </c>
      <c r="C1199" s="100">
        <v>2</v>
      </c>
      <c r="D1199" s="34">
        <v>236950</v>
      </c>
      <c r="E1199" s="99"/>
      <c r="F1199" s="100"/>
      <c r="G1199" s="34"/>
      <c r="H1199" s="102"/>
      <c r="I1199" s="102"/>
      <c r="J1199" s="34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98">
        <v>43363</v>
      </c>
      <c r="B1200" s="99">
        <v>180175347</v>
      </c>
      <c r="C1200" s="100">
        <v>1</v>
      </c>
      <c r="D1200" s="34">
        <v>144288</v>
      </c>
      <c r="E1200" s="99"/>
      <c r="F1200" s="100"/>
      <c r="G1200" s="34"/>
      <c r="H1200" s="102"/>
      <c r="I1200" s="102"/>
      <c r="J1200" s="34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98">
        <v>43363</v>
      </c>
      <c r="B1201" s="99">
        <v>180175362</v>
      </c>
      <c r="C1201" s="100">
        <v>7</v>
      </c>
      <c r="D1201" s="34">
        <v>796775</v>
      </c>
      <c r="E1201" s="99"/>
      <c r="F1201" s="100"/>
      <c r="G1201" s="34"/>
      <c r="H1201" s="102"/>
      <c r="I1201" s="102"/>
      <c r="J1201" s="34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98">
        <v>43363</v>
      </c>
      <c r="B1202" s="99">
        <v>180175365</v>
      </c>
      <c r="C1202" s="100">
        <v>2</v>
      </c>
      <c r="D1202" s="34">
        <v>292338</v>
      </c>
      <c r="E1202" s="99"/>
      <c r="F1202" s="100"/>
      <c r="G1202" s="34"/>
      <c r="H1202" s="102"/>
      <c r="I1202" s="102"/>
      <c r="J1202" s="34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98">
        <v>43363</v>
      </c>
      <c r="B1203" s="99">
        <v>180175376</v>
      </c>
      <c r="C1203" s="100">
        <v>2</v>
      </c>
      <c r="D1203" s="34">
        <v>236513</v>
      </c>
      <c r="E1203" s="99"/>
      <c r="F1203" s="100"/>
      <c r="G1203" s="34"/>
      <c r="H1203" s="102"/>
      <c r="I1203" s="102"/>
      <c r="J1203" s="34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98">
        <v>43363</v>
      </c>
      <c r="B1204" s="99">
        <v>180175382</v>
      </c>
      <c r="C1204" s="100">
        <v>1</v>
      </c>
      <c r="D1204" s="34">
        <v>155838</v>
      </c>
      <c r="E1204" s="99"/>
      <c r="F1204" s="100"/>
      <c r="G1204" s="34"/>
      <c r="H1204" s="102"/>
      <c r="I1204" s="102"/>
      <c r="J1204" s="34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98">
        <v>43363</v>
      </c>
      <c r="B1205" s="99">
        <v>180175389</v>
      </c>
      <c r="C1205" s="100">
        <v>1</v>
      </c>
      <c r="D1205" s="34">
        <v>123813</v>
      </c>
      <c r="E1205" s="99"/>
      <c r="F1205" s="100"/>
      <c r="G1205" s="34"/>
      <c r="H1205" s="102"/>
      <c r="I1205" s="102"/>
      <c r="J1205" s="34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98">
        <v>43363</v>
      </c>
      <c r="B1206" s="99">
        <v>180175390</v>
      </c>
      <c r="C1206" s="100">
        <v>1</v>
      </c>
      <c r="D1206" s="34">
        <v>187163</v>
      </c>
      <c r="E1206" s="99"/>
      <c r="F1206" s="100"/>
      <c r="G1206" s="34"/>
      <c r="H1206" s="102"/>
      <c r="I1206" s="102"/>
      <c r="J1206" s="34"/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98"/>
      <c r="B1207" s="99"/>
      <c r="C1207" s="100"/>
      <c r="D1207" s="34"/>
      <c r="E1207" s="99"/>
      <c r="F1207" s="100"/>
      <c r="G1207" s="34"/>
      <c r="H1207" s="102"/>
      <c r="I1207" s="102"/>
      <c r="J1207" s="34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98"/>
      <c r="B1208" s="99"/>
      <c r="C1208" s="100"/>
      <c r="D1208" s="34"/>
      <c r="E1208" s="99"/>
      <c r="F1208" s="100"/>
      <c r="G1208" s="34"/>
      <c r="H1208" s="102"/>
      <c r="I1208" s="102"/>
      <c r="J1208" s="34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98"/>
      <c r="B1209" s="99"/>
      <c r="C1209" s="100"/>
      <c r="D1209" s="34"/>
      <c r="E1209" s="99"/>
      <c r="F1209" s="100"/>
      <c r="G1209" s="34"/>
      <c r="H1209" s="102"/>
      <c r="I1209" s="102"/>
      <c r="J1209" s="34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98"/>
      <c r="B1210" s="99"/>
      <c r="C1210" s="100"/>
      <c r="D1210" s="34"/>
      <c r="E1210" s="99"/>
      <c r="F1210" s="100"/>
      <c r="G1210" s="34"/>
      <c r="H1210" s="102"/>
      <c r="I1210" s="102"/>
      <c r="J1210" s="34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98"/>
      <c r="B1211" s="99"/>
      <c r="C1211" s="100"/>
      <c r="D1211" s="34"/>
      <c r="E1211" s="99"/>
      <c r="F1211" s="100"/>
      <c r="G1211" s="34"/>
      <c r="H1211" s="102"/>
      <c r="I1211" s="102"/>
      <c r="J1211" s="34"/>
      <c r="K1211" s="138"/>
      <c r="L1211" s="138"/>
      <c r="M1211" s="138"/>
      <c r="N1211" s="138"/>
      <c r="O1211" s="138"/>
      <c r="P1211" s="138"/>
      <c r="Q1211" s="138"/>
      <c r="R1211" s="138"/>
    </row>
    <row r="1212" spans="1:18" x14ac:dyDescent="0.25">
      <c r="A1212" s="235"/>
      <c r="B1212" s="234"/>
      <c r="C1212" s="240"/>
      <c r="D1212" s="236"/>
      <c r="E1212" s="234"/>
      <c r="F1212" s="240"/>
      <c r="G1212" s="236"/>
      <c r="H1212" s="239"/>
      <c r="I1212" s="239"/>
      <c r="J1212" s="236"/>
    </row>
    <row r="1213" spans="1:18" s="218" customFormat="1" x14ac:dyDescent="0.25">
      <c r="A1213" s="226"/>
      <c r="B1213" s="223" t="s">
        <v>11</v>
      </c>
      <c r="C1213" s="232">
        <f>SUM(C8:C1212)</f>
        <v>12502</v>
      </c>
      <c r="D1213" s="224">
        <f>SUM(D8:D1212)</f>
        <v>1354787134</v>
      </c>
      <c r="E1213" s="223" t="s">
        <v>11</v>
      </c>
      <c r="F1213" s="232">
        <f>SUM(F8:F1212)</f>
        <v>1207</v>
      </c>
      <c r="G1213" s="224">
        <f>SUM(G8:G1212)</f>
        <v>131795526</v>
      </c>
      <c r="H1213" s="232">
        <f>SUM(H8:H1212)</f>
        <v>0</v>
      </c>
      <c r="I1213" s="232">
        <f>SUM(I8:I1212)</f>
        <v>1218286029</v>
      </c>
      <c r="J1213" s="224"/>
      <c r="K1213" s="220"/>
      <c r="L1213" s="220"/>
      <c r="M1213" s="220"/>
      <c r="N1213" s="220"/>
      <c r="O1213" s="220"/>
      <c r="P1213" s="220"/>
      <c r="Q1213" s="220"/>
      <c r="R1213" s="220"/>
    </row>
    <row r="1214" spans="1:18" s="218" customFormat="1" x14ac:dyDescent="0.25">
      <c r="A1214" s="226"/>
      <c r="B1214" s="223"/>
      <c r="C1214" s="232"/>
      <c r="D1214" s="224"/>
      <c r="E1214" s="223"/>
      <c r="F1214" s="232"/>
      <c r="G1214" s="224"/>
      <c r="H1214" s="232"/>
      <c r="I1214" s="232"/>
      <c r="J1214" s="224"/>
      <c r="K1214" s="220"/>
      <c r="M1214" s="220"/>
      <c r="N1214" s="220"/>
      <c r="O1214" s="220"/>
      <c r="P1214" s="220"/>
      <c r="Q1214" s="220"/>
      <c r="R1214" s="220"/>
    </row>
    <row r="1215" spans="1:18" x14ac:dyDescent="0.25">
      <c r="A1215" s="225"/>
      <c r="B1215" s="226"/>
      <c r="C1215" s="240"/>
      <c r="D1215" s="236"/>
      <c r="E1215" s="223"/>
      <c r="F1215" s="240"/>
      <c r="G1215" s="407" t="s">
        <v>12</v>
      </c>
      <c r="H1215" s="408"/>
      <c r="I1215" s="236"/>
      <c r="J1215" s="227">
        <f>SUM(D8:D1212)</f>
        <v>1354787134</v>
      </c>
      <c r="P1215" s="220"/>
      <c r="Q1215" s="220"/>
      <c r="R1215" s="233"/>
    </row>
    <row r="1216" spans="1:18" x14ac:dyDescent="0.25">
      <c r="A1216" s="235"/>
      <c r="B1216" s="234"/>
      <c r="C1216" s="240"/>
      <c r="D1216" s="236"/>
      <c r="E1216" s="234"/>
      <c r="F1216" s="240"/>
      <c r="G1216" s="407" t="s">
        <v>13</v>
      </c>
      <c r="H1216" s="408"/>
      <c r="I1216" s="237"/>
      <c r="J1216" s="227">
        <f>SUM(G8:G1212)</f>
        <v>131795526</v>
      </c>
      <c r="R1216" s="233"/>
    </row>
    <row r="1217" spans="1:18" x14ac:dyDescent="0.25">
      <c r="A1217" s="228"/>
      <c r="B1217" s="237"/>
      <c r="C1217" s="240"/>
      <c r="D1217" s="236"/>
      <c r="E1217" s="234"/>
      <c r="F1217" s="240"/>
      <c r="G1217" s="407" t="s">
        <v>14</v>
      </c>
      <c r="H1217" s="408"/>
      <c r="I1217" s="229"/>
      <c r="J1217" s="229">
        <f>J1215-J1216</f>
        <v>1222991608</v>
      </c>
      <c r="L1217" s="220"/>
      <c r="R1217" s="233"/>
    </row>
    <row r="1218" spans="1:18" x14ac:dyDescent="0.25">
      <c r="A1218" s="235"/>
      <c r="B1218" s="230"/>
      <c r="C1218" s="240"/>
      <c r="D1218" s="231"/>
      <c r="E1218" s="234"/>
      <c r="F1218" s="240"/>
      <c r="G1218" s="407" t="s">
        <v>15</v>
      </c>
      <c r="H1218" s="408"/>
      <c r="I1218" s="237"/>
      <c r="J1218" s="227">
        <f>SUM(H8:H1212)</f>
        <v>0</v>
      </c>
      <c r="R1218" s="233"/>
    </row>
    <row r="1219" spans="1:18" x14ac:dyDescent="0.25">
      <c r="A1219" s="235"/>
      <c r="B1219" s="230"/>
      <c r="C1219" s="240"/>
      <c r="D1219" s="231"/>
      <c r="E1219" s="234"/>
      <c r="F1219" s="240"/>
      <c r="G1219" s="407" t="s">
        <v>16</v>
      </c>
      <c r="H1219" s="408"/>
      <c r="I1219" s="237"/>
      <c r="J1219" s="227">
        <f>J1217+J1218</f>
        <v>1222991608</v>
      </c>
      <c r="R1219" s="233"/>
    </row>
    <row r="1220" spans="1:18" x14ac:dyDescent="0.25">
      <c r="A1220" s="235"/>
      <c r="B1220" s="230"/>
      <c r="C1220" s="240"/>
      <c r="D1220" s="231"/>
      <c r="E1220" s="234"/>
      <c r="F1220" s="240"/>
      <c r="G1220" s="407" t="s">
        <v>5</v>
      </c>
      <c r="H1220" s="408"/>
      <c r="I1220" s="237"/>
      <c r="J1220" s="227">
        <f>SUM(I8:I1212)</f>
        <v>1218286029</v>
      </c>
      <c r="R1220" s="233"/>
    </row>
    <row r="1221" spans="1:18" x14ac:dyDescent="0.25">
      <c r="A1221" s="235"/>
      <c r="B1221" s="230"/>
      <c r="C1221" s="240"/>
      <c r="D1221" s="231"/>
      <c r="E1221" s="234"/>
      <c r="F1221" s="240"/>
      <c r="G1221" s="407" t="s">
        <v>32</v>
      </c>
      <c r="H1221" s="408"/>
      <c r="I1221" s="234" t="str">
        <f>IF(J1221&gt;0,"SALDO",IF(J1221&lt;0,"PIUTANG",IF(J1221=0,"LUNAS")))</f>
        <v>PIUTANG</v>
      </c>
      <c r="J1221" s="227">
        <f>J1220-J1219</f>
        <v>-4705579</v>
      </c>
      <c r="R1221" s="233"/>
    </row>
  </sheetData>
  <mergeCells count="13">
    <mergeCell ref="A5:J5"/>
    <mergeCell ref="A6:A7"/>
    <mergeCell ref="B6:G6"/>
    <mergeCell ref="H6:H7"/>
    <mergeCell ref="I6:I7"/>
    <mergeCell ref="J6:J7"/>
    <mergeCell ref="G1221:H1221"/>
    <mergeCell ref="G1215:H1215"/>
    <mergeCell ref="G1216:H1216"/>
    <mergeCell ref="G1217:H1217"/>
    <mergeCell ref="G1218:H1218"/>
    <mergeCell ref="G1219:H1219"/>
    <mergeCell ref="G1220:H1220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14"/>
  <sheetViews>
    <sheetView zoomScaleNormal="100" workbookViewId="0">
      <pane ySplit="6" topLeftCell="A693" activePane="bottomLeft" state="frozen"/>
      <selection pane="bottomLeft" activeCell="B699" sqref="B699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J713*-1</f>
        <v>1581830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  <c r="O4" s="219">
        <v>1924738</v>
      </c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9">
        <v>43362</v>
      </c>
      <c r="B694" s="340">
        <v>180175258</v>
      </c>
      <c r="C694" s="341">
        <v>6</v>
      </c>
      <c r="D694" s="342">
        <v>583100</v>
      </c>
      <c r="E694" s="343">
        <v>180045345</v>
      </c>
      <c r="F694" s="341">
        <v>8</v>
      </c>
      <c r="G694" s="342">
        <v>795550</v>
      </c>
      <c r="H694" s="343"/>
      <c r="I694" s="344"/>
      <c r="J694" s="364"/>
      <c r="K694" s="328"/>
      <c r="L694" s="328"/>
      <c r="M694" s="328"/>
      <c r="N694" s="328"/>
      <c r="O694" s="366"/>
      <c r="P694" s="366"/>
    </row>
    <row r="695" spans="1:16" x14ac:dyDescent="0.25">
      <c r="A695" s="339">
        <v>43362</v>
      </c>
      <c r="B695" s="340">
        <v>180175297</v>
      </c>
      <c r="C695" s="341">
        <v>4</v>
      </c>
      <c r="D695" s="342">
        <v>455700</v>
      </c>
      <c r="E695" s="343"/>
      <c r="F695" s="341"/>
      <c r="G695" s="342"/>
      <c r="H695" s="343"/>
      <c r="I695" s="344"/>
      <c r="J695" s="364"/>
      <c r="K695" s="328"/>
      <c r="L695" s="328"/>
      <c r="M695" s="328"/>
      <c r="N695" s="328"/>
      <c r="O695" s="366"/>
      <c r="P695" s="366"/>
    </row>
    <row r="696" spans="1:16" x14ac:dyDescent="0.25">
      <c r="A696" s="339">
        <v>43362</v>
      </c>
      <c r="B696" s="340">
        <v>180175312</v>
      </c>
      <c r="C696" s="341">
        <v>1</v>
      </c>
      <c r="D696" s="342">
        <v>48038</v>
      </c>
      <c r="E696" s="343"/>
      <c r="F696" s="341"/>
      <c r="G696" s="342"/>
      <c r="H696" s="343"/>
      <c r="I696" s="344"/>
      <c r="J696" s="364"/>
      <c r="K696" s="328"/>
      <c r="L696" s="328"/>
      <c r="M696" s="328"/>
      <c r="N696" s="328"/>
      <c r="O696" s="366"/>
      <c r="P696" s="366"/>
    </row>
    <row r="697" spans="1:16" x14ac:dyDescent="0.25">
      <c r="A697" s="339">
        <v>43363</v>
      </c>
      <c r="B697" s="340">
        <v>180175335</v>
      </c>
      <c r="C697" s="341">
        <v>6</v>
      </c>
      <c r="D697" s="342">
        <v>452375</v>
      </c>
      <c r="E697" s="343">
        <v>180045367</v>
      </c>
      <c r="F697" s="341">
        <v>7</v>
      </c>
      <c r="G697" s="342">
        <v>497438</v>
      </c>
      <c r="H697" s="343"/>
      <c r="I697" s="344"/>
      <c r="J697" s="364"/>
      <c r="K697" s="328"/>
      <c r="L697" s="328"/>
      <c r="M697" s="328"/>
      <c r="N697" s="328"/>
      <c r="O697" s="366"/>
      <c r="P697" s="366"/>
    </row>
    <row r="698" spans="1:16" x14ac:dyDescent="0.25">
      <c r="A698" s="339">
        <v>43363</v>
      </c>
      <c r="B698" s="340">
        <v>180175351</v>
      </c>
      <c r="C698" s="341">
        <v>5</v>
      </c>
      <c r="D698" s="342">
        <v>528063</v>
      </c>
      <c r="E698" s="343"/>
      <c r="F698" s="341"/>
      <c r="G698" s="342"/>
      <c r="H698" s="343"/>
      <c r="I698" s="344"/>
      <c r="J698" s="364"/>
      <c r="K698" s="328"/>
      <c r="L698" s="328"/>
      <c r="M698" s="328"/>
      <c r="N698" s="328"/>
      <c r="O698" s="366"/>
      <c r="P698" s="366"/>
    </row>
    <row r="699" spans="1:16" x14ac:dyDescent="0.25">
      <c r="A699" s="339">
        <v>43363</v>
      </c>
      <c r="B699" s="340">
        <v>180175391</v>
      </c>
      <c r="C699" s="341">
        <v>8</v>
      </c>
      <c r="D699" s="342">
        <v>807538</v>
      </c>
      <c r="E699" s="343"/>
      <c r="F699" s="341"/>
      <c r="G699" s="342"/>
      <c r="H699" s="343"/>
      <c r="I699" s="344"/>
      <c r="J699" s="364"/>
      <c r="K699" s="328"/>
      <c r="L699" s="328"/>
      <c r="M699" s="328"/>
      <c r="N699" s="328"/>
      <c r="O699" s="366"/>
      <c r="P699" s="366"/>
    </row>
    <row r="700" spans="1:16" x14ac:dyDescent="0.25">
      <c r="A700" s="339"/>
      <c r="B700" s="340"/>
      <c r="C700" s="341"/>
      <c r="D700" s="342"/>
      <c r="E700" s="343"/>
      <c r="F700" s="341"/>
      <c r="G700" s="342"/>
      <c r="H700" s="343"/>
      <c r="I700" s="344"/>
      <c r="J700" s="364"/>
      <c r="K700" s="328"/>
      <c r="L700" s="328"/>
      <c r="M700" s="328"/>
      <c r="N700" s="328"/>
      <c r="O700" s="366"/>
      <c r="P700" s="366"/>
    </row>
    <row r="701" spans="1:16" x14ac:dyDescent="0.25">
      <c r="A701" s="339"/>
      <c r="B701" s="340"/>
      <c r="C701" s="341"/>
      <c r="D701" s="342"/>
      <c r="E701" s="343"/>
      <c r="F701" s="341"/>
      <c r="G701" s="342"/>
      <c r="H701" s="343"/>
      <c r="I701" s="344"/>
      <c r="J701" s="364"/>
      <c r="K701" s="328"/>
      <c r="L701" s="328"/>
      <c r="M701" s="328"/>
      <c r="N701" s="328"/>
      <c r="O701" s="366"/>
      <c r="P701" s="366"/>
    </row>
    <row r="702" spans="1:16" x14ac:dyDescent="0.25">
      <c r="A702" s="339"/>
      <c r="B702" s="340"/>
      <c r="C702" s="341"/>
      <c r="D702" s="342"/>
      <c r="E702" s="343"/>
      <c r="F702" s="341"/>
      <c r="G702" s="342"/>
      <c r="H702" s="343"/>
      <c r="I702" s="344"/>
      <c r="J702" s="364"/>
      <c r="K702" s="328"/>
      <c r="L702" s="328"/>
      <c r="M702" s="328"/>
      <c r="N702" s="328"/>
      <c r="O702" s="366"/>
      <c r="P702" s="366"/>
    </row>
    <row r="703" spans="1:16" x14ac:dyDescent="0.25">
      <c r="A703" s="339"/>
      <c r="B703" s="340"/>
      <c r="C703" s="341"/>
      <c r="D703" s="342"/>
      <c r="E703" s="343"/>
      <c r="F703" s="341"/>
      <c r="G703" s="342"/>
      <c r="H703" s="343"/>
      <c r="I703" s="344"/>
      <c r="J703" s="364"/>
      <c r="K703" s="328"/>
      <c r="L703" s="328"/>
      <c r="M703" s="328"/>
      <c r="N703" s="328"/>
      <c r="O703" s="366"/>
      <c r="P703" s="366"/>
    </row>
    <row r="704" spans="1:16" x14ac:dyDescent="0.25">
      <c r="A704" s="345"/>
      <c r="B704" s="346"/>
      <c r="C704" s="347"/>
      <c r="D704" s="342"/>
      <c r="E704" s="348"/>
      <c r="F704" s="347"/>
      <c r="G704" s="349"/>
      <c r="H704" s="348"/>
      <c r="I704" s="350"/>
      <c r="J704" s="349"/>
      <c r="K704" s="328"/>
      <c r="L704" s="328"/>
      <c r="M704" s="328"/>
      <c r="N704" s="328"/>
      <c r="O704" s="366"/>
      <c r="P704" s="366"/>
    </row>
    <row r="705" spans="1:16" x14ac:dyDescent="0.25">
      <c r="A705" s="345"/>
      <c r="B705" s="351" t="s">
        <v>11</v>
      </c>
      <c r="C705" s="352">
        <f>SUM(C7:C704)</f>
        <v>4852</v>
      </c>
      <c r="D705" s="353">
        <f>SUM(D7:D704)</f>
        <v>480477904</v>
      </c>
      <c r="E705" s="351" t="s">
        <v>11</v>
      </c>
      <c r="F705" s="352">
        <f>SUM(F7:F704)</f>
        <v>1250</v>
      </c>
      <c r="G705" s="353">
        <f>SUM(G7:G704)</f>
        <v>128006420</v>
      </c>
      <c r="H705" s="353">
        <f>SUM(H7:H704)</f>
        <v>0</v>
      </c>
      <c r="I705" s="352">
        <f>SUM(I7:I704)</f>
        <v>350889654</v>
      </c>
      <c r="J705" s="354"/>
      <c r="K705" s="328"/>
      <c r="L705" s="328"/>
      <c r="M705" s="328"/>
      <c r="N705" s="328"/>
      <c r="O705" s="366"/>
      <c r="P705" s="366"/>
    </row>
    <row r="706" spans="1:16" x14ac:dyDescent="0.25">
      <c r="A706" s="345"/>
      <c r="B706" s="351"/>
      <c r="C706" s="352"/>
      <c r="D706" s="353"/>
      <c r="E706" s="351"/>
      <c r="F706" s="352"/>
      <c r="G706" s="354"/>
      <c r="H706" s="346"/>
      <c r="I706" s="347"/>
      <c r="J706" s="354"/>
      <c r="K706" s="328"/>
      <c r="L706" s="328"/>
      <c r="M706" s="328"/>
      <c r="N706" s="328"/>
      <c r="O706" s="366"/>
      <c r="P706" s="366"/>
    </row>
    <row r="707" spans="1:16" x14ac:dyDescent="0.25">
      <c r="A707" s="345"/>
      <c r="B707" s="355"/>
      <c r="C707" s="347"/>
      <c r="D707" s="349"/>
      <c r="E707" s="351"/>
      <c r="F707" s="347"/>
      <c r="G707" s="430" t="s">
        <v>12</v>
      </c>
      <c r="H707" s="430"/>
      <c r="I707" s="350"/>
      <c r="J707" s="356">
        <f>SUM(D7:D704)</f>
        <v>480477904</v>
      </c>
      <c r="K707" s="328"/>
      <c r="L707" s="328"/>
      <c r="M707" s="328"/>
      <c r="N707" s="328"/>
      <c r="O707" s="366"/>
      <c r="P707" s="366"/>
    </row>
    <row r="708" spans="1:16" x14ac:dyDescent="0.25">
      <c r="A708" s="357"/>
      <c r="B708" s="346"/>
      <c r="C708" s="347"/>
      <c r="D708" s="349"/>
      <c r="E708" s="348"/>
      <c r="F708" s="347"/>
      <c r="G708" s="430" t="s">
        <v>13</v>
      </c>
      <c r="H708" s="430"/>
      <c r="I708" s="350"/>
      <c r="J708" s="356">
        <f>SUM(G7:G704)</f>
        <v>128006420</v>
      </c>
      <c r="K708" s="328"/>
      <c r="L708" s="328"/>
      <c r="M708" s="328"/>
      <c r="N708" s="328"/>
      <c r="O708" s="366"/>
      <c r="P708" s="366"/>
    </row>
    <row r="709" spans="1:16" x14ac:dyDescent="0.25">
      <c r="A709" s="345"/>
      <c r="B709" s="348"/>
      <c r="C709" s="347"/>
      <c r="D709" s="349"/>
      <c r="E709" s="348"/>
      <c r="F709" s="347"/>
      <c r="G709" s="430" t="s">
        <v>14</v>
      </c>
      <c r="H709" s="430"/>
      <c r="I709" s="358"/>
      <c r="J709" s="359">
        <f>J707-J708</f>
        <v>352471484</v>
      </c>
      <c r="K709" s="328"/>
      <c r="L709" s="328"/>
      <c r="M709" s="328"/>
      <c r="N709" s="328"/>
      <c r="O709" s="366"/>
      <c r="P709" s="366"/>
    </row>
    <row r="710" spans="1:16" x14ac:dyDescent="0.25">
      <c r="A710" s="360"/>
      <c r="B710" s="361"/>
      <c r="C710" s="347"/>
      <c r="D710" s="362"/>
      <c r="E710" s="348"/>
      <c r="F710" s="347"/>
      <c r="G710" s="430" t="s">
        <v>15</v>
      </c>
      <c r="H710" s="430"/>
      <c r="I710" s="350"/>
      <c r="J710" s="356">
        <f>SUM(H7:H704)</f>
        <v>0</v>
      </c>
      <c r="K710" s="328"/>
      <c r="L710" s="328"/>
      <c r="M710" s="328"/>
      <c r="N710" s="328"/>
      <c r="O710" s="366"/>
      <c r="P710" s="366"/>
    </row>
    <row r="711" spans="1:16" x14ac:dyDescent="0.25">
      <c r="A711" s="345"/>
      <c r="B711" s="361"/>
      <c r="C711" s="347"/>
      <c r="D711" s="362"/>
      <c r="E711" s="348"/>
      <c r="F711" s="347"/>
      <c r="G711" s="430" t="s">
        <v>16</v>
      </c>
      <c r="H711" s="430"/>
      <c r="I711" s="350"/>
      <c r="J711" s="356">
        <f>J709+J710</f>
        <v>352471484</v>
      </c>
      <c r="K711" s="328"/>
      <c r="L711" s="328"/>
      <c r="M711" s="328"/>
      <c r="N711" s="328"/>
      <c r="O711" s="366"/>
      <c r="P711" s="366"/>
    </row>
    <row r="712" spans="1:16" x14ac:dyDescent="0.25">
      <c r="A712" s="345"/>
      <c r="B712" s="361"/>
      <c r="C712" s="347"/>
      <c r="D712" s="362"/>
      <c r="E712" s="348"/>
      <c r="F712" s="347"/>
      <c r="G712" s="430" t="s">
        <v>5</v>
      </c>
      <c r="H712" s="430"/>
      <c r="I712" s="350"/>
      <c r="J712" s="356">
        <f>SUM(I7:I704)</f>
        <v>350889654</v>
      </c>
      <c r="K712" s="328"/>
      <c r="L712" s="328"/>
      <c r="M712" s="328"/>
      <c r="N712" s="328"/>
      <c r="O712" s="366"/>
      <c r="P712" s="366"/>
    </row>
    <row r="713" spans="1:16" x14ac:dyDescent="0.25">
      <c r="A713" s="345"/>
      <c r="B713" s="361"/>
      <c r="C713" s="347"/>
      <c r="D713" s="362"/>
      <c r="E713" s="348"/>
      <c r="F713" s="347"/>
      <c r="G713" s="430" t="s">
        <v>32</v>
      </c>
      <c r="H713" s="430"/>
      <c r="I713" s="347" t="str">
        <f>IF(J713&gt;0,"SALDO",IF(J713&lt;0,"PIUTANG",IF(J713=0,"LUNAS")))</f>
        <v>PIUTANG</v>
      </c>
      <c r="J713" s="356">
        <f>J712-J711</f>
        <v>-1581830</v>
      </c>
      <c r="K713" s="328"/>
      <c r="L713" s="328"/>
      <c r="M713" s="328"/>
      <c r="N713" s="328"/>
      <c r="O713" s="366"/>
      <c r="P713" s="366"/>
    </row>
    <row r="714" spans="1:16" x14ac:dyDescent="0.25">
      <c r="A714" s="345"/>
      <c r="K714" s="328"/>
      <c r="L714" s="328"/>
      <c r="M714" s="328"/>
      <c r="N714" s="328"/>
      <c r="O714" s="366"/>
      <c r="P714" s="366"/>
    </row>
  </sheetData>
  <mergeCells count="15">
    <mergeCell ref="G713:H713"/>
    <mergeCell ref="G707:H707"/>
    <mergeCell ref="G708:H708"/>
    <mergeCell ref="G709:H709"/>
    <mergeCell ref="G710:H710"/>
    <mergeCell ref="G711:H711"/>
    <mergeCell ref="G712:H71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1" activePane="bottomLeft" state="frozen"/>
      <selection pane="bottomLeft" activeCell="F63" sqref="F6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J654*-1</f>
        <v>722445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9">
        <v>43362</v>
      </c>
      <c r="B58" s="340">
        <v>18000066</v>
      </c>
      <c r="C58" s="341">
        <v>5</v>
      </c>
      <c r="D58" s="342">
        <v>296415</v>
      </c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>
        <v>43362</v>
      </c>
      <c r="B59" s="340">
        <v>18000067</v>
      </c>
      <c r="C59" s="341">
        <v>2</v>
      </c>
      <c r="D59" s="342">
        <v>109530</v>
      </c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126</v>
      </c>
      <c r="D646" s="370">
        <f>SUM(D7:D645)</f>
        <v>7861531</v>
      </c>
      <c r="E646" s="368" t="s">
        <v>11</v>
      </c>
      <c r="F646" s="369">
        <f>SUM(F7:F645)</f>
        <v>12</v>
      </c>
      <c r="G646" s="370">
        <f>SUM(G7:G645)</f>
        <v>788400</v>
      </c>
      <c r="H646" s="370">
        <f>SUM(H7:H645)</f>
        <v>0</v>
      </c>
      <c r="I646" s="369">
        <f>SUM(I7:I645)</f>
        <v>6350686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1" t="s">
        <v>12</v>
      </c>
      <c r="H648" s="431"/>
      <c r="I648" s="344"/>
      <c r="J648" s="373">
        <f>SUM(D7:D645)</f>
        <v>7861531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30" t="s">
        <v>13</v>
      </c>
      <c r="H649" s="430"/>
      <c r="I649" s="350"/>
      <c r="J649" s="356">
        <f>SUM(G7:G645)</f>
        <v>788400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30" t="s">
        <v>14</v>
      </c>
      <c r="H650" s="430"/>
      <c r="I650" s="358"/>
      <c r="J650" s="359">
        <f>J648-J649</f>
        <v>7073131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30" t="s">
        <v>15</v>
      </c>
      <c r="H651" s="430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0" t="s">
        <v>16</v>
      </c>
      <c r="H652" s="430"/>
      <c r="I652" s="350"/>
      <c r="J652" s="356">
        <f>J650+J651</f>
        <v>7073131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0" t="s">
        <v>5</v>
      </c>
      <c r="H653" s="430"/>
      <c r="I653" s="350"/>
      <c r="J653" s="356">
        <f>SUM(I7:I645)</f>
        <v>6350686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0" t="s">
        <v>32</v>
      </c>
      <c r="H654" s="430"/>
      <c r="I654" s="347" t="str">
        <f>IF(J654&gt;0,"SALDO",IF(J654&lt;0,"PIUTANG",IF(J654=0,"LUNAS")))</f>
        <v>PIUTANG</v>
      </c>
      <c r="J654" s="356">
        <f>J653-J652</f>
        <v>-722445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G654:H654"/>
    <mergeCell ref="G648:H648"/>
    <mergeCell ref="G649:H649"/>
    <mergeCell ref="G650:H650"/>
    <mergeCell ref="G651:H651"/>
    <mergeCell ref="G652:H652"/>
    <mergeCell ref="G653:H653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57"/>
  <sheetViews>
    <sheetView zoomScale="85" zoomScaleNormal="85" workbookViewId="0">
      <pane ySplit="7" topLeftCell="A230" activePane="bottomLeft" state="frozen"/>
      <selection pane="bottomLeft" activeCell="J237" sqref="J23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8" t="s">
        <v>22</v>
      </c>
      <c r="G1" s="398"/>
      <c r="H1" s="39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8" t="s">
        <v>21</v>
      </c>
      <c r="G2" s="398"/>
      <c r="H2" s="398"/>
      <c r="I2" s="220">
        <f>J251*-1</f>
        <v>1880719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4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98">
        <v>43360</v>
      </c>
      <c r="B233" s="99">
        <v>180175074</v>
      </c>
      <c r="C233" s="100">
        <v>3</v>
      </c>
      <c r="D233" s="34">
        <v>246663</v>
      </c>
      <c r="E233" s="101"/>
      <c r="F233" s="99"/>
      <c r="G233" s="34"/>
      <c r="H233" s="102"/>
      <c r="I233" s="102"/>
      <c r="J233" s="34"/>
    </row>
    <row r="234" spans="1:10" x14ac:dyDescent="0.25">
      <c r="A234" s="98">
        <v>43360</v>
      </c>
      <c r="B234" s="99">
        <v>180175143</v>
      </c>
      <c r="C234" s="100">
        <v>2</v>
      </c>
      <c r="D234" s="34">
        <v>291900</v>
      </c>
      <c r="E234" s="101"/>
      <c r="F234" s="99"/>
      <c r="G234" s="34"/>
      <c r="H234" s="102"/>
      <c r="I234" s="102"/>
      <c r="J234" s="34"/>
    </row>
    <row r="235" spans="1:10" x14ac:dyDescent="0.25">
      <c r="A235" s="98">
        <v>43361</v>
      </c>
      <c r="B235" s="99">
        <v>180175163</v>
      </c>
      <c r="C235" s="100">
        <v>9</v>
      </c>
      <c r="D235" s="34">
        <v>757313</v>
      </c>
      <c r="E235" s="101"/>
      <c r="F235" s="99"/>
      <c r="G235" s="34"/>
      <c r="H235" s="102"/>
      <c r="I235" s="102"/>
      <c r="J235" s="34"/>
    </row>
    <row r="236" spans="1:10" x14ac:dyDescent="0.25">
      <c r="A236" s="98">
        <v>43362</v>
      </c>
      <c r="B236" s="99">
        <v>180175253</v>
      </c>
      <c r="C236" s="100">
        <v>2</v>
      </c>
      <c r="D236" s="34">
        <v>201600</v>
      </c>
      <c r="E236" s="101"/>
      <c r="F236" s="99"/>
      <c r="G236" s="34"/>
      <c r="H236" s="102"/>
      <c r="I236" s="102"/>
      <c r="J236" s="34"/>
    </row>
    <row r="237" spans="1:10" x14ac:dyDescent="0.25">
      <c r="A237" s="98">
        <v>43362</v>
      </c>
      <c r="B237" s="99">
        <v>180175307</v>
      </c>
      <c r="C237" s="100">
        <v>2</v>
      </c>
      <c r="D237" s="34">
        <v>177975</v>
      </c>
      <c r="E237" s="101"/>
      <c r="F237" s="99"/>
      <c r="G237" s="34"/>
      <c r="H237" s="102"/>
      <c r="I237" s="102"/>
      <c r="J237" s="34"/>
    </row>
    <row r="238" spans="1:10" x14ac:dyDescent="0.25">
      <c r="A238" s="98">
        <v>43363</v>
      </c>
      <c r="B238" s="99">
        <v>180175349</v>
      </c>
      <c r="C238" s="100">
        <v>1</v>
      </c>
      <c r="D238" s="34">
        <v>127138</v>
      </c>
      <c r="E238" s="101">
        <v>180045366</v>
      </c>
      <c r="F238" s="99">
        <v>5</v>
      </c>
      <c r="G238" s="34">
        <v>536025</v>
      </c>
      <c r="H238" s="102"/>
      <c r="I238" s="102"/>
      <c r="J238" s="34"/>
    </row>
    <row r="239" spans="1:10" x14ac:dyDescent="0.25">
      <c r="A239" s="98">
        <v>43363</v>
      </c>
      <c r="B239" s="99">
        <v>180175392</v>
      </c>
      <c r="C239" s="100">
        <v>5</v>
      </c>
      <c r="D239" s="34">
        <v>614163</v>
      </c>
      <c r="E239" s="101"/>
      <c r="F239" s="99"/>
      <c r="G239" s="34"/>
      <c r="H239" s="102"/>
      <c r="I239" s="102"/>
      <c r="J239" s="34"/>
    </row>
    <row r="240" spans="1:10" x14ac:dyDescent="0.25">
      <c r="A240" s="98"/>
      <c r="B240" s="99"/>
      <c r="C240" s="100"/>
      <c r="D240" s="34"/>
      <c r="E240" s="101"/>
      <c r="F240" s="99"/>
      <c r="G240" s="34"/>
      <c r="H240" s="102"/>
      <c r="I240" s="102"/>
      <c r="J240" s="34"/>
    </row>
    <row r="241" spans="1:16" x14ac:dyDescent="0.25">
      <c r="A241" s="98"/>
      <c r="B241" s="99"/>
      <c r="C241" s="100"/>
      <c r="D241" s="34"/>
      <c r="E241" s="101"/>
      <c r="F241" s="99"/>
      <c r="G241" s="34"/>
      <c r="H241" s="102"/>
      <c r="I241" s="102"/>
      <c r="J241" s="34"/>
    </row>
    <row r="242" spans="1:16" x14ac:dyDescent="0.25">
      <c r="A242" s="235"/>
      <c r="B242" s="234"/>
      <c r="C242" s="240"/>
      <c r="D242" s="236"/>
      <c r="E242" s="237"/>
      <c r="F242" s="234"/>
      <c r="G242" s="236"/>
      <c r="H242" s="239"/>
      <c r="I242" s="239"/>
      <c r="J242" s="236"/>
    </row>
    <row r="243" spans="1:16" x14ac:dyDescent="0.25">
      <c r="A243" s="235"/>
      <c r="B243" s="223" t="s">
        <v>11</v>
      </c>
      <c r="C243" s="232">
        <f>SUM(C8:C242)</f>
        <v>1549</v>
      </c>
      <c r="D243" s="224"/>
      <c r="E243" s="223" t="s">
        <v>11</v>
      </c>
      <c r="F243" s="223">
        <f>SUM(F8:F242)</f>
        <v>220</v>
      </c>
      <c r="G243" s="224">
        <f>SUM(G8:G242)</f>
        <v>23758002</v>
      </c>
      <c r="H243" s="239"/>
      <c r="I243" s="239"/>
      <c r="J243" s="236"/>
    </row>
    <row r="244" spans="1:16" x14ac:dyDescent="0.25">
      <c r="A244" s="235"/>
      <c r="B244" s="223"/>
      <c r="C244" s="232"/>
      <c r="D244" s="224"/>
      <c r="E244" s="237"/>
      <c r="F244" s="234"/>
      <c r="G244" s="236"/>
      <c r="H244" s="239"/>
      <c r="I244" s="239"/>
      <c r="J244" s="236"/>
    </row>
    <row r="245" spans="1:16" x14ac:dyDescent="0.25">
      <c r="A245" s="225"/>
      <c r="B245" s="226"/>
      <c r="C245" s="240"/>
      <c r="D245" s="236"/>
      <c r="E245" s="223"/>
      <c r="F245" s="234"/>
      <c r="G245" s="404" t="s">
        <v>12</v>
      </c>
      <c r="H245" s="404"/>
      <c r="I245" s="239"/>
      <c r="J245" s="227">
        <f>SUM(D8:D242)</f>
        <v>149066728</v>
      </c>
    </row>
    <row r="246" spans="1:16" x14ac:dyDescent="0.25">
      <c r="A246" s="235"/>
      <c r="B246" s="234"/>
      <c r="C246" s="240"/>
      <c r="D246" s="236"/>
      <c r="E246" s="223"/>
      <c r="F246" s="234"/>
      <c r="G246" s="404" t="s">
        <v>13</v>
      </c>
      <c r="H246" s="404"/>
      <c r="I246" s="239"/>
      <c r="J246" s="227">
        <f>SUM(G8:G242)</f>
        <v>23758002</v>
      </c>
    </row>
    <row r="247" spans="1:16" x14ac:dyDescent="0.25">
      <c r="A247" s="228"/>
      <c r="B247" s="237"/>
      <c r="C247" s="240"/>
      <c r="D247" s="236"/>
      <c r="E247" s="237"/>
      <c r="F247" s="234"/>
      <c r="G247" s="404" t="s">
        <v>14</v>
      </c>
      <c r="H247" s="404"/>
      <c r="I247" s="41"/>
      <c r="J247" s="229">
        <f>J245-J246</f>
        <v>125308726</v>
      </c>
    </row>
    <row r="248" spans="1:16" x14ac:dyDescent="0.25">
      <c r="A248" s="235"/>
      <c r="B248" s="230"/>
      <c r="C248" s="240"/>
      <c r="D248" s="231"/>
      <c r="E248" s="237"/>
      <c r="F248" s="223"/>
      <c r="G248" s="404" t="s">
        <v>15</v>
      </c>
      <c r="H248" s="404"/>
      <c r="I248" s="239"/>
      <c r="J248" s="227">
        <f>SUM(H8:H244)</f>
        <v>375000</v>
      </c>
    </row>
    <row r="249" spans="1:16" x14ac:dyDescent="0.25">
      <c r="A249" s="235"/>
      <c r="B249" s="230"/>
      <c r="C249" s="240"/>
      <c r="D249" s="231"/>
      <c r="E249" s="237"/>
      <c r="F249" s="223"/>
      <c r="G249" s="404" t="s">
        <v>16</v>
      </c>
      <c r="H249" s="404"/>
      <c r="I249" s="239"/>
      <c r="J249" s="227">
        <f>J247+J248</f>
        <v>125683726</v>
      </c>
    </row>
    <row r="250" spans="1:16" x14ac:dyDescent="0.25">
      <c r="A250" s="235"/>
      <c r="B250" s="230"/>
      <c r="C250" s="240"/>
      <c r="D250" s="231"/>
      <c r="E250" s="237"/>
      <c r="F250" s="234"/>
      <c r="G250" s="404" t="s">
        <v>5</v>
      </c>
      <c r="H250" s="404"/>
      <c r="I250" s="239"/>
      <c r="J250" s="227">
        <f>SUM(I8:I244)</f>
        <v>123803007</v>
      </c>
    </row>
    <row r="251" spans="1:16" x14ac:dyDescent="0.25">
      <c r="A251" s="235"/>
      <c r="B251" s="230"/>
      <c r="C251" s="240"/>
      <c r="D251" s="231"/>
      <c r="E251" s="237"/>
      <c r="F251" s="234"/>
      <c r="G251" s="404" t="s">
        <v>32</v>
      </c>
      <c r="H251" s="404"/>
      <c r="I251" s="240" t="str">
        <f>IF(J251&gt;0,"SALDO",IF(J251&lt;0,"PIUTANG",IF(J251=0,"LUNAS")))</f>
        <v>PIUTANG</v>
      </c>
      <c r="J251" s="227">
        <f>J250-J249</f>
        <v>-1880719</v>
      </c>
    </row>
    <row r="252" spans="1:16" x14ac:dyDescent="0.25">
      <c r="F252" s="219"/>
      <c r="G252" s="219"/>
      <c r="J252" s="219"/>
    </row>
    <row r="253" spans="1:16" x14ac:dyDescent="0.25">
      <c r="C253" s="219"/>
      <c r="D253" s="219"/>
      <c r="F253" s="219"/>
      <c r="G253" s="219"/>
      <c r="J253" s="219"/>
      <c r="L253" s="233"/>
      <c r="M253" s="233"/>
      <c r="N253" s="233"/>
      <c r="O253" s="233"/>
      <c r="P253" s="233"/>
    </row>
    <row r="254" spans="1:16" x14ac:dyDescent="0.25">
      <c r="C254" s="219"/>
      <c r="D254" s="219"/>
      <c r="F254" s="219"/>
      <c r="G254" s="219"/>
      <c r="J254" s="219"/>
      <c r="L254" s="233"/>
      <c r="M254" s="233"/>
      <c r="N254" s="233"/>
      <c r="O254" s="233"/>
      <c r="P254" s="233"/>
    </row>
    <row r="255" spans="1:16" x14ac:dyDescent="0.25">
      <c r="C255" s="219"/>
      <c r="D255" s="219"/>
      <c r="F255" s="219"/>
      <c r="G255" s="219"/>
      <c r="J255" s="219"/>
      <c r="L255" s="233"/>
      <c r="M255" s="233"/>
      <c r="N255" s="233"/>
      <c r="O255" s="233"/>
      <c r="P255" s="233"/>
    </row>
    <row r="256" spans="1:16" x14ac:dyDescent="0.25">
      <c r="C256" s="219"/>
      <c r="D256" s="219"/>
      <c r="F256" s="219"/>
      <c r="G256" s="219"/>
      <c r="J256" s="219"/>
      <c r="L256" s="233"/>
      <c r="M256" s="233"/>
      <c r="N256" s="233"/>
      <c r="O256" s="233"/>
      <c r="P256" s="233"/>
    </row>
    <row r="257" spans="3:16" x14ac:dyDescent="0.25">
      <c r="C257" s="219"/>
      <c r="D257" s="219"/>
      <c r="L257" s="233"/>
      <c r="M257" s="233"/>
      <c r="N257" s="233"/>
      <c r="O257" s="233"/>
      <c r="P25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1:H251"/>
    <mergeCell ref="G245:H245"/>
    <mergeCell ref="G246:H246"/>
    <mergeCell ref="G247:H247"/>
    <mergeCell ref="G248:H248"/>
    <mergeCell ref="G249:H249"/>
    <mergeCell ref="G250:H25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workbookViewId="0">
      <selection activeCell="L15" sqref="L1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8" t="s">
        <v>22</v>
      </c>
      <c r="G1" s="398"/>
      <c r="H1" s="398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8" t="s">
        <v>21</v>
      </c>
      <c r="G2" s="398"/>
      <c r="H2" s="398"/>
      <c r="I2" s="220">
        <f>J235*-1</f>
        <v>237780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4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98">
        <v>43358</v>
      </c>
      <c r="B16" s="99">
        <v>18000061</v>
      </c>
      <c r="C16" s="100">
        <v>1</v>
      </c>
      <c r="D16" s="34">
        <v>64575</v>
      </c>
      <c r="E16" s="101"/>
      <c r="F16" s="99"/>
      <c r="G16" s="34"/>
      <c r="H16" s="102"/>
      <c r="I16" s="102"/>
      <c r="J16" s="34"/>
    </row>
    <row r="17" spans="1:10" x14ac:dyDescent="0.25">
      <c r="A17" s="98">
        <v>43360</v>
      </c>
      <c r="B17" s="99">
        <v>18000063</v>
      </c>
      <c r="C17" s="100">
        <v>1</v>
      </c>
      <c r="D17" s="34">
        <v>52155</v>
      </c>
      <c r="E17" s="101"/>
      <c r="F17" s="99"/>
      <c r="G17" s="34"/>
      <c r="H17" s="102"/>
      <c r="I17" s="102"/>
      <c r="J17" s="34"/>
    </row>
    <row r="18" spans="1:10" x14ac:dyDescent="0.25">
      <c r="A18" s="98">
        <v>39710</v>
      </c>
      <c r="B18" s="99">
        <v>18000065</v>
      </c>
      <c r="C18" s="100">
        <v>1</v>
      </c>
      <c r="D18" s="34">
        <v>72000</v>
      </c>
      <c r="E18" s="101"/>
      <c r="F18" s="99"/>
      <c r="G18" s="34"/>
      <c r="H18" s="102"/>
      <c r="I18" s="102"/>
      <c r="J18" s="34"/>
    </row>
    <row r="19" spans="1:10" x14ac:dyDescent="0.25">
      <c r="A19" s="98">
        <v>39710</v>
      </c>
      <c r="B19" s="99">
        <v>18000068</v>
      </c>
      <c r="C19" s="100">
        <v>1</v>
      </c>
      <c r="D19" s="34">
        <v>105750</v>
      </c>
      <c r="E19" s="101"/>
      <c r="F19" s="99"/>
      <c r="G19" s="34"/>
      <c r="H19" s="102"/>
      <c r="I19" s="102"/>
      <c r="J19" s="34"/>
    </row>
    <row r="20" spans="1:10" x14ac:dyDescent="0.25">
      <c r="A20" s="98">
        <v>43363</v>
      </c>
      <c r="B20" s="99">
        <v>18000069</v>
      </c>
      <c r="C20" s="100">
        <v>1</v>
      </c>
      <c r="D20" s="34">
        <v>55800</v>
      </c>
      <c r="E20" s="101" t="s">
        <v>216</v>
      </c>
      <c r="F20" s="99">
        <v>1</v>
      </c>
      <c r="G20" s="34">
        <v>112500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13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4" t="s">
        <v>12</v>
      </c>
      <c r="H229" s="404"/>
      <c r="I229" s="239"/>
      <c r="J229" s="227">
        <f>SUM(D8:D226)</f>
        <v>953235</v>
      </c>
    </row>
    <row r="230" spans="1:10" x14ac:dyDescent="0.25">
      <c r="A230" s="235"/>
      <c r="B230" s="234"/>
      <c r="C230" s="240"/>
      <c r="D230" s="236"/>
      <c r="E230" s="223"/>
      <c r="F230" s="234"/>
      <c r="G230" s="404" t="s">
        <v>13</v>
      </c>
      <c r="H230" s="404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04" t="s">
        <v>14</v>
      </c>
      <c r="H231" s="404"/>
      <c r="I231" s="41"/>
      <c r="J231" s="229">
        <f>J229-J230</f>
        <v>840735</v>
      </c>
    </row>
    <row r="232" spans="1:10" x14ac:dyDescent="0.25">
      <c r="A232" s="235"/>
      <c r="B232" s="230"/>
      <c r="C232" s="240"/>
      <c r="D232" s="231"/>
      <c r="E232" s="237"/>
      <c r="F232" s="223"/>
      <c r="G232" s="404" t="s">
        <v>15</v>
      </c>
      <c r="H232" s="404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4" t="s">
        <v>16</v>
      </c>
      <c r="H233" s="404"/>
      <c r="I233" s="239"/>
      <c r="J233" s="227">
        <f>J231+J232</f>
        <v>840735</v>
      </c>
    </row>
    <row r="234" spans="1:10" x14ac:dyDescent="0.25">
      <c r="A234" s="235"/>
      <c r="B234" s="230"/>
      <c r="C234" s="240"/>
      <c r="D234" s="231"/>
      <c r="E234" s="237"/>
      <c r="F234" s="234"/>
      <c r="G234" s="404" t="s">
        <v>5</v>
      </c>
      <c r="H234" s="404"/>
      <c r="I234" s="239"/>
      <c r="J234" s="227">
        <f>SUM(I8:I228)</f>
        <v>602955</v>
      </c>
    </row>
    <row r="235" spans="1:10" x14ac:dyDescent="0.25">
      <c r="A235" s="235"/>
      <c r="B235" s="230"/>
      <c r="C235" s="240"/>
      <c r="D235" s="231"/>
      <c r="E235" s="237"/>
      <c r="F235" s="234"/>
      <c r="G235" s="404" t="s">
        <v>32</v>
      </c>
      <c r="H235" s="404"/>
      <c r="I235" s="240" t="str">
        <f>IF(J235&gt;0,"SALDO",IF(J235&lt;0,"PIUTANG",IF(J235=0,"LUNAS")))</f>
        <v>PIUTANG</v>
      </c>
      <c r="J235" s="227">
        <f>J234-J233</f>
        <v>-237780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workbookViewId="0">
      <pane ySplit="7" topLeftCell="A46" activePane="bottomLeft" state="frozen"/>
      <selection pane="bottomLeft" activeCell="J52" sqref="J5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8" t="s">
        <v>22</v>
      </c>
      <c r="G1" s="398"/>
      <c r="H1" s="398"/>
      <c r="I1" s="220" t="s">
        <v>189</v>
      </c>
      <c r="J1" s="218"/>
      <c r="L1" s="238">
        <f>SUM(D43:D47)</f>
        <v>2071652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8" t="s">
        <v>21</v>
      </c>
      <c r="G2" s="398"/>
      <c r="H2" s="398"/>
      <c r="I2" s="220">
        <f>J62*-1</f>
        <v>658263</v>
      </c>
      <c r="J2" s="218"/>
      <c r="L2" s="238">
        <f>SUM(G43:G47)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2071652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0"/>
      <c r="I7" s="442"/>
      <c r="J7" s="414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98">
        <v>43362</v>
      </c>
      <c r="B48" s="99">
        <v>180175245</v>
      </c>
      <c r="C48" s="253">
        <v>1</v>
      </c>
      <c r="D48" s="34">
        <v>141838</v>
      </c>
      <c r="E48" s="101"/>
      <c r="F48" s="99"/>
      <c r="G48" s="34"/>
      <c r="H48" s="101"/>
      <c r="I48" s="102"/>
      <c r="J48" s="34"/>
      <c r="L48" s="238"/>
    </row>
    <row r="49" spans="1:12" x14ac:dyDescent="0.25">
      <c r="A49" s="98">
        <v>43362</v>
      </c>
      <c r="B49" s="99">
        <v>180175267</v>
      </c>
      <c r="C49" s="253">
        <v>1</v>
      </c>
      <c r="D49" s="34">
        <v>127050</v>
      </c>
      <c r="E49" s="101"/>
      <c r="F49" s="99"/>
      <c r="G49" s="34"/>
      <c r="H49" s="101"/>
      <c r="I49" s="102"/>
      <c r="J49" s="34"/>
      <c r="L49" s="238"/>
    </row>
    <row r="50" spans="1:12" x14ac:dyDescent="0.25">
      <c r="A50" s="98">
        <v>43363</v>
      </c>
      <c r="B50" s="99">
        <v>180175336</v>
      </c>
      <c r="C50" s="253">
        <v>2</v>
      </c>
      <c r="D50" s="34">
        <v>139300</v>
      </c>
      <c r="E50" s="101"/>
      <c r="F50" s="99"/>
      <c r="G50" s="34"/>
      <c r="H50" s="101"/>
      <c r="I50" s="102"/>
      <c r="J50" s="34"/>
      <c r="L50" s="238"/>
    </row>
    <row r="51" spans="1:12" x14ac:dyDescent="0.25">
      <c r="A51" s="98">
        <v>43363</v>
      </c>
      <c r="B51" s="99">
        <v>180175377</v>
      </c>
      <c r="C51" s="253">
        <v>2</v>
      </c>
      <c r="D51" s="34">
        <v>250075</v>
      </c>
      <c r="E51" s="101"/>
      <c r="F51" s="99"/>
      <c r="G51" s="34"/>
      <c r="H51" s="101"/>
      <c r="I51" s="102"/>
      <c r="J51" s="34"/>
      <c r="L51" s="238"/>
    </row>
    <row r="52" spans="1:12" x14ac:dyDescent="0.25">
      <c r="A52" s="98"/>
      <c r="B52" s="99"/>
      <c r="C52" s="253"/>
      <c r="D52" s="34"/>
      <c r="E52" s="101"/>
      <c r="F52" s="99"/>
      <c r="G52" s="34"/>
      <c r="H52" s="101"/>
      <c r="I52" s="102"/>
      <c r="J52" s="34"/>
      <c r="L52" s="238"/>
    </row>
    <row r="53" spans="1:12" x14ac:dyDescent="0.25">
      <c r="A53" s="235"/>
      <c r="B53" s="234"/>
      <c r="C53" s="26"/>
      <c r="D53" s="236"/>
      <c r="E53" s="237"/>
      <c r="F53" s="234"/>
      <c r="G53" s="236"/>
      <c r="H53" s="237"/>
      <c r="I53" s="239"/>
      <c r="J53" s="236"/>
    </row>
    <row r="54" spans="1:12" x14ac:dyDescent="0.25">
      <c r="A54" s="235"/>
      <c r="B54" s="223" t="s">
        <v>11</v>
      </c>
      <c r="C54" s="27">
        <f>SUM(C8:C53)</f>
        <v>117</v>
      </c>
      <c r="D54" s="224"/>
      <c r="E54" s="223" t="s">
        <v>11</v>
      </c>
      <c r="F54" s="223">
        <f>SUM(F8:F53)</f>
        <v>2</v>
      </c>
      <c r="G54" s="5"/>
      <c r="H54" s="234"/>
      <c r="I54" s="240"/>
      <c r="J54" s="5"/>
    </row>
    <row r="55" spans="1:12" x14ac:dyDescent="0.25">
      <c r="A55" s="235"/>
      <c r="B55" s="223"/>
      <c r="C55" s="27"/>
      <c r="D55" s="224"/>
      <c r="E55" s="223"/>
      <c r="F55" s="223"/>
      <c r="G55" s="32"/>
      <c r="H55" s="33"/>
      <c r="I55" s="240"/>
      <c r="J55" s="5"/>
    </row>
    <row r="56" spans="1:12" x14ac:dyDescent="0.25">
      <c r="A56" s="225"/>
      <c r="B56" s="226"/>
      <c r="C56" s="26"/>
      <c r="D56" s="236"/>
      <c r="E56" s="223"/>
      <c r="F56" s="234"/>
      <c r="G56" s="404" t="s">
        <v>12</v>
      </c>
      <c r="H56" s="404"/>
      <c r="I56" s="239"/>
      <c r="J56" s="227">
        <f>SUM(D8:D53)</f>
        <v>13148547</v>
      </c>
    </row>
    <row r="57" spans="1:12" x14ac:dyDescent="0.25">
      <c r="A57" s="235"/>
      <c r="B57" s="234"/>
      <c r="C57" s="26"/>
      <c r="D57" s="236"/>
      <c r="E57" s="237"/>
      <c r="F57" s="234"/>
      <c r="G57" s="404" t="s">
        <v>13</v>
      </c>
      <c r="H57" s="404"/>
      <c r="I57" s="239"/>
      <c r="J57" s="227">
        <f>SUM(G8:G53)</f>
        <v>294263</v>
      </c>
    </row>
    <row r="58" spans="1:12" x14ac:dyDescent="0.25">
      <c r="A58" s="228"/>
      <c r="B58" s="237"/>
      <c r="C58" s="26"/>
      <c r="D58" s="236"/>
      <c r="E58" s="237"/>
      <c r="F58" s="234"/>
      <c r="G58" s="404" t="s">
        <v>14</v>
      </c>
      <c r="H58" s="404"/>
      <c r="I58" s="41"/>
      <c r="J58" s="229">
        <f>J56-J57</f>
        <v>12854284</v>
      </c>
    </row>
    <row r="59" spans="1:12" x14ac:dyDescent="0.25">
      <c r="A59" s="235"/>
      <c r="B59" s="230"/>
      <c r="C59" s="26"/>
      <c r="D59" s="231"/>
      <c r="E59" s="237"/>
      <c r="F59" s="234"/>
      <c r="G59" s="404" t="s">
        <v>15</v>
      </c>
      <c r="H59" s="404"/>
      <c r="I59" s="239"/>
      <c r="J59" s="227">
        <f>SUM(H8:H54)</f>
        <v>0</v>
      </c>
    </row>
    <row r="60" spans="1:12" x14ac:dyDescent="0.25">
      <c r="A60" s="235"/>
      <c r="B60" s="230"/>
      <c r="C60" s="26"/>
      <c r="D60" s="231"/>
      <c r="E60" s="237"/>
      <c r="F60" s="234"/>
      <c r="G60" s="404" t="s">
        <v>16</v>
      </c>
      <c r="H60" s="404"/>
      <c r="I60" s="239"/>
      <c r="J60" s="227">
        <f>J58+J59</f>
        <v>12854284</v>
      </c>
    </row>
    <row r="61" spans="1:12" x14ac:dyDescent="0.25">
      <c r="A61" s="235"/>
      <c r="B61" s="230"/>
      <c r="C61" s="26"/>
      <c r="D61" s="231"/>
      <c r="E61" s="237"/>
      <c r="F61" s="234"/>
      <c r="G61" s="404" t="s">
        <v>5</v>
      </c>
      <c r="H61" s="404"/>
      <c r="I61" s="239"/>
      <c r="J61" s="227">
        <f>SUM(I8:I54)</f>
        <v>12196021</v>
      </c>
    </row>
    <row r="62" spans="1:12" x14ac:dyDescent="0.25">
      <c r="A62" s="235"/>
      <c r="B62" s="230"/>
      <c r="C62" s="26"/>
      <c r="D62" s="231"/>
      <c r="E62" s="237"/>
      <c r="F62" s="234"/>
      <c r="G62" s="404" t="s">
        <v>32</v>
      </c>
      <c r="H62" s="404"/>
      <c r="I62" s="240" t="str">
        <f>IF(J62&gt;0,"SALDO",IF(J62&lt;0,"PIUTANG",IF(J62=0,"LUNAS")))</f>
        <v>PIUTANG</v>
      </c>
      <c r="J62" s="227">
        <f>J61-J60</f>
        <v>-658263</v>
      </c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4"/>
  <sheetViews>
    <sheetView workbookViewId="0">
      <pane ySplit="7" topLeftCell="A153" activePane="bottomLeft" state="frozen"/>
      <selection pane="bottomLeft" activeCell="B155" sqref="B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8" t="s">
        <v>22</v>
      </c>
      <c r="G1" s="398"/>
      <c r="H1" s="39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220">
        <f>J168*-1</f>
        <v>363676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4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>
        <v>43363</v>
      </c>
      <c r="B155" s="99">
        <v>180175367</v>
      </c>
      <c r="C155" s="100">
        <v>1</v>
      </c>
      <c r="D155" s="34">
        <v>141838</v>
      </c>
      <c r="E155" s="101"/>
      <c r="F155" s="99"/>
      <c r="G155" s="34"/>
      <c r="H155" s="102">
        <v>59000</v>
      </c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>
        <v>43363</v>
      </c>
      <c r="B156" s="99">
        <v>180175373</v>
      </c>
      <c r="C156" s="100">
        <v>1</v>
      </c>
      <c r="D156" s="34">
        <v>141838</v>
      </c>
      <c r="E156" s="101"/>
      <c r="F156" s="99"/>
      <c r="G156" s="34"/>
      <c r="H156" s="102">
        <v>21000</v>
      </c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35"/>
      <c r="B159" s="234"/>
      <c r="C159" s="240"/>
      <c r="D159" s="236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4"/>
      <c r="B160" s="8" t="s">
        <v>11</v>
      </c>
      <c r="C160" s="77">
        <f>SUM(C8:C159)</f>
        <v>662</v>
      </c>
      <c r="D160" s="9"/>
      <c r="E160" s="223" t="s">
        <v>11</v>
      </c>
      <c r="F160" s="223">
        <f>SUM(F8:F159)</f>
        <v>1</v>
      </c>
      <c r="G160" s="224">
        <f>SUM(G8:G159)</f>
        <v>98525</v>
      </c>
      <c r="H160" s="239"/>
      <c r="I160" s="239"/>
      <c r="J160" s="236"/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8"/>
      <c r="C161" s="77"/>
      <c r="D161" s="9"/>
      <c r="E161" s="237"/>
      <c r="F161" s="234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0"/>
      <c r="B162" s="11"/>
      <c r="C162" s="40"/>
      <c r="D162" s="6"/>
      <c r="E162" s="8"/>
      <c r="F162" s="234"/>
      <c r="G162" s="404" t="s">
        <v>12</v>
      </c>
      <c r="H162" s="404"/>
      <c r="I162" s="39"/>
      <c r="J162" s="13">
        <f>SUM(D8:D159)</f>
        <v>55495716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3"/>
      <c r="C163" s="40"/>
      <c r="D163" s="6"/>
      <c r="E163" s="8"/>
      <c r="F163" s="234"/>
      <c r="G163" s="404" t="s">
        <v>13</v>
      </c>
      <c r="H163" s="404"/>
      <c r="I163" s="39"/>
      <c r="J163" s="13">
        <f>SUM(G8:G159)</f>
        <v>98525</v>
      </c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14"/>
      <c r="B164" s="7"/>
      <c r="C164" s="40"/>
      <c r="D164" s="6"/>
      <c r="E164" s="7"/>
      <c r="F164" s="234"/>
      <c r="G164" s="404" t="s">
        <v>14</v>
      </c>
      <c r="H164" s="404"/>
      <c r="I164" s="41"/>
      <c r="J164" s="15">
        <f>J162-J163</f>
        <v>55397191</v>
      </c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4"/>
      <c r="B165" s="16"/>
      <c r="C165" s="40"/>
      <c r="D165" s="17"/>
      <c r="E165" s="7"/>
      <c r="F165" s="8"/>
      <c r="G165" s="404" t="s">
        <v>15</v>
      </c>
      <c r="H165" s="404"/>
      <c r="I165" s="39"/>
      <c r="J165" s="13">
        <f>SUM(H8:H161)</f>
        <v>3447500</v>
      </c>
      <c r="K165" s="219"/>
      <c r="L165" s="219"/>
      <c r="M165" s="219"/>
      <c r="N165" s="219"/>
      <c r="O165" s="219"/>
      <c r="P165" s="219"/>
    </row>
    <row r="166" spans="1:16" x14ac:dyDescent="0.25">
      <c r="A166" s="4"/>
      <c r="B166" s="16"/>
      <c r="C166" s="40"/>
      <c r="D166" s="17"/>
      <c r="E166" s="7"/>
      <c r="F166" s="8"/>
      <c r="G166" s="404" t="s">
        <v>16</v>
      </c>
      <c r="H166" s="404"/>
      <c r="I166" s="39"/>
      <c r="J166" s="13">
        <f>J164+J165</f>
        <v>58844691</v>
      </c>
    </row>
    <row r="167" spans="1:16" x14ac:dyDescent="0.25">
      <c r="A167" s="4"/>
      <c r="B167" s="16"/>
      <c r="C167" s="40"/>
      <c r="D167" s="17"/>
      <c r="E167" s="7"/>
      <c r="F167" s="3"/>
      <c r="G167" s="404" t="s">
        <v>5</v>
      </c>
      <c r="H167" s="404"/>
      <c r="I167" s="39"/>
      <c r="J167" s="13">
        <f>SUM(I8:I161)</f>
        <v>58481015</v>
      </c>
    </row>
    <row r="168" spans="1:16" x14ac:dyDescent="0.25">
      <c r="A168" s="4"/>
      <c r="B168" s="16"/>
      <c r="C168" s="40"/>
      <c r="D168" s="17"/>
      <c r="E168" s="7"/>
      <c r="F168" s="3"/>
      <c r="G168" s="404" t="s">
        <v>32</v>
      </c>
      <c r="H168" s="404"/>
      <c r="I168" s="40" t="str">
        <f>IF(J168&gt;0,"SALDO",IF(J168&lt;0,"PIUTANG",IF(J168=0,"LUNAS")))</f>
        <v>PIUTANG</v>
      </c>
      <c r="J168" s="13">
        <f>J167-J166</f>
        <v>-363676</v>
      </c>
    </row>
    <row r="169" spans="1:16" x14ac:dyDescent="0.25">
      <c r="F169" s="37"/>
      <c r="G169" s="37"/>
      <c r="J169" s="37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F172" s="37"/>
      <c r="G172" s="37"/>
      <c r="J172" s="37"/>
      <c r="L172"/>
      <c r="M172"/>
      <c r="N172"/>
      <c r="O172"/>
      <c r="P172"/>
    </row>
    <row r="173" spans="1:16" x14ac:dyDescent="0.25">
      <c r="C173" s="37"/>
      <c r="D173" s="37"/>
      <c r="F173" s="37"/>
      <c r="G173" s="37"/>
      <c r="J173" s="37"/>
      <c r="L173"/>
      <c r="M173"/>
      <c r="N173"/>
      <c r="O173"/>
      <c r="P173"/>
    </row>
    <row r="174" spans="1:16" x14ac:dyDescent="0.25">
      <c r="C174" s="37"/>
      <c r="D174" s="37"/>
      <c r="L174"/>
      <c r="M174"/>
      <c r="N174"/>
      <c r="O174"/>
      <c r="P17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8:H168"/>
    <mergeCell ref="G162:H162"/>
    <mergeCell ref="G163:H163"/>
    <mergeCell ref="G164:H164"/>
    <mergeCell ref="G165:H165"/>
    <mergeCell ref="G166:H166"/>
    <mergeCell ref="G167:H16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B67" sqref="B6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8" t="s">
        <v>22</v>
      </c>
      <c r="G1" s="398"/>
      <c r="H1" s="39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J79*-1</f>
        <v>707963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>
        <v>43363</v>
      </c>
      <c r="B67" s="99">
        <v>180175341</v>
      </c>
      <c r="C67" s="100">
        <v>7</v>
      </c>
      <c r="D67" s="34">
        <v>608650</v>
      </c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372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404" t="s">
        <v>12</v>
      </c>
      <c r="H73" s="404"/>
      <c r="I73" s="39"/>
      <c r="J73" s="13">
        <f>SUM(D8:D70)</f>
        <v>41445350</v>
      </c>
      <c r="M73" s="37"/>
    </row>
    <row r="74" spans="1:17" x14ac:dyDescent="0.25">
      <c r="A74" s="4"/>
      <c r="B74" s="3"/>
      <c r="C74" s="40"/>
      <c r="D74" s="6"/>
      <c r="E74" s="7"/>
      <c r="F74" s="3"/>
      <c r="G74" s="404" t="s">
        <v>13</v>
      </c>
      <c r="H74" s="404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404" t="s">
        <v>14</v>
      </c>
      <c r="H75" s="404"/>
      <c r="I75" s="41"/>
      <c r="J75" s="15">
        <f>J73-J74</f>
        <v>28818578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404" t="s">
        <v>15</v>
      </c>
      <c r="H76" s="404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404" t="s">
        <v>16</v>
      </c>
      <c r="H77" s="404"/>
      <c r="I77" s="39"/>
      <c r="J77" s="13">
        <f>J75+J76</f>
        <v>28818578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404" t="s">
        <v>5</v>
      </c>
      <c r="H78" s="404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404" t="s">
        <v>32</v>
      </c>
      <c r="H79" s="404"/>
      <c r="I79" s="40" t="str">
        <f>IF(J79&gt;0,"SALDO",IF(J79&lt;0,"PIUTANG",IF(J79=0,"LUNAS")))</f>
        <v>PIUTANG</v>
      </c>
      <c r="J79" s="13">
        <f>J78-J77</f>
        <v>-707963</v>
      </c>
      <c r="M79" s="37"/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8" t="s">
        <v>21</v>
      </c>
      <c r="G2" s="398"/>
      <c r="H2" s="398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0"/>
      <c r="I7" s="442"/>
      <c r="J7" s="414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4" t="s">
        <v>12</v>
      </c>
      <c r="H28" s="404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4" t="s">
        <v>13</v>
      </c>
      <c r="H29" s="404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4" t="s">
        <v>14</v>
      </c>
      <c r="H30" s="404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4" t="s">
        <v>15</v>
      </c>
      <c r="H31" s="404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4" t="s">
        <v>16</v>
      </c>
      <c r="H32" s="404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4" t="s">
        <v>5</v>
      </c>
      <c r="H33" s="404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4" t="s">
        <v>32</v>
      </c>
      <c r="H34" s="404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9" activePane="bottomLeft" state="frozen"/>
      <selection pane="bottomLeft" activeCell="L32" sqref="L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8" t="s">
        <v>22</v>
      </c>
      <c r="G1" s="398"/>
      <c r="H1" s="39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8" t="s">
        <v>21</v>
      </c>
      <c r="G2" s="398"/>
      <c r="H2" s="398"/>
      <c r="I2" s="220">
        <f>J50*-1</f>
        <v>7574775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4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101"/>
      <c r="F39" s="99"/>
      <c r="G39" s="34"/>
      <c r="H39" s="102"/>
      <c r="I39" s="102"/>
      <c r="J39" s="34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102"/>
      <c r="I40" s="102">
        <v>4000000</v>
      </c>
      <c r="J40" s="34" t="s">
        <v>17</v>
      </c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813</v>
      </c>
      <c r="D42" s="224"/>
      <c r="E42" s="223" t="s">
        <v>11</v>
      </c>
      <c r="F42" s="223">
        <f>SUM(F8:F41)</f>
        <v>129</v>
      </c>
      <c r="G42" s="224">
        <f>SUM(G8:G41)</f>
        <v>13605727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404" t="s">
        <v>12</v>
      </c>
      <c r="H44" s="404"/>
      <c r="I44" s="239"/>
      <c r="J44" s="227">
        <f>SUM(D8:D41)</f>
        <v>84437678</v>
      </c>
    </row>
    <row r="45" spans="1:10" x14ac:dyDescent="0.25">
      <c r="A45" s="235"/>
      <c r="B45" s="234"/>
      <c r="C45" s="240"/>
      <c r="D45" s="236"/>
      <c r="E45" s="223"/>
      <c r="F45" s="234"/>
      <c r="G45" s="404" t="s">
        <v>13</v>
      </c>
      <c r="H45" s="404"/>
      <c r="I45" s="239"/>
      <c r="J45" s="227">
        <f>SUM(G8:G41)</f>
        <v>13605727</v>
      </c>
    </row>
    <row r="46" spans="1:10" x14ac:dyDescent="0.25">
      <c r="A46" s="228"/>
      <c r="B46" s="237"/>
      <c r="C46" s="240"/>
      <c r="D46" s="236"/>
      <c r="E46" s="237"/>
      <c r="F46" s="234"/>
      <c r="G46" s="404" t="s">
        <v>14</v>
      </c>
      <c r="H46" s="404"/>
      <c r="I46" s="41"/>
      <c r="J46" s="229">
        <f>J44-J45</f>
        <v>70831951</v>
      </c>
    </row>
    <row r="47" spans="1:10" x14ac:dyDescent="0.25">
      <c r="A47" s="235"/>
      <c r="B47" s="230"/>
      <c r="C47" s="240"/>
      <c r="D47" s="231"/>
      <c r="E47" s="237"/>
      <c r="F47" s="223"/>
      <c r="G47" s="404" t="s">
        <v>15</v>
      </c>
      <c r="H47" s="404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404" t="s">
        <v>16</v>
      </c>
      <c r="H48" s="404"/>
      <c r="I48" s="239"/>
      <c r="J48" s="227">
        <f>J46+J47</f>
        <v>70831951</v>
      </c>
    </row>
    <row r="49" spans="1:16" x14ac:dyDescent="0.25">
      <c r="A49" s="235"/>
      <c r="B49" s="230"/>
      <c r="C49" s="240"/>
      <c r="D49" s="231"/>
      <c r="E49" s="237"/>
      <c r="F49" s="234"/>
      <c r="G49" s="404" t="s">
        <v>5</v>
      </c>
      <c r="H49" s="404"/>
      <c r="I49" s="239"/>
      <c r="J49" s="227">
        <f>SUM(I8:I43)</f>
        <v>63257176</v>
      </c>
    </row>
    <row r="50" spans="1:16" x14ac:dyDescent="0.25">
      <c r="A50" s="235"/>
      <c r="B50" s="230"/>
      <c r="C50" s="240"/>
      <c r="D50" s="231"/>
      <c r="E50" s="237"/>
      <c r="F50" s="234"/>
      <c r="G50" s="404" t="s">
        <v>32</v>
      </c>
      <c r="H50" s="404"/>
      <c r="I50" s="240" t="str">
        <f>IF(J50&gt;0,"SALDO",IF(J50&lt;0,"PIUTANG",IF(J50=0,"LUNAS")))</f>
        <v>PIUTANG</v>
      </c>
      <c r="J50" s="227">
        <f>J49-J48</f>
        <v>-7574775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8" t="s">
        <v>22</v>
      </c>
      <c r="G1" s="398"/>
      <c r="H1" s="39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8" t="s">
        <v>21</v>
      </c>
      <c r="G2" s="398"/>
      <c r="H2" s="398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4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4" t="s">
        <v>12</v>
      </c>
      <c r="H27" s="404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4" t="s">
        <v>13</v>
      </c>
      <c r="H28" s="40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4" t="s">
        <v>14</v>
      </c>
      <c r="H29" s="404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4" t="s">
        <v>15</v>
      </c>
      <c r="H30" s="40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4" t="s">
        <v>16</v>
      </c>
      <c r="H31" s="404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4" t="s">
        <v>5</v>
      </c>
      <c r="H32" s="404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4" t="s">
        <v>32</v>
      </c>
      <c r="H33" s="404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8" t="s">
        <v>21</v>
      </c>
      <c r="G2" s="398"/>
      <c r="H2" s="39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4" t="s">
        <v>12</v>
      </c>
      <c r="H46" s="40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4" t="s">
        <v>13</v>
      </c>
      <c r="H47" s="40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4" t="s">
        <v>14</v>
      </c>
      <c r="H48" s="40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4" t="s">
        <v>15</v>
      </c>
      <c r="H49" s="40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4" t="s">
        <v>16</v>
      </c>
      <c r="H50" s="40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4" t="s">
        <v>5</v>
      </c>
      <c r="H51" s="40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4" t="s">
        <v>32</v>
      </c>
      <c r="H52" s="40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4" t="s">
        <v>12</v>
      </c>
      <c r="H69" s="40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4" t="s">
        <v>13</v>
      </c>
      <c r="H70" s="40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4" t="s">
        <v>14</v>
      </c>
      <c r="H71" s="40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4" t="s">
        <v>15</v>
      </c>
      <c r="H72" s="40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4" t="s">
        <v>16</v>
      </c>
      <c r="H73" s="40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4" t="s">
        <v>5</v>
      </c>
      <c r="H74" s="40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4" t="s">
        <v>32</v>
      </c>
      <c r="H75" s="40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0"/>
      <c r="I7" s="442"/>
      <c r="J7" s="414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4" t="s">
        <v>12</v>
      </c>
      <c r="H44" s="40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4" t="s">
        <v>13</v>
      </c>
      <c r="H45" s="40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4" t="s">
        <v>14</v>
      </c>
      <c r="H46" s="40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4" t="s">
        <v>15</v>
      </c>
      <c r="H47" s="40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4" t="s">
        <v>16</v>
      </c>
      <c r="H48" s="40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4" t="s">
        <v>5</v>
      </c>
      <c r="H49" s="40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4" t="s">
        <v>32</v>
      </c>
      <c r="H50" s="40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8" t="s">
        <v>21</v>
      </c>
      <c r="G2" s="398"/>
      <c r="H2" s="39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0"/>
      <c r="I7" s="442"/>
      <c r="J7" s="414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4" t="s">
        <v>12</v>
      </c>
      <c r="H49" s="40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4" t="s">
        <v>13</v>
      </c>
      <c r="H50" s="40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4" t="s">
        <v>14</v>
      </c>
      <c r="H51" s="40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4" t="s">
        <v>15</v>
      </c>
      <c r="H52" s="40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4" t="s">
        <v>16</v>
      </c>
      <c r="H53" s="40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4" t="s">
        <v>5</v>
      </c>
      <c r="H54" s="40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4" t="s">
        <v>32</v>
      </c>
      <c r="H55" s="40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20" sqref="B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43360</v>
      </c>
      <c r="C5" s="281">
        <f>'Taufik ST'!I2</f>
        <v>3652512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43353</v>
      </c>
      <c r="C6" s="281">
        <f>'Indra Fashion'!I2</f>
        <v>3016912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43363</v>
      </c>
      <c r="C7" s="281">
        <f>Atlantis!I2</f>
        <v>1581830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43363</v>
      </c>
      <c r="C8" s="281">
        <f>Bandros!I2</f>
        <v>4705579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7574775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f>ESP!A233</f>
        <v>43360</v>
      </c>
      <c r="C11" s="281">
        <f>ESP!I2</f>
        <v>1880719</v>
      </c>
      <c r="E11" s="289"/>
    </row>
    <row r="12" spans="1:5" s="267" customFormat="1" ht="18.75" customHeight="1" x14ac:dyDescent="0.25">
      <c r="A12" s="185" t="s">
        <v>203</v>
      </c>
      <c r="B12" s="184">
        <v>43358</v>
      </c>
      <c r="C12" s="281">
        <f>Yuan!I2</f>
        <v>658263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707963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43363</v>
      </c>
      <c r="C19" s="281">
        <f>Anip!I2</f>
        <v>363676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43362</v>
      </c>
      <c r="C20" s="281">
        <f>'Sale Atlantis'!I2</f>
        <v>722445</v>
      </c>
      <c r="E20" s="288"/>
    </row>
    <row r="21" spans="1:5" s="267" customFormat="1" ht="18.75" customHeight="1" x14ac:dyDescent="0.25">
      <c r="A21" s="185" t="s">
        <v>214</v>
      </c>
      <c r="B21" s="184">
        <v>43360</v>
      </c>
      <c r="C21" s="281">
        <f>'Sale ESP'!I2</f>
        <v>237780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34976606.5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0" t="s">
        <v>13</v>
      </c>
      <c r="H648" s="430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0" t="s">
        <v>14</v>
      </c>
      <c r="H649" s="430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0" t="s">
        <v>15</v>
      </c>
      <c r="H650" s="430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0" t="s">
        <v>16</v>
      </c>
      <c r="H651" s="430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0" t="s">
        <v>5</v>
      </c>
      <c r="H652" s="430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0" t="s">
        <v>32</v>
      </c>
      <c r="H653" s="430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8" t="s">
        <v>22</v>
      </c>
      <c r="G1" s="398"/>
      <c r="H1" s="39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0"/>
      <c r="I7" s="442"/>
      <c r="J7" s="41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4" t="s">
        <v>12</v>
      </c>
      <c r="H120" s="40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4" t="s">
        <v>13</v>
      </c>
      <c r="H121" s="40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4" t="s">
        <v>14</v>
      </c>
      <c r="H122" s="40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4" t="s">
        <v>15</v>
      </c>
      <c r="H123" s="40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4" t="s">
        <v>16</v>
      </c>
      <c r="H124" s="40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4" t="s">
        <v>5</v>
      </c>
      <c r="H125" s="40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4" t="s">
        <v>32</v>
      </c>
      <c r="H126" s="40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8" t="s">
        <v>22</v>
      </c>
      <c r="G1" s="398"/>
      <c r="H1" s="39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8" t="s">
        <v>21</v>
      </c>
      <c r="G2" s="398"/>
      <c r="H2" s="39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4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4" t="s">
        <v>12</v>
      </c>
      <c r="H121" s="40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4" t="s">
        <v>13</v>
      </c>
      <c r="H122" s="40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4" t="s">
        <v>14</v>
      </c>
      <c r="H123" s="40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4" t="s">
        <v>15</v>
      </c>
      <c r="H124" s="40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4" t="s">
        <v>16</v>
      </c>
      <c r="H125" s="40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4" t="s">
        <v>5</v>
      </c>
      <c r="H126" s="40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4" t="s">
        <v>32</v>
      </c>
      <c r="H127" s="40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8" t="s">
        <v>22</v>
      </c>
      <c r="G1" s="398"/>
      <c r="H1" s="39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8" t="s">
        <v>21</v>
      </c>
      <c r="G2" s="398"/>
      <c r="H2" s="39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01" t="s">
        <v>4</v>
      </c>
      <c r="I5" s="460" t="s">
        <v>5</v>
      </c>
      <c r="J5" s="403" t="s">
        <v>6</v>
      </c>
      <c r="L5" s="37"/>
      <c r="M5" s="37"/>
      <c r="N5" s="37"/>
      <c r="O5" s="37"/>
      <c r="P5" s="37"/>
      <c r="Q5" s="37"/>
    </row>
    <row r="6" spans="1:17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1"/>
      <c r="I6" s="460"/>
      <c r="J6" s="40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4" t="s">
        <v>12</v>
      </c>
      <c r="H31" s="40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4" t="s">
        <v>13</v>
      </c>
      <c r="H32" s="40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4" t="s">
        <v>14</v>
      </c>
      <c r="H33" s="40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4" t="s">
        <v>15</v>
      </c>
      <c r="H34" s="40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4" t="s">
        <v>16</v>
      </c>
      <c r="H35" s="40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4" t="s">
        <v>5</v>
      </c>
      <c r="H36" s="40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4" t="s">
        <v>32</v>
      </c>
      <c r="H37" s="40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8" t="s">
        <v>21</v>
      </c>
      <c r="G2" s="398"/>
      <c r="H2" s="39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4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4" t="s">
        <v>12</v>
      </c>
      <c r="H53" s="40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4" t="s">
        <v>13</v>
      </c>
      <c r="H54" s="40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4" t="s">
        <v>14</v>
      </c>
      <c r="H55" s="40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4" t="s">
        <v>15</v>
      </c>
      <c r="H56" s="40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4" t="s">
        <v>16</v>
      </c>
      <c r="H57" s="40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4" t="s">
        <v>5</v>
      </c>
      <c r="H58" s="40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4" t="s">
        <v>32</v>
      </c>
      <c r="H59" s="40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8" t="s">
        <v>22</v>
      </c>
      <c r="G1" s="398"/>
      <c r="H1" s="39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8" t="s">
        <v>21</v>
      </c>
      <c r="G2" s="398"/>
      <c r="H2" s="39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1"/>
      <c r="I7" s="460"/>
      <c r="J7" s="40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8" t="s">
        <v>22</v>
      </c>
      <c r="G1" s="398"/>
      <c r="H1" s="39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99" t="s">
        <v>62</v>
      </c>
      <c r="B5" s="399"/>
      <c r="C5" s="399"/>
      <c r="D5" s="399"/>
      <c r="E5" s="399"/>
      <c r="F5" s="399"/>
      <c r="G5" s="399"/>
      <c r="H5" s="399"/>
      <c r="I5" s="399"/>
      <c r="J5" s="399"/>
    </row>
    <row r="6" spans="1:19" x14ac:dyDescent="0.25">
      <c r="A6" s="405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02" t="s">
        <v>5</v>
      </c>
      <c r="J6" s="403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1"/>
      <c r="I7" s="402"/>
      <c r="J7" s="40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4" t="s">
        <v>12</v>
      </c>
      <c r="H32" s="40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4" t="s">
        <v>13</v>
      </c>
      <c r="H33" s="40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4" t="s">
        <v>14</v>
      </c>
      <c r="H34" s="40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4" t="s">
        <v>15</v>
      </c>
      <c r="H35" s="40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4" t="s">
        <v>16</v>
      </c>
      <c r="H36" s="40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4" t="s">
        <v>5</v>
      </c>
      <c r="H37" s="40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4" t="s">
        <v>32</v>
      </c>
      <c r="H38" s="40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8" t="s">
        <v>21</v>
      </c>
      <c r="G2" s="398"/>
      <c r="H2" s="39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0"/>
      <c r="I7" s="442"/>
      <c r="J7" s="41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4" t="s">
        <v>12</v>
      </c>
      <c r="H73" s="40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4" t="s">
        <v>13</v>
      </c>
      <c r="H74" s="40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4" t="s">
        <v>14</v>
      </c>
      <c r="H75" s="40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4" t="s">
        <v>15</v>
      </c>
      <c r="H76" s="40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4" t="s">
        <v>16</v>
      </c>
      <c r="H77" s="40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4" t="s">
        <v>5</v>
      </c>
      <c r="H78" s="40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4" t="s">
        <v>32</v>
      </c>
      <c r="H79" s="40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8" t="s">
        <v>119</v>
      </c>
      <c r="G2" s="398"/>
      <c r="H2" s="39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18"/>
      <c r="N5" s="18"/>
      <c r="O5" s="37"/>
    </row>
    <row r="6" spans="1:15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63" t="s">
        <v>4</v>
      </c>
      <c r="I6" s="465" t="s">
        <v>5</v>
      </c>
      <c r="J6" s="466" t="s">
        <v>6</v>
      </c>
      <c r="L6" s="18"/>
      <c r="N6" s="18"/>
      <c r="O6" s="37"/>
    </row>
    <row r="7" spans="1:15" x14ac:dyDescent="0.25">
      <c r="A7" s="40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4"/>
      <c r="I7" s="465"/>
      <c r="J7" s="46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7" t="s">
        <v>12</v>
      </c>
      <c r="H19" s="4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7" t="s">
        <v>13</v>
      </c>
      <c r="H20" s="4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7" t="s">
        <v>14</v>
      </c>
      <c r="H21" s="4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7" t="s">
        <v>15</v>
      </c>
      <c r="H22" s="4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7" t="s">
        <v>16</v>
      </c>
      <c r="H23" s="4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7" t="s">
        <v>5</v>
      </c>
      <c r="H24" s="4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7" t="s">
        <v>32</v>
      </c>
      <c r="H25" s="4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8" t="s">
        <v>22</v>
      </c>
      <c r="G1" s="398"/>
      <c r="H1" s="39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0"/>
      <c r="I7" s="442"/>
      <c r="J7" s="414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8" t="s">
        <v>22</v>
      </c>
      <c r="G1" s="398"/>
      <c r="H1" s="39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8" t="s">
        <v>21</v>
      </c>
      <c r="G2" s="398"/>
      <c r="H2" s="39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0"/>
      <c r="I7" s="442"/>
      <c r="J7" s="414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4" t="s">
        <v>12</v>
      </c>
      <c r="H35" s="40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4" t="s">
        <v>13</v>
      </c>
      <c r="H36" s="40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4" t="s">
        <v>14</v>
      </c>
      <c r="H37" s="40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4" t="s">
        <v>15</v>
      </c>
      <c r="H38" s="40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4" t="s">
        <v>16</v>
      </c>
      <c r="H39" s="40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4" t="s">
        <v>5</v>
      </c>
      <c r="H40" s="40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4" t="s">
        <v>32</v>
      </c>
      <c r="H41" s="40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8" t="s">
        <v>22</v>
      </c>
      <c r="G1" s="398"/>
      <c r="H1" s="39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8" t="s">
        <v>21</v>
      </c>
      <c r="G2" s="398"/>
      <c r="H2" s="39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0"/>
      <c r="I7" s="442"/>
      <c r="J7" s="414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8" t="s">
        <v>21</v>
      </c>
      <c r="G2" s="398"/>
      <c r="H2" s="39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0"/>
      <c r="I7" s="442"/>
      <c r="J7" s="414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4" t="s">
        <v>12</v>
      </c>
      <c r="H35" s="40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4" t="s">
        <v>13</v>
      </c>
      <c r="H36" s="40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4" t="s">
        <v>14</v>
      </c>
      <c r="H37" s="40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4" t="s">
        <v>15</v>
      </c>
      <c r="H38" s="40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4" t="s">
        <v>16</v>
      </c>
      <c r="H39" s="40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4" t="s">
        <v>5</v>
      </c>
      <c r="H40" s="40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8" t="s">
        <v>21</v>
      </c>
      <c r="G2" s="398"/>
      <c r="H2" s="39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0"/>
      <c r="I7" s="442"/>
      <c r="J7" s="414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8" t="s">
        <v>22</v>
      </c>
      <c r="G1" s="398"/>
      <c r="H1" s="39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0"/>
      <c r="I7" s="442"/>
      <c r="J7" s="41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4" t="s">
        <v>12</v>
      </c>
      <c r="H158" s="40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4" t="s">
        <v>13</v>
      </c>
      <c r="H159" s="40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4" t="s">
        <v>14</v>
      </c>
      <c r="H160" s="40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4" t="s">
        <v>15</v>
      </c>
      <c r="H161" s="40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4" t="s">
        <v>16</v>
      </c>
      <c r="H162" s="40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4" t="s">
        <v>5</v>
      </c>
      <c r="H163" s="40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4" t="s">
        <v>32</v>
      </c>
      <c r="H164" s="40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8" t="s">
        <v>22</v>
      </c>
      <c r="G1" s="398"/>
      <c r="H1" s="39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8" t="s">
        <v>21</v>
      </c>
      <c r="G2" s="398"/>
      <c r="H2" s="39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1"/>
      <c r="I7" s="460"/>
      <c r="J7" s="40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8" t="s">
        <v>22</v>
      </c>
      <c r="G1" s="398"/>
      <c r="H1" s="39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42"/>
      <c r="J7" s="41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4" t="s">
        <v>12</v>
      </c>
      <c r="H57" s="40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4" t="s">
        <v>13</v>
      </c>
      <c r="H58" s="40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4" t="s">
        <v>14</v>
      </c>
      <c r="H59" s="40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4" t="s">
        <v>15</v>
      </c>
      <c r="H60" s="40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4" t="s">
        <v>16</v>
      </c>
      <c r="H61" s="40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4" t="s">
        <v>5</v>
      </c>
      <c r="H62" s="40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4" t="s">
        <v>32</v>
      </c>
      <c r="H63" s="40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8" t="s">
        <v>22</v>
      </c>
      <c r="G1" s="398"/>
      <c r="H1" s="39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8" t="s">
        <v>21</v>
      </c>
      <c r="G2" s="398"/>
      <c r="H2" s="39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4" t="s">
        <v>12</v>
      </c>
      <c r="H116" s="40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4" t="s">
        <v>13</v>
      </c>
      <c r="H117" s="40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4" t="s">
        <v>14</v>
      </c>
      <c r="H118" s="40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4" t="s">
        <v>15</v>
      </c>
      <c r="H119" s="40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4" t="s">
        <v>16</v>
      </c>
      <c r="H120" s="40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4" t="s">
        <v>5</v>
      </c>
      <c r="H121" s="40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4" t="s">
        <v>32</v>
      </c>
      <c r="H122" s="40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8" t="s">
        <v>22</v>
      </c>
      <c r="G1" s="398"/>
      <c r="H1" s="39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8" t="s">
        <v>21</v>
      </c>
      <c r="G2" s="398"/>
      <c r="H2" s="39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1"/>
      <c r="I7" s="460"/>
      <c r="J7" s="40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8" t="s">
        <v>22</v>
      </c>
      <c r="G1" s="398"/>
      <c r="H1" s="39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8" t="s">
        <v>21</v>
      </c>
      <c r="G2" s="398"/>
      <c r="H2" s="398"/>
      <c r="I2" s="21">
        <f>J72*-1</f>
        <v>0</v>
      </c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</row>
    <row r="5" spans="1:10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68" t="s">
        <v>4</v>
      </c>
      <c r="I5" s="465" t="s">
        <v>5</v>
      </c>
      <c r="J5" s="466" t="s">
        <v>6</v>
      </c>
    </row>
    <row r="6" spans="1:10" x14ac:dyDescent="0.25">
      <c r="A6" s="40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5"/>
      <c r="J6" s="46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7" t="s">
        <v>12</v>
      </c>
      <c r="H66" s="4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7" t="s">
        <v>13</v>
      </c>
      <c r="H67" s="4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7" t="s">
        <v>14</v>
      </c>
      <c r="H68" s="4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7" t="s">
        <v>15</v>
      </c>
      <c r="H69" s="4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7" t="s">
        <v>16</v>
      </c>
      <c r="H70" s="4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7" t="s">
        <v>5</v>
      </c>
      <c r="H71" s="4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7" t="s">
        <v>32</v>
      </c>
      <c r="H72" s="4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8" t="s">
        <v>22</v>
      </c>
      <c r="G1" s="398"/>
      <c r="H1" s="39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4" t="s">
        <v>12</v>
      </c>
      <c r="H34" s="40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4" t="s">
        <v>13</v>
      </c>
      <c r="H35" s="40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4" t="s">
        <v>14</v>
      </c>
      <c r="H36" s="40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4" t="s">
        <v>15</v>
      </c>
      <c r="H37" s="40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4" t="s">
        <v>16</v>
      </c>
      <c r="H38" s="40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4" t="s">
        <v>5</v>
      </c>
      <c r="H39" s="40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4" t="s">
        <v>32</v>
      </c>
      <c r="H40" s="40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8" t="s">
        <v>22</v>
      </c>
      <c r="G1" s="398"/>
      <c r="H1" s="39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8" t="s">
        <v>21</v>
      </c>
      <c r="G2" s="398"/>
      <c r="H2" s="398"/>
      <c r="I2" s="21">
        <f>J71*-1</f>
        <v>12110891</v>
      </c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</row>
    <row r="5" spans="1:10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68" t="s">
        <v>4</v>
      </c>
      <c r="I5" s="465" t="s">
        <v>5</v>
      </c>
      <c r="J5" s="466" t="s">
        <v>6</v>
      </c>
    </row>
    <row r="6" spans="1:10" x14ac:dyDescent="0.25">
      <c r="A6" s="40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5"/>
      <c r="J6" s="46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7" t="s">
        <v>12</v>
      </c>
      <c r="H65" s="4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7" t="s">
        <v>13</v>
      </c>
      <c r="H66" s="4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7" t="s">
        <v>14</v>
      </c>
      <c r="H67" s="4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7" t="s">
        <v>15</v>
      </c>
      <c r="H68" s="4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7" t="s">
        <v>16</v>
      </c>
      <c r="H69" s="4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7" t="s">
        <v>5</v>
      </c>
      <c r="H70" s="4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7" t="s">
        <v>32</v>
      </c>
      <c r="H71" s="4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2018-09-20T10:52:05Z</dcterms:modified>
</cp:coreProperties>
</file>