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Bentang!$A$1:$J$50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Atlantis'!$L$61:$M$76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ST'!$A$5:$J$387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L1" i="61" l="1"/>
  <c r="L2" i="58" l="1"/>
  <c r="L1" i="58"/>
  <c r="M2" i="58" l="1"/>
  <c r="M1" i="58"/>
  <c r="L2" i="61" l="1"/>
  <c r="B9" i="15"/>
  <c r="C9" i="15"/>
  <c r="L2" i="2" l="1"/>
  <c r="L1" i="2"/>
  <c r="L2" i="54"/>
  <c r="L1" i="54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19" i="63" l="1"/>
  <c r="J717" i="63"/>
  <c r="J715" i="63"/>
  <c r="J714" i="63"/>
  <c r="I712" i="63"/>
  <c r="H712" i="63"/>
  <c r="G712" i="63"/>
  <c r="F712" i="63"/>
  <c r="D712" i="63"/>
  <c r="C712" i="63"/>
  <c r="L3" i="63"/>
  <c r="L2" i="63"/>
  <c r="L1" i="63"/>
  <c r="J716" i="63" l="1"/>
  <c r="J718" i="63" s="1"/>
  <c r="J720" i="63" s="1"/>
  <c r="I720" i="63" l="1"/>
  <c r="I2" i="63"/>
  <c r="C7" i="15" s="1"/>
  <c r="L2" i="56" l="1"/>
  <c r="L1" i="56"/>
  <c r="L3" i="56" s="1"/>
  <c r="O1" i="2"/>
  <c r="M3" i="54" l="1"/>
  <c r="J653" i="62"/>
  <c r="J651" i="62"/>
  <c r="J649" i="62"/>
  <c r="J648" i="62"/>
  <c r="I646" i="62"/>
  <c r="H646" i="62"/>
  <c r="G646" i="62"/>
  <c r="F646" i="62"/>
  <c r="D646" i="62"/>
  <c r="C646" i="62"/>
  <c r="L2" i="62"/>
  <c r="L1" i="62"/>
  <c r="L3" i="62" s="1"/>
  <c r="L2" i="60"/>
  <c r="L1" i="60"/>
  <c r="J650" i="62" l="1"/>
  <c r="J652" i="62" s="1"/>
  <c r="J654" i="62" s="1"/>
  <c r="I2" i="62" l="1"/>
  <c r="C20" i="15" s="1"/>
  <c r="I654" i="62"/>
  <c r="M3" i="2" l="1"/>
  <c r="L3" i="61" l="1"/>
  <c r="J65" i="61" l="1"/>
  <c r="J63" i="61"/>
  <c r="J61" i="61"/>
  <c r="J60" i="61"/>
  <c r="F58" i="61"/>
  <c r="C58" i="61"/>
  <c r="J62" i="61" l="1"/>
  <c r="J64" i="61" s="1"/>
  <c r="J66" i="61" s="1"/>
  <c r="I6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L2" i="35"/>
  <c r="L1" i="35"/>
  <c r="I2" i="60" l="1"/>
  <c r="N3" i="57" l="1"/>
  <c r="M2" i="57"/>
  <c r="O2" i="57" s="1"/>
  <c r="M1" i="57"/>
  <c r="M3" i="57" s="1"/>
  <c r="O1" i="57" l="1"/>
  <c r="L2" i="12" l="1"/>
  <c r="L1" i="12"/>
  <c r="J1230" i="58" l="1"/>
  <c r="J1228" i="58"/>
  <c r="J1226" i="58"/>
  <c r="J1225" i="58"/>
  <c r="I1223" i="58"/>
  <c r="H1223" i="58"/>
  <c r="G1223" i="58"/>
  <c r="F1223" i="58"/>
  <c r="D1223" i="58"/>
  <c r="C1223" i="58"/>
  <c r="L666" i="58"/>
  <c r="L665" i="58"/>
  <c r="M3" i="58"/>
  <c r="L3" i="58"/>
  <c r="N3" i="58" l="1"/>
  <c r="J1227" i="58"/>
  <c r="J1229" i="58" s="1"/>
  <c r="J1231" i="58" s="1"/>
  <c r="I1231" i="58" l="1"/>
  <c r="I2" i="58"/>
  <c r="C8" i="15" s="1"/>
  <c r="M66" i="57" l="1"/>
  <c r="M65" i="57"/>
  <c r="M67" i="57" l="1"/>
  <c r="L15" i="2"/>
  <c r="L16" i="2"/>
  <c r="L17" i="2"/>
  <c r="J256" i="57" l="1"/>
  <c r="J254" i="57"/>
  <c r="J252" i="57"/>
  <c r="J251" i="57"/>
  <c r="G249" i="57"/>
  <c r="F249" i="57"/>
  <c r="C249" i="57"/>
  <c r="J253" i="57" l="1"/>
  <c r="J255" i="57" s="1"/>
  <c r="J257" i="57" s="1"/>
  <c r="I257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49" i="55"/>
  <c r="J47" i="55"/>
  <c r="J45" i="55"/>
  <c r="J44" i="55"/>
  <c r="G42" i="55"/>
  <c r="F42" i="55"/>
  <c r="C42" i="55"/>
  <c r="M1" i="56" l="1"/>
  <c r="J46" i="55"/>
  <c r="J48" i="55" s="1"/>
  <c r="J50" i="55" s="1"/>
  <c r="I50" i="55" s="1"/>
  <c r="I2" i="55" l="1"/>
  <c r="I42" i="30" l="1"/>
  <c r="I44" i="30"/>
  <c r="I37" i="18" l="1"/>
  <c r="I39" i="18"/>
  <c r="L3" i="12" l="1"/>
  <c r="B17" i="15" l="1"/>
  <c r="B14" i="15"/>
  <c r="J386" i="54" l="1"/>
  <c r="J384" i="54"/>
  <c r="J382" i="54"/>
  <c r="J381" i="54"/>
  <c r="I379" i="54"/>
  <c r="H379" i="54"/>
  <c r="G379" i="54"/>
  <c r="F379" i="54"/>
  <c r="D379" i="54"/>
  <c r="C379" i="54"/>
  <c r="J383" i="54" l="1"/>
  <c r="J385" i="54" s="1"/>
  <c r="J387" i="54" s="1"/>
  <c r="I2" i="54" s="1"/>
  <c r="C5" i="15" s="1"/>
  <c r="L3" i="54"/>
  <c r="N3" i="54" s="1"/>
  <c r="I387" i="54" l="1"/>
  <c r="J167" i="35" l="1"/>
  <c r="J171" i="35"/>
  <c r="J169" i="35"/>
  <c r="J166" i="35"/>
  <c r="G164" i="35"/>
  <c r="F164" i="35"/>
  <c r="J168" i="35" l="1"/>
  <c r="J170" i="35" s="1"/>
  <c r="J172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64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4" i="2" l="1"/>
  <c r="I199" i="2"/>
  <c r="H199" i="2"/>
  <c r="G199" i="2"/>
  <c r="F19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8" i="12"/>
  <c r="J76" i="12"/>
  <c r="J74" i="12"/>
  <c r="J73" i="12"/>
  <c r="F71" i="12"/>
  <c r="C71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06" i="2"/>
  <c r="J202" i="2"/>
  <c r="J201" i="2"/>
  <c r="D199" i="2"/>
  <c r="C199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03" i="2"/>
  <c r="J205" i="2" s="1"/>
  <c r="J207" i="2" s="1"/>
  <c r="I207" i="2" s="1"/>
  <c r="J55" i="11"/>
  <c r="J57" i="11" s="1"/>
  <c r="J59" i="11" s="1"/>
  <c r="J59" i="34"/>
  <c r="I2" i="21"/>
  <c r="I59" i="21"/>
  <c r="J122" i="20"/>
  <c r="J124" i="20" s="1"/>
  <c r="J126" i="20" s="1"/>
  <c r="I2" i="20" s="1"/>
  <c r="J75" i="12"/>
  <c r="J77" i="12" s="1"/>
  <c r="J79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79" i="12"/>
  <c r="I126" i="20"/>
  <c r="I52" i="18"/>
  <c r="I95" i="4"/>
  <c r="I34" i="32"/>
  <c r="I2" i="32"/>
  <c r="I2" i="6"/>
  <c r="I2" i="17"/>
  <c r="I2" i="16"/>
  <c r="C15" i="15" s="1"/>
  <c r="I25" i="25"/>
  <c r="I172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<sst xmlns="http://schemas.openxmlformats.org/spreadsheetml/2006/main" count="2291" uniqueCount="217">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</sst>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0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87"/>
  <sheetViews>
    <sheetView zoomScale="85" zoomScaleNormal="85" workbookViewId="0">
      <pane ySplit="7" topLeftCell="A364" activePane="bottomLeft" state="frozen"/>
      <selection pane="bottomLeft" activeCell="B377" sqref="B37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98" t="s">
        <v>22</v>
      </c>
      <c r="G1" s="398"/>
      <c r="H1" s="398"/>
      <c r="I1" s="220" t="s">
        <v>20</v>
      </c>
      <c r="J1" s="218"/>
      <c r="L1" s="275">
        <f>SUM(D355:D365)</f>
        <v>5549428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98" t="s">
        <v>21</v>
      </c>
      <c r="G2" s="398"/>
      <c r="H2" s="398"/>
      <c r="I2" s="220">
        <f>J387*-1</f>
        <v>4551225</v>
      </c>
      <c r="J2" s="218"/>
      <c r="L2" s="276">
        <f>SUM(G355:G365)</f>
        <v>493764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5055664</v>
      </c>
      <c r="M3" s="238">
        <f>M1-M2</f>
        <v>4830175</v>
      </c>
      <c r="N3" s="238">
        <f>L3+M3</f>
        <v>9885839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99" t="s">
        <v>60</v>
      </c>
      <c r="B5" s="399"/>
      <c r="C5" s="399"/>
      <c r="D5" s="399"/>
      <c r="E5" s="399"/>
      <c r="F5" s="399"/>
      <c r="G5" s="399"/>
      <c r="H5" s="399"/>
      <c r="I5" s="399"/>
      <c r="J5" s="399"/>
      <c r="L5" s="274"/>
      <c r="M5" s="238"/>
      <c r="N5" s="238"/>
      <c r="O5" s="238"/>
    </row>
    <row r="6" spans="1:15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02" t="s">
        <v>5</v>
      </c>
      <c r="J6" s="403" t="s">
        <v>6</v>
      </c>
    </row>
    <row r="7" spans="1:15" x14ac:dyDescent="0.25">
      <c r="A7" s="40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1"/>
      <c r="I7" s="402"/>
      <c r="J7" s="40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10">
        <v>43360</v>
      </c>
      <c r="B366" s="115">
        <v>180175097</v>
      </c>
      <c r="C366" s="306">
        <v>5</v>
      </c>
      <c r="D366" s="117">
        <v>431463</v>
      </c>
      <c r="E366" s="118">
        <v>180045321</v>
      </c>
      <c r="F366" s="120">
        <v>3</v>
      </c>
      <c r="G366" s="117">
        <v>249638</v>
      </c>
      <c r="H366" s="118"/>
      <c r="I366" s="213"/>
      <c r="J366" s="117"/>
    </row>
    <row r="367" spans="1:10" ht="15.75" customHeight="1" x14ac:dyDescent="0.25">
      <c r="A367" s="210">
        <v>43360</v>
      </c>
      <c r="B367" s="115">
        <v>180175119</v>
      </c>
      <c r="C367" s="306">
        <v>1</v>
      </c>
      <c r="D367" s="117">
        <v>110075</v>
      </c>
      <c r="E367" s="118"/>
      <c r="F367" s="120"/>
      <c r="G367" s="117"/>
      <c r="H367" s="118"/>
      <c r="I367" s="213"/>
      <c r="J367" s="117"/>
    </row>
    <row r="368" spans="1:10" ht="15.75" customHeight="1" x14ac:dyDescent="0.25">
      <c r="A368" s="210">
        <v>43361</v>
      </c>
      <c r="B368" s="115">
        <v>180175182</v>
      </c>
      <c r="C368" s="306">
        <v>4</v>
      </c>
      <c r="D368" s="117">
        <v>403550</v>
      </c>
      <c r="E368" s="118"/>
      <c r="F368" s="120"/>
      <c r="G368" s="117"/>
      <c r="H368" s="118"/>
      <c r="I368" s="213"/>
      <c r="J368" s="117"/>
    </row>
    <row r="369" spans="1:10" ht="15.75" customHeight="1" x14ac:dyDescent="0.25">
      <c r="A369" s="210">
        <v>43361</v>
      </c>
      <c r="B369" s="115">
        <v>180175220</v>
      </c>
      <c r="C369" s="306">
        <v>2</v>
      </c>
      <c r="D369" s="117">
        <v>213238</v>
      </c>
      <c r="E369" s="118"/>
      <c r="F369" s="120"/>
      <c r="G369" s="117"/>
      <c r="H369" s="118"/>
      <c r="I369" s="213"/>
      <c r="J369" s="117"/>
    </row>
    <row r="370" spans="1:10" ht="15.75" customHeight="1" x14ac:dyDescent="0.25">
      <c r="A370" s="210">
        <v>43362</v>
      </c>
      <c r="B370" s="115">
        <v>180175256</v>
      </c>
      <c r="C370" s="306">
        <v>8</v>
      </c>
      <c r="D370" s="117">
        <v>826875</v>
      </c>
      <c r="E370" s="118">
        <v>180045356</v>
      </c>
      <c r="F370" s="120">
        <v>2</v>
      </c>
      <c r="G370" s="117">
        <v>181738</v>
      </c>
      <c r="H370" s="118"/>
      <c r="I370" s="213"/>
      <c r="J370" s="117"/>
    </row>
    <row r="371" spans="1:10" ht="15.75" customHeight="1" x14ac:dyDescent="0.25">
      <c r="A371" s="210">
        <v>43362</v>
      </c>
      <c r="B371" s="115">
        <v>180175292</v>
      </c>
      <c r="C371" s="306">
        <v>2</v>
      </c>
      <c r="D371" s="117">
        <v>186025</v>
      </c>
      <c r="E371" s="118"/>
      <c r="F371" s="120"/>
      <c r="G371" s="117"/>
      <c r="H371" s="118"/>
      <c r="I371" s="213"/>
      <c r="J371" s="117"/>
    </row>
    <row r="372" spans="1:10" ht="15.75" customHeight="1" x14ac:dyDescent="0.25">
      <c r="A372" s="210">
        <v>43363</v>
      </c>
      <c r="B372" s="115">
        <v>180175353</v>
      </c>
      <c r="C372" s="306">
        <v>13</v>
      </c>
      <c r="D372" s="117">
        <v>1220625</v>
      </c>
      <c r="E372" s="118">
        <v>180045374</v>
      </c>
      <c r="F372" s="120">
        <v>1</v>
      </c>
      <c r="G372" s="117">
        <v>93013</v>
      </c>
      <c r="H372" s="118"/>
      <c r="I372" s="213"/>
      <c r="J372" s="117"/>
    </row>
    <row r="373" spans="1:10" ht="15.75" customHeight="1" x14ac:dyDescent="0.25">
      <c r="A373" s="210">
        <v>43363</v>
      </c>
      <c r="B373" s="115">
        <v>180175393</v>
      </c>
      <c r="C373" s="306">
        <v>9</v>
      </c>
      <c r="D373" s="117">
        <v>785050</v>
      </c>
      <c r="E373" s="118"/>
      <c r="F373" s="120"/>
      <c r="G373" s="117"/>
      <c r="H373" s="118"/>
      <c r="I373" s="213"/>
      <c r="J373" s="117"/>
    </row>
    <row r="374" spans="1:10" ht="15.75" customHeight="1" x14ac:dyDescent="0.25">
      <c r="A374" s="210">
        <v>43364</v>
      </c>
      <c r="B374" s="115">
        <v>180175428</v>
      </c>
      <c r="C374" s="306">
        <v>6</v>
      </c>
      <c r="D374" s="117">
        <v>523250</v>
      </c>
      <c r="E374" s="118">
        <v>180045385</v>
      </c>
      <c r="F374" s="120">
        <v>4</v>
      </c>
      <c r="G374" s="117">
        <v>426038</v>
      </c>
      <c r="H374" s="118"/>
      <c r="I374" s="213"/>
      <c r="J374" s="117"/>
    </row>
    <row r="375" spans="1:10" ht="15.75" customHeight="1" x14ac:dyDescent="0.25">
      <c r="A375" s="210">
        <v>43364</v>
      </c>
      <c r="B375" s="115">
        <v>180175455</v>
      </c>
      <c r="C375" s="306">
        <v>3</v>
      </c>
      <c r="D375" s="117">
        <v>324888</v>
      </c>
      <c r="E375" s="118"/>
      <c r="F375" s="120"/>
      <c r="G375" s="117"/>
      <c r="H375" s="118"/>
      <c r="I375" s="213"/>
      <c r="J375" s="117"/>
    </row>
    <row r="376" spans="1:10" ht="15.75" customHeight="1" x14ac:dyDescent="0.25">
      <c r="A376" s="98">
        <v>43365</v>
      </c>
      <c r="B376" s="99">
        <v>180175496</v>
      </c>
      <c r="C376" s="100">
        <v>7</v>
      </c>
      <c r="D376" s="34">
        <v>530338</v>
      </c>
      <c r="E376" s="118">
        <v>180045400</v>
      </c>
      <c r="F376" s="120">
        <v>2</v>
      </c>
      <c r="G376" s="117">
        <v>158025</v>
      </c>
      <c r="H376" s="118"/>
      <c r="I376" s="213"/>
      <c r="J376" s="117"/>
    </row>
    <row r="377" spans="1:10" ht="15.75" customHeight="1" x14ac:dyDescent="0.25">
      <c r="A377" s="210">
        <v>43365</v>
      </c>
      <c r="B377" s="115">
        <v>180175525</v>
      </c>
      <c r="C377" s="306">
        <v>1</v>
      </c>
      <c r="D377" s="117">
        <v>104300</v>
      </c>
      <c r="E377" s="118"/>
      <c r="F377" s="120"/>
      <c r="G377" s="117"/>
      <c r="H377" s="118"/>
      <c r="I377" s="213"/>
      <c r="J377" s="117"/>
    </row>
    <row r="378" spans="1:10" x14ac:dyDescent="0.25">
      <c r="A378" s="235"/>
      <c r="B378" s="234"/>
      <c r="C378" s="12"/>
      <c r="D378" s="236"/>
      <c r="E378" s="237"/>
      <c r="F378" s="240"/>
      <c r="G378" s="236"/>
      <c r="H378" s="237"/>
      <c r="I378" s="239"/>
      <c r="J378" s="236"/>
    </row>
    <row r="379" spans="1:10" x14ac:dyDescent="0.25">
      <c r="A379" s="235"/>
      <c r="B379" s="223" t="s">
        <v>11</v>
      </c>
      <c r="C379" s="229">
        <f>SUM(C8:C378)</f>
        <v>3715</v>
      </c>
      <c r="D379" s="224">
        <f>SUM(D8:D378)</f>
        <v>388405677</v>
      </c>
      <c r="E379" s="223" t="s">
        <v>11</v>
      </c>
      <c r="F379" s="232">
        <f>SUM(F8:F378)</f>
        <v>505</v>
      </c>
      <c r="G379" s="224">
        <f>SUM(G8:G378)</f>
        <v>55543724</v>
      </c>
      <c r="H379" s="232">
        <f>SUM(H8:H378)</f>
        <v>0</v>
      </c>
      <c r="I379" s="232">
        <f>SUM(I8:I378)</f>
        <v>328310728</v>
      </c>
      <c r="J379" s="5"/>
    </row>
    <row r="380" spans="1:10" x14ac:dyDescent="0.25">
      <c r="A380" s="235"/>
      <c r="B380" s="223"/>
      <c r="C380" s="229"/>
      <c r="D380" s="224"/>
      <c r="E380" s="223"/>
      <c r="F380" s="232"/>
      <c r="G380" s="224"/>
      <c r="H380" s="232"/>
      <c r="I380" s="232"/>
      <c r="J380" s="5"/>
    </row>
    <row r="381" spans="1:10" x14ac:dyDescent="0.25">
      <c r="A381" s="225"/>
      <c r="B381" s="226"/>
      <c r="C381" s="12"/>
      <c r="D381" s="236"/>
      <c r="E381" s="223"/>
      <c r="F381" s="240"/>
      <c r="G381" s="404" t="s">
        <v>12</v>
      </c>
      <c r="H381" s="404"/>
      <c r="I381" s="239"/>
      <c r="J381" s="227">
        <f>SUM(D8:D378)</f>
        <v>388405677</v>
      </c>
    </row>
    <row r="382" spans="1:10" x14ac:dyDescent="0.25">
      <c r="A382" s="235"/>
      <c r="B382" s="234"/>
      <c r="C382" s="12"/>
      <c r="D382" s="236"/>
      <c r="E382" s="237"/>
      <c r="F382" s="240"/>
      <c r="G382" s="404" t="s">
        <v>13</v>
      </c>
      <c r="H382" s="404"/>
      <c r="I382" s="239"/>
      <c r="J382" s="227">
        <f>SUM(G8:G378)</f>
        <v>55543724</v>
      </c>
    </row>
    <row r="383" spans="1:10" x14ac:dyDescent="0.25">
      <c r="A383" s="228"/>
      <c r="B383" s="237"/>
      <c r="C383" s="12"/>
      <c r="D383" s="236"/>
      <c r="E383" s="237"/>
      <c r="F383" s="240"/>
      <c r="G383" s="404" t="s">
        <v>14</v>
      </c>
      <c r="H383" s="404"/>
      <c r="I383" s="41"/>
      <c r="J383" s="229">
        <f>J381-J382</f>
        <v>332861953</v>
      </c>
    </row>
    <row r="384" spans="1:10" x14ac:dyDescent="0.25">
      <c r="A384" s="235"/>
      <c r="B384" s="230"/>
      <c r="C384" s="12"/>
      <c r="D384" s="231"/>
      <c r="E384" s="237"/>
      <c r="F384" s="240"/>
      <c r="G384" s="404" t="s">
        <v>15</v>
      </c>
      <c r="H384" s="404"/>
      <c r="I384" s="239"/>
      <c r="J384" s="227">
        <f>SUM(H8:H378)</f>
        <v>0</v>
      </c>
    </row>
    <row r="385" spans="1:10" x14ac:dyDescent="0.25">
      <c r="A385" s="235"/>
      <c r="B385" s="230"/>
      <c r="C385" s="12"/>
      <c r="D385" s="231"/>
      <c r="E385" s="237"/>
      <c r="F385" s="240"/>
      <c r="G385" s="404" t="s">
        <v>16</v>
      </c>
      <c r="H385" s="404"/>
      <c r="I385" s="239"/>
      <c r="J385" s="227">
        <f>J383+J384</f>
        <v>332861953</v>
      </c>
    </row>
    <row r="386" spans="1:10" x14ac:dyDescent="0.25">
      <c r="A386" s="235"/>
      <c r="B386" s="230"/>
      <c r="C386" s="12"/>
      <c r="D386" s="231"/>
      <c r="E386" s="237"/>
      <c r="F386" s="240"/>
      <c r="G386" s="404" t="s">
        <v>5</v>
      </c>
      <c r="H386" s="404"/>
      <c r="I386" s="239"/>
      <c r="J386" s="227">
        <f>SUM(I8:I378)</f>
        <v>328310728</v>
      </c>
    </row>
    <row r="387" spans="1:10" x14ac:dyDescent="0.25">
      <c r="A387" s="235"/>
      <c r="B387" s="230"/>
      <c r="C387" s="12"/>
      <c r="D387" s="231"/>
      <c r="E387" s="237"/>
      <c r="F387" s="240"/>
      <c r="G387" s="404" t="s">
        <v>32</v>
      </c>
      <c r="H387" s="404"/>
      <c r="I387" s="240" t="str">
        <f>IF(J387&gt;0,"SALDO",IF(J387&lt;0,"PIUTANG",IF(J387=0,"LUNAS")))</f>
        <v>PIUTANG</v>
      </c>
      <c r="J387" s="227">
        <f>J386-J385</f>
        <v>-4551225</v>
      </c>
    </row>
  </sheetData>
  <mergeCells count="15">
    <mergeCell ref="G387:H387"/>
    <mergeCell ref="G381:H381"/>
    <mergeCell ref="G382:H382"/>
    <mergeCell ref="G383:H383"/>
    <mergeCell ref="G384:H384"/>
    <mergeCell ref="G385:H385"/>
    <mergeCell ref="G386:H38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07"/>
  <sheetViews>
    <sheetView workbookViewId="0">
      <pane ySplit="7" topLeftCell="A182" activePane="bottomLeft" state="frozen"/>
      <selection pane="bottomLeft" activeCell="J187" sqref="J18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98" t="s">
        <v>22</v>
      </c>
      <c r="G1" s="398"/>
      <c r="H1" s="398"/>
      <c r="I1" s="42" t="s">
        <v>20</v>
      </c>
      <c r="J1" s="20"/>
      <c r="L1" s="277">
        <f>SUM(D183:D187)</f>
        <v>1866463</v>
      </c>
      <c r="M1" s="219">
        <v>0</v>
      </c>
      <c r="N1" s="219">
        <v>132213</v>
      </c>
      <c r="O1" s="219">
        <f>L2+N1</f>
        <v>237301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J207*-1</f>
        <v>1345312</v>
      </c>
      <c r="J2" s="20"/>
      <c r="L2" s="277">
        <f>SUM(G183:G187)</f>
        <v>105088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1761375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</row>
    <row r="6" spans="1:18" x14ac:dyDescent="0.25">
      <c r="A6" s="405" t="s">
        <v>2</v>
      </c>
      <c r="B6" s="401" t="s">
        <v>3</v>
      </c>
      <c r="C6" s="401"/>
      <c r="D6" s="401"/>
      <c r="E6" s="401"/>
      <c r="F6" s="401"/>
      <c r="G6" s="401"/>
      <c r="H6" s="406" t="s">
        <v>4</v>
      </c>
      <c r="I6" s="402" t="s">
        <v>5</v>
      </c>
      <c r="J6" s="403" t="s">
        <v>6</v>
      </c>
    </row>
    <row r="7" spans="1:18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6"/>
      <c r="I7" s="402"/>
      <c r="J7" s="40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2">
        <v>43360</v>
      </c>
      <c r="B188" s="234">
        <v>180175123</v>
      </c>
      <c r="C188" s="240">
        <v>3</v>
      </c>
      <c r="D188" s="236">
        <v>306250</v>
      </c>
      <c r="E188" s="237"/>
      <c r="F188" s="240"/>
      <c r="G188" s="236"/>
      <c r="H188" s="239"/>
      <c r="I188" s="239"/>
      <c r="J188" s="23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2">
        <v>43361</v>
      </c>
      <c r="B189" s="234"/>
      <c r="C189" s="240"/>
      <c r="D189" s="236"/>
      <c r="E189" s="237">
        <v>180045342</v>
      </c>
      <c r="F189" s="240">
        <v>1</v>
      </c>
      <c r="G189" s="236">
        <v>81113</v>
      </c>
      <c r="H189" s="239"/>
      <c r="I189" s="239"/>
      <c r="J189" s="23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2">
        <v>43362</v>
      </c>
      <c r="B190" s="234">
        <v>180175293</v>
      </c>
      <c r="C190" s="240">
        <v>3</v>
      </c>
      <c r="D190" s="236">
        <v>281750</v>
      </c>
      <c r="E190" s="237"/>
      <c r="F190" s="240"/>
      <c r="G190" s="236"/>
      <c r="H190" s="239"/>
      <c r="I190" s="239"/>
      <c r="J190" s="23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2">
        <v>43362</v>
      </c>
      <c r="B191" s="234">
        <v>180175311</v>
      </c>
      <c r="C191" s="240">
        <v>3</v>
      </c>
      <c r="D191" s="236">
        <v>334600</v>
      </c>
      <c r="E191" s="237"/>
      <c r="F191" s="240"/>
      <c r="G191" s="236"/>
      <c r="H191" s="239"/>
      <c r="I191" s="239"/>
      <c r="J191" s="23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2">
        <v>43363</v>
      </c>
      <c r="B192" s="234">
        <v>180175386</v>
      </c>
      <c r="C192" s="240">
        <v>4</v>
      </c>
      <c r="D192" s="236">
        <v>414050</v>
      </c>
      <c r="E192" s="237"/>
      <c r="F192" s="240"/>
      <c r="G192" s="236"/>
      <c r="H192" s="239"/>
      <c r="I192" s="239"/>
      <c r="J192" s="23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2">
        <v>43364</v>
      </c>
      <c r="B193" s="234">
        <v>180175456</v>
      </c>
      <c r="C193" s="240">
        <v>2</v>
      </c>
      <c r="D193" s="236">
        <v>208163</v>
      </c>
      <c r="E193" s="237">
        <v>180045388</v>
      </c>
      <c r="F193" s="240">
        <v>1</v>
      </c>
      <c r="G193" s="236">
        <v>118388</v>
      </c>
      <c r="H193" s="239"/>
      <c r="I193" s="239"/>
      <c r="J193" s="236"/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2"/>
      <c r="B194" s="234"/>
      <c r="C194" s="240"/>
      <c r="D194" s="236"/>
      <c r="E194" s="237"/>
      <c r="F194" s="240"/>
      <c r="G194" s="236"/>
      <c r="H194" s="239"/>
      <c r="I194" s="239"/>
      <c r="J194" s="23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2"/>
      <c r="B195" s="234"/>
      <c r="C195" s="240"/>
      <c r="D195" s="236"/>
      <c r="E195" s="237"/>
      <c r="F195" s="240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2"/>
      <c r="B196" s="234"/>
      <c r="C196" s="240"/>
      <c r="D196" s="236"/>
      <c r="E196" s="237"/>
      <c r="F196" s="240"/>
      <c r="G196" s="236"/>
      <c r="H196" s="239"/>
      <c r="I196" s="239"/>
      <c r="J196" s="236"/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/>
      <c r="B197" s="234"/>
      <c r="C197" s="240"/>
      <c r="D197" s="236"/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x14ac:dyDescent="0.25">
      <c r="A198" s="162"/>
      <c r="B198" s="3"/>
      <c r="C198" s="40"/>
      <c r="D198" s="6"/>
      <c r="E198" s="7"/>
      <c r="F198" s="40"/>
      <c r="G198" s="6"/>
      <c r="H198" s="39"/>
      <c r="I198" s="39"/>
      <c r="J198" s="6"/>
    </row>
    <row r="199" spans="1:18" x14ac:dyDescent="0.25">
      <c r="A199" s="162"/>
      <c r="B199" s="8" t="s">
        <v>11</v>
      </c>
      <c r="C199" s="77">
        <f>SUM(C8:C198)</f>
        <v>1025</v>
      </c>
      <c r="D199" s="9">
        <f>SUM(D8:D198)</f>
        <v>111046029</v>
      </c>
      <c r="E199" s="8" t="s">
        <v>11</v>
      </c>
      <c r="F199" s="77">
        <f>SUM(F8:F198)</f>
        <v>89</v>
      </c>
      <c r="G199" s="5">
        <f>SUM(G8:G198)</f>
        <v>19233252</v>
      </c>
      <c r="H199" s="40">
        <f>SUM(H8:H198)</f>
        <v>0</v>
      </c>
      <c r="I199" s="40">
        <f>SUM(I8:I198)</f>
        <v>90467465</v>
      </c>
      <c r="J199" s="5"/>
    </row>
    <row r="200" spans="1:18" x14ac:dyDescent="0.25">
      <c r="A200" s="162"/>
      <c r="B200" s="8"/>
      <c r="C200" s="77"/>
      <c r="D200" s="9"/>
      <c r="E200" s="8"/>
      <c r="F200" s="77"/>
      <c r="G200" s="5"/>
      <c r="H200" s="40"/>
      <c r="I200" s="40"/>
      <c r="J200" s="5"/>
    </row>
    <row r="201" spans="1:18" x14ac:dyDescent="0.25">
      <c r="A201" s="163"/>
      <c r="B201" s="11"/>
      <c r="C201" s="40"/>
      <c r="D201" s="6"/>
      <c r="E201" s="8"/>
      <c r="F201" s="40"/>
      <c r="G201" s="404" t="s">
        <v>12</v>
      </c>
      <c r="H201" s="404"/>
      <c r="I201" s="39"/>
      <c r="J201" s="13">
        <f>SUM(D8:D198)</f>
        <v>111046029</v>
      </c>
    </row>
    <row r="202" spans="1:18" x14ac:dyDescent="0.25">
      <c r="A202" s="162"/>
      <c r="B202" s="3"/>
      <c r="C202" s="40"/>
      <c r="D202" s="6"/>
      <c r="E202" s="7"/>
      <c r="F202" s="40"/>
      <c r="G202" s="404" t="s">
        <v>13</v>
      </c>
      <c r="H202" s="404"/>
      <c r="I202" s="39"/>
      <c r="J202" s="13">
        <f>SUM(G8:G198)</f>
        <v>19233252</v>
      </c>
    </row>
    <row r="203" spans="1:18" x14ac:dyDescent="0.25">
      <c r="A203" s="164"/>
      <c r="B203" s="7"/>
      <c r="C203" s="40"/>
      <c r="D203" s="6"/>
      <c r="E203" s="7"/>
      <c r="F203" s="40"/>
      <c r="G203" s="404" t="s">
        <v>14</v>
      </c>
      <c r="H203" s="404"/>
      <c r="I203" s="41"/>
      <c r="J203" s="15">
        <f>J201-J202</f>
        <v>91812777</v>
      </c>
    </row>
    <row r="204" spans="1:18" x14ac:dyDescent="0.25">
      <c r="A204" s="162"/>
      <c r="B204" s="16"/>
      <c r="C204" s="40"/>
      <c r="D204" s="17"/>
      <c r="E204" s="7"/>
      <c r="F204" s="40"/>
      <c r="G204" s="404" t="s">
        <v>15</v>
      </c>
      <c r="H204" s="404"/>
      <c r="I204" s="39"/>
      <c r="J204" s="13">
        <f>SUM(H8:H198)</f>
        <v>0</v>
      </c>
    </row>
    <row r="205" spans="1:18" x14ac:dyDescent="0.25">
      <c r="A205" s="162"/>
      <c r="B205" s="16"/>
      <c r="C205" s="40"/>
      <c r="D205" s="17"/>
      <c r="E205" s="7"/>
      <c r="F205" s="40"/>
      <c r="G205" s="404" t="s">
        <v>16</v>
      </c>
      <c r="H205" s="404"/>
      <c r="I205" s="39"/>
      <c r="J205" s="13">
        <f>J203+J204</f>
        <v>91812777</v>
      </c>
    </row>
    <row r="206" spans="1:18" x14ac:dyDescent="0.25">
      <c r="A206" s="162"/>
      <c r="B206" s="16"/>
      <c r="C206" s="40"/>
      <c r="D206" s="17"/>
      <c r="E206" s="7"/>
      <c r="F206" s="40"/>
      <c r="G206" s="404" t="s">
        <v>5</v>
      </c>
      <c r="H206" s="404"/>
      <c r="I206" s="39"/>
      <c r="J206" s="13">
        <f>SUM(I8:I198)</f>
        <v>90467465</v>
      </c>
    </row>
    <row r="207" spans="1:18" x14ac:dyDescent="0.25">
      <c r="A207" s="162"/>
      <c r="B207" s="16"/>
      <c r="C207" s="40"/>
      <c r="D207" s="17"/>
      <c r="E207" s="7"/>
      <c r="F207" s="40"/>
      <c r="G207" s="404" t="s">
        <v>32</v>
      </c>
      <c r="H207" s="404"/>
      <c r="I207" s="40" t="str">
        <f>IF(J207&gt;0,"SALDO",IF(J207&lt;0,"PIUTANG",IF(J207=0,"LUNAS")))</f>
        <v>PIUTANG</v>
      </c>
      <c r="J207" s="13">
        <f>J206-J205</f>
        <v>-1345312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6:H206"/>
    <mergeCell ref="G207:H207"/>
    <mergeCell ref="G201:H201"/>
    <mergeCell ref="G202:H202"/>
    <mergeCell ref="G203:H203"/>
    <mergeCell ref="G204:H204"/>
    <mergeCell ref="G205:H205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31"/>
  <sheetViews>
    <sheetView workbookViewId="0">
      <pane ySplit="7" topLeftCell="A1210" activePane="bottomLeft" state="frozen"/>
      <selection pane="bottomLeft" activeCell="E1214" sqref="E121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SUM(D1207:D1213)</f>
        <v>3681478</v>
      </c>
      <c r="M1" s="219">
        <f>SUM(D1188:D1195)</f>
        <v>4794128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J1231*-1</f>
        <v>3599926</v>
      </c>
      <c r="J2" s="218"/>
      <c r="L2" s="219">
        <f>SUM(G1207:G1213)</f>
        <v>417725</v>
      </c>
      <c r="M2" s="219">
        <f>SUM(G1188:G1195)</f>
        <v>755825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3263753</v>
      </c>
      <c r="M3" s="219">
        <f>M1-M2</f>
        <v>4038303</v>
      </c>
      <c r="N3" s="219">
        <f>L3+M3</f>
        <v>7302056</v>
      </c>
    </row>
    <row r="4" spans="1:18" x14ac:dyDescent="0.25">
      <c r="L4" s="233"/>
    </row>
    <row r="5" spans="1:18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</row>
    <row r="6" spans="1:18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9" t="s">
        <v>4</v>
      </c>
      <c r="I6" s="411" t="s">
        <v>5</v>
      </c>
      <c r="J6" s="413" t="s">
        <v>6</v>
      </c>
    </row>
    <row r="7" spans="1:18" x14ac:dyDescent="0.25">
      <c r="A7" s="40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0"/>
      <c r="I7" s="412"/>
      <c r="J7" s="414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98">
        <v>43365</v>
      </c>
      <c r="B1214" s="99">
        <v>180175471</v>
      </c>
      <c r="C1214" s="100">
        <v>16</v>
      </c>
      <c r="D1214" s="34">
        <v>1851413</v>
      </c>
      <c r="E1214" s="99">
        <v>180045394</v>
      </c>
      <c r="F1214" s="100">
        <v>4</v>
      </c>
      <c r="G1214" s="34">
        <v>401713</v>
      </c>
      <c r="H1214" s="102"/>
      <c r="I1214" s="102"/>
      <c r="J1214" s="34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98">
        <v>43365</v>
      </c>
      <c r="B1215" s="99">
        <v>180175483</v>
      </c>
      <c r="C1215" s="100">
        <v>8</v>
      </c>
      <c r="D1215" s="34">
        <v>880775</v>
      </c>
      <c r="E1215" s="99"/>
      <c r="F1215" s="100"/>
      <c r="G1215" s="34"/>
      <c r="H1215" s="102"/>
      <c r="I1215" s="102"/>
      <c r="J1215" s="34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98">
        <v>43365</v>
      </c>
      <c r="B1216" s="99">
        <v>180175485</v>
      </c>
      <c r="C1216" s="100">
        <v>2</v>
      </c>
      <c r="D1216" s="34">
        <v>280963</v>
      </c>
      <c r="E1216" s="99"/>
      <c r="F1216" s="100"/>
      <c r="G1216" s="34"/>
      <c r="H1216" s="102"/>
      <c r="I1216" s="102"/>
      <c r="J1216" s="34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98">
        <v>43365</v>
      </c>
      <c r="B1217" s="99">
        <v>180175512</v>
      </c>
      <c r="C1217" s="100">
        <v>7</v>
      </c>
      <c r="D1217" s="34">
        <v>846650</v>
      </c>
      <c r="E1217" s="99"/>
      <c r="F1217" s="100"/>
      <c r="G1217" s="34"/>
      <c r="H1217" s="102"/>
      <c r="I1217" s="102"/>
      <c r="J1217" s="34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98">
        <v>43365</v>
      </c>
      <c r="B1218" s="99">
        <v>180175522</v>
      </c>
      <c r="C1218" s="100">
        <v>1</v>
      </c>
      <c r="D1218" s="34">
        <v>141838</v>
      </c>
      <c r="E1218" s="99"/>
      <c r="F1218" s="100"/>
      <c r="G1218" s="34"/>
      <c r="H1218" s="102"/>
      <c r="I1218" s="102"/>
      <c r="J1218" s="34"/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98"/>
      <c r="B1219" s="99"/>
      <c r="C1219" s="100"/>
      <c r="D1219" s="34"/>
      <c r="E1219" s="99"/>
      <c r="F1219" s="100"/>
      <c r="G1219" s="34"/>
      <c r="H1219" s="102"/>
      <c r="I1219" s="102"/>
      <c r="J1219" s="34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98"/>
      <c r="B1220" s="99"/>
      <c r="C1220" s="100"/>
      <c r="D1220" s="34"/>
      <c r="E1220" s="99"/>
      <c r="F1220" s="100"/>
      <c r="G1220" s="34"/>
      <c r="H1220" s="102"/>
      <c r="I1220" s="102"/>
      <c r="J1220" s="34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98"/>
      <c r="B1221" s="99"/>
      <c r="C1221" s="100"/>
      <c r="D1221" s="34"/>
      <c r="E1221" s="99"/>
      <c r="F1221" s="100"/>
      <c r="G1221" s="34"/>
      <c r="H1221" s="102"/>
      <c r="I1221" s="102"/>
      <c r="J1221" s="34"/>
      <c r="K1221" s="138"/>
      <c r="L1221" s="138"/>
      <c r="M1221" s="138"/>
      <c r="N1221" s="138"/>
      <c r="O1221" s="138"/>
      <c r="P1221" s="138"/>
      <c r="Q1221" s="138"/>
      <c r="R1221" s="138"/>
    </row>
    <row r="1222" spans="1:18" x14ac:dyDescent="0.25">
      <c r="A1222" s="235"/>
      <c r="B1222" s="234"/>
      <c r="C1222" s="240"/>
      <c r="D1222" s="236"/>
      <c r="E1222" s="234"/>
      <c r="F1222" s="240"/>
      <c r="G1222" s="236"/>
      <c r="H1222" s="239"/>
      <c r="I1222" s="239"/>
      <c r="J1222" s="236"/>
    </row>
    <row r="1223" spans="1:18" s="218" customFormat="1" x14ac:dyDescent="0.25">
      <c r="A1223" s="226"/>
      <c r="B1223" s="223" t="s">
        <v>11</v>
      </c>
      <c r="C1223" s="232">
        <f>SUM(C8:C1222)</f>
        <v>12573</v>
      </c>
      <c r="D1223" s="224">
        <f>SUM(D8:D1222)</f>
        <v>1362470251</v>
      </c>
      <c r="E1223" s="223" t="s">
        <v>11</v>
      </c>
      <c r="F1223" s="232">
        <f>SUM(F8:F1222)</f>
        <v>1215</v>
      </c>
      <c r="G1223" s="224">
        <f>SUM(G8:G1222)</f>
        <v>132614964</v>
      </c>
      <c r="H1223" s="232">
        <f>SUM(H8:H1222)</f>
        <v>0</v>
      </c>
      <c r="I1223" s="232">
        <f>SUM(I8:I1222)</f>
        <v>1226255361</v>
      </c>
      <c r="J1223" s="224"/>
      <c r="K1223" s="220"/>
      <c r="L1223" s="220"/>
      <c r="M1223" s="220"/>
      <c r="N1223" s="220"/>
      <c r="O1223" s="220"/>
      <c r="P1223" s="220"/>
      <c r="Q1223" s="220"/>
      <c r="R1223" s="220"/>
    </row>
    <row r="1224" spans="1:18" s="218" customFormat="1" x14ac:dyDescent="0.25">
      <c r="A1224" s="226"/>
      <c r="B1224" s="223"/>
      <c r="C1224" s="232"/>
      <c r="D1224" s="224"/>
      <c r="E1224" s="223"/>
      <c r="F1224" s="232"/>
      <c r="G1224" s="224"/>
      <c r="H1224" s="232"/>
      <c r="I1224" s="232"/>
      <c r="J1224" s="224"/>
      <c r="K1224" s="220"/>
      <c r="M1224" s="220"/>
      <c r="N1224" s="220"/>
      <c r="O1224" s="220"/>
      <c r="P1224" s="220"/>
      <c r="Q1224" s="220"/>
      <c r="R1224" s="220"/>
    </row>
    <row r="1225" spans="1:18" x14ac:dyDescent="0.25">
      <c r="A1225" s="225"/>
      <c r="B1225" s="226"/>
      <c r="C1225" s="240"/>
      <c r="D1225" s="236"/>
      <c r="E1225" s="223"/>
      <c r="F1225" s="240"/>
      <c r="G1225" s="407" t="s">
        <v>12</v>
      </c>
      <c r="H1225" s="408"/>
      <c r="I1225" s="236"/>
      <c r="J1225" s="227">
        <f>SUM(D8:D1222)</f>
        <v>1362470251</v>
      </c>
      <c r="P1225" s="220"/>
      <c r="Q1225" s="220"/>
      <c r="R1225" s="233"/>
    </row>
    <row r="1226" spans="1:18" x14ac:dyDescent="0.25">
      <c r="A1226" s="235"/>
      <c r="B1226" s="234"/>
      <c r="C1226" s="240"/>
      <c r="D1226" s="236"/>
      <c r="E1226" s="234"/>
      <c r="F1226" s="240"/>
      <c r="G1226" s="407" t="s">
        <v>13</v>
      </c>
      <c r="H1226" s="408"/>
      <c r="I1226" s="237"/>
      <c r="J1226" s="227">
        <f>SUM(G8:G1222)</f>
        <v>132614964</v>
      </c>
      <c r="R1226" s="233"/>
    </row>
    <row r="1227" spans="1:18" x14ac:dyDescent="0.25">
      <c r="A1227" s="228"/>
      <c r="B1227" s="237"/>
      <c r="C1227" s="240"/>
      <c r="D1227" s="236"/>
      <c r="E1227" s="234"/>
      <c r="F1227" s="240"/>
      <c r="G1227" s="407" t="s">
        <v>14</v>
      </c>
      <c r="H1227" s="408"/>
      <c r="I1227" s="229"/>
      <c r="J1227" s="229">
        <f>J1225-J1226</f>
        <v>1229855287</v>
      </c>
      <c r="L1227" s="220"/>
      <c r="R1227" s="233"/>
    </row>
    <row r="1228" spans="1:18" x14ac:dyDescent="0.25">
      <c r="A1228" s="235"/>
      <c r="B1228" s="230"/>
      <c r="C1228" s="240"/>
      <c r="D1228" s="231"/>
      <c r="E1228" s="234"/>
      <c r="F1228" s="240"/>
      <c r="G1228" s="407" t="s">
        <v>15</v>
      </c>
      <c r="H1228" s="408"/>
      <c r="I1228" s="237"/>
      <c r="J1228" s="227">
        <f>SUM(H8:H1222)</f>
        <v>0</v>
      </c>
      <c r="R1228" s="233"/>
    </row>
    <row r="1229" spans="1:18" x14ac:dyDescent="0.25">
      <c r="A1229" s="235"/>
      <c r="B1229" s="230"/>
      <c r="C1229" s="240"/>
      <c r="D1229" s="231"/>
      <c r="E1229" s="234"/>
      <c r="F1229" s="240"/>
      <c r="G1229" s="407" t="s">
        <v>16</v>
      </c>
      <c r="H1229" s="408"/>
      <c r="I1229" s="237"/>
      <c r="J1229" s="227">
        <f>J1227+J1228</f>
        <v>1229855287</v>
      </c>
      <c r="R1229" s="233"/>
    </row>
    <row r="1230" spans="1:18" x14ac:dyDescent="0.25">
      <c r="A1230" s="235"/>
      <c r="B1230" s="230"/>
      <c r="C1230" s="240"/>
      <c r="D1230" s="231"/>
      <c r="E1230" s="234"/>
      <c r="F1230" s="240"/>
      <c r="G1230" s="407" t="s">
        <v>5</v>
      </c>
      <c r="H1230" s="408"/>
      <c r="I1230" s="237"/>
      <c r="J1230" s="227">
        <f>SUM(I8:I1222)</f>
        <v>1226255361</v>
      </c>
      <c r="R1230" s="233"/>
    </row>
    <row r="1231" spans="1:18" x14ac:dyDescent="0.25">
      <c r="A1231" s="235"/>
      <c r="B1231" s="230"/>
      <c r="C1231" s="240"/>
      <c r="D1231" s="231"/>
      <c r="E1231" s="234"/>
      <c r="F1231" s="240"/>
      <c r="G1231" s="407" t="s">
        <v>32</v>
      </c>
      <c r="H1231" s="408"/>
      <c r="I1231" s="234" t="str">
        <f>IF(J1231&gt;0,"SALDO",IF(J1231&lt;0,"PIUTANG",IF(J1231=0,"LUNAS")))</f>
        <v>PIUTANG</v>
      </c>
      <c r="J1231" s="227">
        <f>J1230-J1229</f>
        <v>-3599926</v>
      </c>
      <c r="R1231" s="233"/>
    </row>
  </sheetData>
  <mergeCells count="13">
    <mergeCell ref="A5:J5"/>
    <mergeCell ref="A6:A7"/>
    <mergeCell ref="B6:G6"/>
    <mergeCell ref="H6:H7"/>
    <mergeCell ref="I6:I7"/>
    <mergeCell ref="J6:J7"/>
    <mergeCell ref="G1231:H1231"/>
    <mergeCell ref="G1225:H1225"/>
    <mergeCell ref="G1226:H1226"/>
    <mergeCell ref="G1227:H1227"/>
    <mergeCell ref="G1228:H1228"/>
    <mergeCell ref="G1229:H1229"/>
    <mergeCell ref="G1230:H1230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21"/>
  <sheetViews>
    <sheetView zoomScaleNormal="100" workbookViewId="0">
      <pane ySplit="6" topLeftCell="A692" activePane="bottomLeft" state="frozen"/>
      <selection pane="bottomLeft" activeCell="E711" sqref="E71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15" t="s">
        <v>22</v>
      </c>
      <c r="G1" s="415"/>
      <c r="H1" s="415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5" t="s">
        <v>21</v>
      </c>
      <c r="G2" s="415"/>
      <c r="H2" s="415"/>
      <c r="I2" s="326">
        <f>J720*-1</f>
        <v>572079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16"/>
      <c r="B4" s="417"/>
      <c r="C4" s="417"/>
      <c r="D4" s="417"/>
      <c r="E4" s="417"/>
      <c r="F4" s="417"/>
      <c r="G4" s="417"/>
      <c r="H4" s="417"/>
      <c r="I4" s="417"/>
      <c r="J4" s="418"/>
      <c r="O4" s="219">
        <v>1924738</v>
      </c>
    </row>
    <row r="5" spans="1:16" x14ac:dyDescent="0.25">
      <c r="A5" s="419" t="s">
        <v>2</v>
      </c>
      <c r="B5" s="421" t="s">
        <v>3</v>
      </c>
      <c r="C5" s="422"/>
      <c r="D5" s="422"/>
      <c r="E5" s="422"/>
      <c r="F5" s="422"/>
      <c r="G5" s="423"/>
      <c r="H5" s="424" t="s">
        <v>4</v>
      </c>
      <c r="I5" s="426" t="s">
        <v>5</v>
      </c>
      <c r="J5" s="428" t="s">
        <v>6</v>
      </c>
    </row>
    <row r="6" spans="1:16" x14ac:dyDescent="0.25">
      <c r="A6" s="42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5"/>
      <c r="I6" s="427"/>
      <c r="J6" s="429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9">
        <v>43364</v>
      </c>
      <c r="B700" s="340">
        <v>180175407</v>
      </c>
      <c r="C700" s="341">
        <v>1</v>
      </c>
      <c r="D700" s="342">
        <v>44363</v>
      </c>
      <c r="E700" s="343">
        <v>180045377</v>
      </c>
      <c r="F700" s="341">
        <v>6</v>
      </c>
      <c r="G700" s="342">
        <v>638488</v>
      </c>
      <c r="H700" s="343"/>
      <c r="I700" s="344"/>
      <c r="J700" s="364"/>
      <c r="K700" s="328"/>
      <c r="L700" s="328"/>
      <c r="M700" s="328"/>
      <c r="N700" s="328"/>
      <c r="O700" s="366"/>
      <c r="P700" s="366"/>
    </row>
    <row r="701" spans="1:16" x14ac:dyDescent="0.25">
      <c r="A701" s="339">
        <v>43364</v>
      </c>
      <c r="B701" s="340">
        <v>180175417</v>
      </c>
      <c r="C701" s="341">
        <v>3</v>
      </c>
      <c r="D701" s="342">
        <v>374238</v>
      </c>
      <c r="E701" s="343"/>
      <c r="F701" s="341"/>
      <c r="G701" s="342"/>
      <c r="H701" s="343"/>
      <c r="I701" s="344"/>
      <c r="J701" s="364"/>
      <c r="K701" s="328"/>
      <c r="L701" s="328"/>
      <c r="M701" s="328"/>
      <c r="N701" s="328"/>
      <c r="O701" s="366"/>
      <c r="P701" s="366"/>
    </row>
    <row r="702" spans="1:16" x14ac:dyDescent="0.25">
      <c r="A702" s="339">
        <v>43364</v>
      </c>
      <c r="B702" s="340">
        <v>180175443</v>
      </c>
      <c r="C702" s="341">
        <v>2</v>
      </c>
      <c r="D702" s="342">
        <v>155575</v>
      </c>
      <c r="E702" s="343"/>
      <c r="F702" s="341"/>
      <c r="G702" s="342"/>
      <c r="H702" s="343"/>
      <c r="I702" s="344"/>
      <c r="J702" s="364"/>
      <c r="K702" s="328"/>
      <c r="L702" s="328"/>
      <c r="M702" s="328"/>
      <c r="N702" s="328"/>
      <c r="O702" s="366"/>
      <c r="P702" s="366"/>
    </row>
    <row r="703" spans="1:16" x14ac:dyDescent="0.25">
      <c r="A703" s="339">
        <v>43364</v>
      </c>
      <c r="B703" s="340">
        <v>180175447</v>
      </c>
      <c r="C703" s="341">
        <v>1</v>
      </c>
      <c r="D703" s="342">
        <v>132038</v>
      </c>
      <c r="E703" s="343"/>
      <c r="F703" s="341"/>
      <c r="G703" s="342"/>
      <c r="H703" s="343"/>
      <c r="I703" s="344">
        <v>67726</v>
      </c>
      <c r="J703" s="364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9">
        <v>43365</v>
      </c>
      <c r="B704" s="340">
        <v>180175480</v>
      </c>
      <c r="C704" s="341">
        <v>2</v>
      </c>
      <c r="D704" s="342">
        <v>193025</v>
      </c>
      <c r="E704" s="343">
        <v>180045393</v>
      </c>
      <c r="F704" s="341">
        <v>3</v>
      </c>
      <c r="G704" s="342">
        <v>285163</v>
      </c>
      <c r="H704" s="343"/>
      <c r="I704" s="344"/>
      <c r="J704" s="364"/>
      <c r="K704" s="328"/>
      <c r="L704" s="328"/>
      <c r="M704" s="328"/>
      <c r="N704" s="328"/>
      <c r="O704" s="366"/>
      <c r="P704" s="366"/>
    </row>
    <row r="705" spans="1:16" x14ac:dyDescent="0.25">
      <c r="A705" s="339">
        <v>43365</v>
      </c>
      <c r="B705" s="340">
        <v>180175520</v>
      </c>
      <c r="C705" s="341">
        <v>2</v>
      </c>
      <c r="D705" s="342">
        <v>233188</v>
      </c>
      <c r="E705" s="343"/>
      <c r="F705" s="341"/>
      <c r="G705" s="342"/>
      <c r="H705" s="343"/>
      <c r="I705" s="344"/>
      <c r="J705" s="364"/>
      <c r="K705" s="328"/>
      <c r="L705" s="328"/>
      <c r="M705" s="328"/>
      <c r="N705" s="328"/>
      <c r="O705" s="366"/>
      <c r="P705" s="366"/>
    </row>
    <row r="706" spans="1:16" x14ac:dyDescent="0.25">
      <c r="A706" s="339">
        <v>43365</v>
      </c>
      <c r="B706" s="340">
        <v>180175521</v>
      </c>
      <c r="C706" s="341">
        <v>5</v>
      </c>
      <c r="D706" s="342">
        <v>431025</v>
      </c>
      <c r="E706" s="343"/>
      <c r="F706" s="341"/>
      <c r="G706" s="342"/>
      <c r="H706" s="343"/>
      <c r="I706" s="344"/>
      <c r="J706" s="364"/>
      <c r="K706" s="328"/>
      <c r="L706" s="328"/>
      <c r="M706" s="328"/>
      <c r="N706" s="328"/>
      <c r="O706" s="366"/>
      <c r="P706" s="366"/>
    </row>
    <row r="707" spans="1:16" x14ac:dyDescent="0.25">
      <c r="A707" s="339"/>
      <c r="B707" s="340"/>
      <c r="C707" s="341"/>
      <c r="D707" s="342"/>
      <c r="E707" s="343"/>
      <c r="F707" s="341"/>
      <c r="G707" s="342"/>
      <c r="H707" s="343"/>
      <c r="I707" s="344"/>
      <c r="J707" s="364"/>
      <c r="K707" s="328"/>
      <c r="L707" s="328"/>
      <c r="M707" s="328"/>
      <c r="N707" s="328"/>
      <c r="O707" s="366"/>
      <c r="P707" s="366"/>
    </row>
    <row r="708" spans="1:16" x14ac:dyDescent="0.25">
      <c r="A708" s="339"/>
      <c r="B708" s="340"/>
      <c r="C708" s="341"/>
      <c r="D708" s="342"/>
      <c r="E708" s="343"/>
      <c r="F708" s="341"/>
      <c r="G708" s="342"/>
      <c r="H708" s="343"/>
      <c r="I708" s="344"/>
      <c r="J708" s="364"/>
      <c r="K708" s="328"/>
      <c r="L708" s="328"/>
      <c r="M708" s="328"/>
      <c r="N708" s="328"/>
      <c r="O708" s="366"/>
      <c r="P708" s="366"/>
    </row>
    <row r="709" spans="1:16" x14ac:dyDescent="0.25">
      <c r="A709" s="339"/>
      <c r="B709" s="340"/>
      <c r="C709" s="341"/>
      <c r="D709" s="342"/>
      <c r="E709" s="343"/>
      <c r="F709" s="341"/>
      <c r="G709" s="342"/>
      <c r="H709" s="343"/>
      <c r="I709" s="344"/>
      <c r="J709" s="364"/>
      <c r="K709" s="328"/>
      <c r="L709" s="328"/>
      <c r="M709" s="328"/>
      <c r="N709" s="328"/>
      <c r="O709" s="366"/>
      <c r="P709" s="366"/>
    </row>
    <row r="710" spans="1:16" x14ac:dyDescent="0.25">
      <c r="A710" s="339"/>
      <c r="B710" s="340"/>
      <c r="C710" s="341"/>
      <c r="D710" s="342"/>
      <c r="E710" s="343"/>
      <c r="F710" s="341"/>
      <c r="G710" s="342"/>
      <c r="H710" s="343"/>
      <c r="I710" s="344"/>
      <c r="J710" s="364"/>
      <c r="K710" s="328"/>
      <c r="L710" s="328"/>
      <c r="M710" s="328"/>
      <c r="N710" s="328"/>
      <c r="O710" s="366"/>
      <c r="P710" s="366"/>
    </row>
    <row r="711" spans="1:16" x14ac:dyDescent="0.25">
      <c r="A711" s="345"/>
      <c r="B711" s="346"/>
      <c r="C711" s="347"/>
      <c r="D711" s="342"/>
      <c r="E711" s="348"/>
      <c r="F711" s="347"/>
      <c r="G711" s="349"/>
      <c r="H711" s="348"/>
      <c r="I711" s="350"/>
      <c r="J711" s="349"/>
      <c r="K711" s="328"/>
      <c r="L711" s="328"/>
      <c r="M711" s="328"/>
      <c r="N711" s="328"/>
      <c r="O711" s="366"/>
      <c r="P711" s="366"/>
    </row>
    <row r="712" spans="1:16" x14ac:dyDescent="0.25">
      <c r="A712" s="345"/>
      <c r="B712" s="351" t="s">
        <v>11</v>
      </c>
      <c r="C712" s="352">
        <f>SUM(C7:C711)</f>
        <v>4868</v>
      </c>
      <c r="D712" s="353">
        <f>SUM(D7:D711)</f>
        <v>482041356</v>
      </c>
      <c r="E712" s="351" t="s">
        <v>11</v>
      </c>
      <c r="F712" s="352">
        <f>SUM(F7:F711)</f>
        <v>1259</v>
      </c>
      <c r="G712" s="353">
        <f>SUM(G7:G711)</f>
        <v>128930071</v>
      </c>
      <c r="H712" s="353">
        <f>SUM(H7:H711)</f>
        <v>0</v>
      </c>
      <c r="I712" s="352">
        <f>SUM(I7:I711)</f>
        <v>352539206</v>
      </c>
      <c r="J712" s="354"/>
      <c r="K712" s="328"/>
      <c r="L712" s="328"/>
      <c r="M712" s="328"/>
      <c r="N712" s="328"/>
      <c r="O712" s="366"/>
      <c r="P712" s="366"/>
    </row>
    <row r="713" spans="1:16" x14ac:dyDescent="0.25">
      <c r="A713" s="345"/>
      <c r="B713" s="351"/>
      <c r="C713" s="352"/>
      <c r="D713" s="353"/>
      <c r="E713" s="351"/>
      <c r="F713" s="352"/>
      <c r="G713" s="354"/>
      <c r="H713" s="346"/>
      <c r="I713" s="347"/>
      <c r="J713" s="354"/>
      <c r="K713" s="328"/>
      <c r="L713" s="328"/>
      <c r="M713" s="328"/>
      <c r="N713" s="328"/>
      <c r="O713" s="366"/>
      <c r="P713" s="366"/>
    </row>
    <row r="714" spans="1:16" x14ac:dyDescent="0.25">
      <c r="A714" s="345"/>
      <c r="B714" s="355"/>
      <c r="C714" s="347"/>
      <c r="D714" s="349"/>
      <c r="E714" s="351"/>
      <c r="F714" s="347"/>
      <c r="G714" s="430" t="s">
        <v>12</v>
      </c>
      <c r="H714" s="430"/>
      <c r="I714" s="350"/>
      <c r="J714" s="356">
        <f>SUM(D7:D711)</f>
        <v>482041356</v>
      </c>
      <c r="K714" s="328"/>
      <c r="L714" s="328"/>
      <c r="M714" s="328"/>
      <c r="N714" s="328"/>
      <c r="O714" s="366"/>
      <c r="P714" s="366"/>
    </row>
    <row r="715" spans="1:16" x14ac:dyDescent="0.25">
      <c r="A715" s="357"/>
      <c r="B715" s="346"/>
      <c r="C715" s="347"/>
      <c r="D715" s="349"/>
      <c r="E715" s="348"/>
      <c r="F715" s="347"/>
      <c r="G715" s="430" t="s">
        <v>13</v>
      </c>
      <c r="H715" s="430"/>
      <c r="I715" s="350"/>
      <c r="J715" s="356">
        <f>SUM(G7:G711)</f>
        <v>128930071</v>
      </c>
      <c r="K715" s="328"/>
      <c r="L715" s="328"/>
      <c r="M715" s="328"/>
      <c r="N715" s="328"/>
      <c r="O715" s="366"/>
      <c r="P715" s="366"/>
    </row>
    <row r="716" spans="1:16" x14ac:dyDescent="0.25">
      <c r="A716" s="345"/>
      <c r="B716" s="348"/>
      <c r="C716" s="347"/>
      <c r="D716" s="349"/>
      <c r="E716" s="348"/>
      <c r="F716" s="347"/>
      <c r="G716" s="430" t="s">
        <v>14</v>
      </c>
      <c r="H716" s="430"/>
      <c r="I716" s="358"/>
      <c r="J716" s="359">
        <f>J714-J715</f>
        <v>353111285</v>
      </c>
      <c r="K716" s="328"/>
      <c r="L716" s="328"/>
      <c r="M716" s="328"/>
      <c r="N716" s="328"/>
      <c r="O716" s="366"/>
      <c r="P716" s="366"/>
    </row>
    <row r="717" spans="1:16" x14ac:dyDescent="0.25">
      <c r="A717" s="360"/>
      <c r="B717" s="361"/>
      <c r="C717" s="347"/>
      <c r="D717" s="362"/>
      <c r="E717" s="348"/>
      <c r="F717" s="347"/>
      <c r="G717" s="430" t="s">
        <v>15</v>
      </c>
      <c r="H717" s="430"/>
      <c r="I717" s="350"/>
      <c r="J717" s="356">
        <f>SUM(H7:H711)</f>
        <v>0</v>
      </c>
      <c r="K717" s="328"/>
      <c r="L717" s="328"/>
      <c r="M717" s="328"/>
      <c r="N717" s="328"/>
      <c r="O717" s="366"/>
      <c r="P717" s="366"/>
    </row>
    <row r="718" spans="1:16" x14ac:dyDescent="0.25">
      <c r="A718" s="345"/>
      <c r="B718" s="361"/>
      <c r="C718" s="347"/>
      <c r="D718" s="362"/>
      <c r="E718" s="348"/>
      <c r="F718" s="347"/>
      <c r="G718" s="430" t="s">
        <v>16</v>
      </c>
      <c r="H718" s="430"/>
      <c r="I718" s="350"/>
      <c r="J718" s="356">
        <f>J716+J717</f>
        <v>353111285</v>
      </c>
      <c r="K718" s="328"/>
      <c r="L718" s="328"/>
      <c r="M718" s="328"/>
      <c r="N718" s="328"/>
      <c r="O718" s="366"/>
      <c r="P718" s="366"/>
    </row>
    <row r="719" spans="1:16" x14ac:dyDescent="0.25">
      <c r="A719" s="345"/>
      <c r="B719" s="361"/>
      <c r="C719" s="347"/>
      <c r="D719" s="362"/>
      <c r="E719" s="348"/>
      <c r="F719" s="347"/>
      <c r="G719" s="430" t="s">
        <v>5</v>
      </c>
      <c r="H719" s="430"/>
      <c r="I719" s="350"/>
      <c r="J719" s="356">
        <f>SUM(I7:I711)</f>
        <v>352539206</v>
      </c>
      <c r="K719" s="328"/>
      <c r="L719" s="328"/>
      <c r="M719" s="328"/>
      <c r="N719" s="328"/>
      <c r="O719" s="366"/>
      <c r="P719" s="366"/>
    </row>
    <row r="720" spans="1:16" x14ac:dyDescent="0.25">
      <c r="A720" s="345"/>
      <c r="B720" s="361"/>
      <c r="C720" s="347"/>
      <c r="D720" s="362"/>
      <c r="E720" s="348"/>
      <c r="F720" s="347"/>
      <c r="G720" s="430" t="s">
        <v>32</v>
      </c>
      <c r="H720" s="430"/>
      <c r="I720" s="347" t="str">
        <f>IF(J720&gt;0,"SALDO",IF(J720&lt;0,"PIUTANG",IF(J720=0,"LUNAS")))</f>
        <v>PIUTANG</v>
      </c>
      <c r="J720" s="356">
        <f>J719-J718</f>
        <v>-572079</v>
      </c>
      <c r="K720" s="328"/>
      <c r="L720" s="328"/>
      <c r="M720" s="328"/>
      <c r="N720" s="328"/>
      <c r="O720" s="366"/>
      <c r="P720" s="366"/>
    </row>
    <row r="721" spans="1:16" x14ac:dyDescent="0.25">
      <c r="A721" s="345"/>
      <c r="K721" s="328"/>
      <c r="L721" s="328"/>
      <c r="M721" s="328"/>
      <c r="N721" s="328"/>
      <c r="O721" s="366"/>
      <c r="P721" s="366"/>
    </row>
  </sheetData>
  <mergeCells count="15">
    <mergeCell ref="G720:H720"/>
    <mergeCell ref="G714:H714"/>
    <mergeCell ref="G715:H715"/>
    <mergeCell ref="G716:H716"/>
    <mergeCell ref="G717:H717"/>
    <mergeCell ref="G718:H718"/>
    <mergeCell ref="G719:H719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5"/>
  <sheetViews>
    <sheetView zoomScaleNormal="100" workbookViewId="0">
      <pane ySplit="6" topLeftCell="A51" activePane="bottomLeft" state="frozen"/>
      <selection pane="bottomLeft" activeCell="J60" sqref="J60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5" t="s">
        <v>22</v>
      </c>
      <c r="G1" s="415"/>
      <c r="H1" s="415"/>
      <c r="I1" s="326" t="s">
        <v>27</v>
      </c>
      <c r="J1" s="324"/>
      <c r="L1" s="327">
        <f>SUM(D628:D628)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5" t="s">
        <v>21</v>
      </c>
      <c r="G2" s="415"/>
      <c r="H2" s="415"/>
      <c r="I2" s="326">
        <f>J654*-1</f>
        <v>433635</v>
      </c>
      <c r="J2" s="324"/>
      <c r="L2" s="327">
        <f>SUM(G628:G628)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16"/>
      <c r="B4" s="417"/>
      <c r="C4" s="417"/>
      <c r="D4" s="417"/>
      <c r="E4" s="417"/>
      <c r="F4" s="417"/>
      <c r="G4" s="417"/>
      <c r="H4" s="417"/>
      <c r="I4" s="417"/>
      <c r="J4" s="418"/>
    </row>
    <row r="5" spans="1:16" x14ac:dyDescent="0.25">
      <c r="A5" s="419" t="s">
        <v>2</v>
      </c>
      <c r="B5" s="421" t="s">
        <v>3</v>
      </c>
      <c r="C5" s="422"/>
      <c r="D5" s="422"/>
      <c r="E5" s="422"/>
      <c r="F5" s="422"/>
      <c r="G5" s="423"/>
      <c r="H5" s="424" t="s">
        <v>4</v>
      </c>
      <c r="I5" s="426" t="s">
        <v>5</v>
      </c>
      <c r="J5" s="428" t="s">
        <v>6</v>
      </c>
    </row>
    <row r="6" spans="1:16" x14ac:dyDescent="0.25">
      <c r="A6" s="42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5"/>
      <c r="I6" s="427"/>
      <c r="J6" s="429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9">
        <v>43365</v>
      </c>
      <c r="B61" s="340">
        <v>18000072</v>
      </c>
      <c r="C61" s="341">
        <v>1</v>
      </c>
      <c r="D61" s="342">
        <v>46035</v>
      </c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>
        <v>43365</v>
      </c>
      <c r="B62" s="340">
        <v>18000073</v>
      </c>
      <c r="C62" s="341">
        <v>1</v>
      </c>
      <c r="D62" s="342">
        <v>71100</v>
      </c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64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64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64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64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65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67"/>
      <c r="M623" s="367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2"/>
      <c r="J624" s="364"/>
      <c r="K624" s="328"/>
      <c r="L624" s="366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219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5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42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 t="s">
        <v>11</v>
      </c>
      <c r="C646" s="369">
        <f>SUM(C7:C645)</f>
        <v>129</v>
      </c>
      <c r="D646" s="370">
        <f>SUM(D7:D645)</f>
        <v>8037931</v>
      </c>
      <c r="E646" s="368" t="s">
        <v>11</v>
      </c>
      <c r="F646" s="369">
        <f>SUM(F7:F645)</f>
        <v>12</v>
      </c>
      <c r="G646" s="370">
        <f>SUM(G7:G645)</f>
        <v>788400</v>
      </c>
      <c r="H646" s="370">
        <f>SUM(H7:H645)</f>
        <v>0</v>
      </c>
      <c r="I646" s="369">
        <f>SUM(I7:I645)</f>
        <v>6815896</v>
      </c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/>
      <c r="C647" s="369"/>
      <c r="D647" s="370"/>
      <c r="E647" s="368"/>
      <c r="F647" s="369"/>
      <c r="G647" s="371"/>
      <c r="H647" s="340"/>
      <c r="I647" s="341"/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72"/>
      <c r="C648" s="341"/>
      <c r="D648" s="342"/>
      <c r="E648" s="368"/>
      <c r="F648" s="341"/>
      <c r="G648" s="431" t="s">
        <v>12</v>
      </c>
      <c r="H648" s="431"/>
      <c r="I648" s="344"/>
      <c r="J648" s="373">
        <f>SUM(D7:D645)</f>
        <v>8037931</v>
      </c>
      <c r="K648" s="328"/>
      <c r="L648" s="328"/>
      <c r="M648" s="328"/>
      <c r="N648" s="328"/>
      <c r="O648" s="366"/>
      <c r="P648" s="366"/>
    </row>
    <row r="649" spans="1:16" x14ac:dyDescent="0.25">
      <c r="A649" s="357"/>
      <c r="B649" s="346"/>
      <c r="C649" s="347"/>
      <c r="D649" s="349"/>
      <c r="E649" s="348"/>
      <c r="F649" s="347"/>
      <c r="G649" s="430" t="s">
        <v>13</v>
      </c>
      <c r="H649" s="430"/>
      <c r="I649" s="350"/>
      <c r="J649" s="356">
        <f>SUM(G7:G645)</f>
        <v>788400</v>
      </c>
      <c r="K649" s="328"/>
      <c r="L649" s="328"/>
      <c r="M649" s="328"/>
      <c r="N649" s="328"/>
      <c r="O649" s="366"/>
      <c r="P649" s="366"/>
    </row>
    <row r="650" spans="1:16" x14ac:dyDescent="0.25">
      <c r="A650" s="345"/>
      <c r="B650" s="348"/>
      <c r="C650" s="347"/>
      <c r="D650" s="349"/>
      <c r="E650" s="348"/>
      <c r="F650" s="347"/>
      <c r="G650" s="430" t="s">
        <v>14</v>
      </c>
      <c r="H650" s="430"/>
      <c r="I650" s="358"/>
      <c r="J650" s="359">
        <f>J648-J649</f>
        <v>7249531</v>
      </c>
      <c r="K650" s="328"/>
      <c r="L650" s="328"/>
      <c r="M650" s="328"/>
      <c r="N650" s="328"/>
      <c r="O650" s="366"/>
      <c r="P650" s="366"/>
    </row>
    <row r="651" spans="1:16" x14ac:dyDescent="0.25">
      <c r="A651" s="360"/>
      <c r="B651" s="361"/>
      <c r="C651" s="347"/>
      <c r="D651" s="362"/>
      <c r="E651" s="348"/>
      <c r="F651" s="347"/>
      <c r="G651" s="430" t="s">
        <v>15</v>
      </c>
      <c r="H651" s="430"/>
      <c r="I651" s="350"/>
      <c r="J651" s="356">
        <f>SUM(H7:H645)</f>
        <v>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0" t="s">
        <v>16</v>
      </c>
      <c r="H652" s="430"/>
      <c r="I652" s="350"/>
      <c r="J652" s="356">
        <f>J650+J651</f>
        <v>7249531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0" t="s">
        <v>5</v>
      </c>
      <c r="H653" s="430"/>
      <c r="I653" s="350"/>
      <c r="J653" s="356">
        <f>SUM(I7:I645)</f>
        <v>6815896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0" t="s">
        <v>32</v>
      </c>
      <c r="H654" s="430"/>
      <c r="I654" s="347" t="str">
        <f>IF(J654&gt;0,"SALDO",IF(J654&lt;0,"PIUTANG",IF(J654=0,"LUNAS")))</f>
        <v>PIUTANG</v>
      </c>
      <c r="J654" s="356">
        <f>J653-J652</f>
        <v>-433635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K655" s="328"/>
      <c r="L655" s="328"/>
      <c r="M655" s="328"/>
      <c r="N655" s="328"/>
      <c r="O655" s="366"/>
      <c r="P655" s="366"/>
    </row>
  </sheetData>
  <mergeCells count="15">
    <mergeCell ref="G654:H654"/>
    <mergeCell ref="G648:H648"/>
    <mergeCell ref="G649:H649"/>
    <mergeCell ref="G650:H650"/>
    <mergeCell ref="G651:H651"/>
    <mergeCell ref="G652:H652"/>
    <mergeCell ref="G653:H653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63"/>
  <sheetViews>
    <sheetView zoomScale="85" zoomScaleNormal="85" workbookViewId="0">
      <pane ySplit="7" topLeftCell="A234" activePane="bottomLeft" state="frozen"/>
      <selection pane="bottomLeft" activeCell="J238" sqref="J23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398" t="s">
        <v>22</v>
      </c>
      <c r="G1" s="398"/>
      <c r="H1" s="398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98" t="s">
        <v>21</v>
      </c>
      <c r="G2" s="398"/>
      <c r="H2" s="398"/>
      <c r="I2" s="220">
        <f>J257*-1</f>
        <v>476517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5" x14ac:dyDescent="0.25">
      <c r="A7" s="43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0"/>
      <c r="I7" s="442"/>
      <c r="J7" s="414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98">
        <v>43365</v>
      </c>
      <c r="B243" s="99">
        <v>180175493</v>
      </c>
      <c r="C243" s="100">
        <v>5</v>
      </c>
      <c r="D243" s="34">
        <v>322350</v>
      </c>
      <c r="E243" s="101"/>
      <c r="F243" s="99"/>
      <c r="G243" s="34"/>
      <c r="H243" s="102"/>
      <c r="I243" s="102"/>
      <c r="J243" s="34"/>
    </row>
    <row r="244" spans="1:10" x14ac:dyDescent="0.25">
      <c r="A244" s="98">
        <v>43365</v>
      </c>
      <c r="B244" s="99">
        <v>180175544</v>
      </c>
      <c r="C244" s="100">
        <v>2</v>
      </c>
      <c r="D244" s="34">
        <v>154175</v>
      </c>
      <c r="E244" s="101"/>
      <c r="F244" s="99"/>
      <c r="G244" s="34"/>
      <c r="H244" s="102"/>
      <c r="I244" s="102"/>
      <c r="J244" s="34"/>
    </row>
    <row r="245" spans="1:10" x14ac:dyDescent="0.25">
      <c r="A245" s="98"/>
      <c r="B245" s="99"/>
      <c r="C245" s="100"/>
      <c r="D245" s="34"/>
      <c r="E245" s="101"/>
      <c r="F245" s="99"/>
      <c r="G245" s="34"/>
      <c r="H245" s="102"/>
      <c r="I245" s="102"/>
      <c r="J245" s="34"/>
    </row>
    <row r="246" spans="1:10" x14ac:dyDescent="0.25">
      <c r="A246" s="98"/>
      <c r="B246" s="99"/>
      <c r="C246" s="100"/>
      <c r="D246" s="34"/>
      <c r="E246" s="101"/>
      <c r="F246" s="99"/>
      <c r="G246" s="34"/>
      <c r="H246" s="102"/>
      <c r="I246" s="102"/>
      <c r="J246" s="34"/>
    </row>
    <row r="247" spans="1:10" x14ac:dyDescent="0.25">
      <c r="A247" s="98"/>
      <c r="B247" s="99"/>
      <c r="C247" s="100"/>
      <c r="D247" s="34"/>
      <c r="E247" s="101"/>
      <c r="F247" s="99"/>
      <c r="G247" s="34"/>
      <c r="H247" s="102"/>
      <c r="I247" s="102"/>
      <c r="J247" s="34"/>
    </row>
    <row r="248" spans="1:10" x14ac:dyDescent="0.25">
      <c r="A248" s="235"/>
      <c r="B248" s="234"/>
      <c r="C248" s="240"/>
      <c r="D248" s="236"/>
      <c r="E248" s="237"/>
      <c r="F248" s="234"/>
      <c r="G248" s="236"/>
      <c r="H248" s="239"/>
      <c r="I248" s="239"/>
      <c r="J248" s="236"/>
    </row>
    <row r="249" spans="1:10" x14ac:dyDescent="0.25">
      <c r="A249" s="235"/>
      <c r="B249" s="223" t="s">
        <v>11</v>
      </c>
      <c r="C249" s="232">
        <f>SUM(C8:C248)</f>
        <v>1562</v>
      </c>
      <c r="D249" s="224"/>
      <c r="E249" s="223" t="s">
        <v>11</v>
      </c>
      <c r="F249" s="223">
        <f>SUM(F8:F248)</f>
        <v>222</v>
      </c>
      <c r="G249" s="224">
        <f>SUM(G8:G248)</f>
        <v>23954965</v>
      </c>
      <c r="H249" s="239"/>
      <c r="I249" s="239"/>
      <c r="J249" s="236"/>
    </row>
    <row r="250" spans="1:10" x14ac:dyDescent="0.25">
      <c r="A250" s="235"/>
      <c r="B250" s="223"/>
      <c r="C250" s="232"/>
      <c r="D250" s="224"/>
      <c r="E250" s="237"/>
      <c r="F250" s="234"/>
      <c r="G250" s="236"/>
      <c r="H250" s="239"/>
      <c r="I250" s="239"/>
      <c r="J250" s="236"/>
    </row>
    <row r="251" spans="1:10" x14ac:dyDescent="0.25">
      <c r="A251" s="225"/>
      <c r="B251" s="226"/>
      <c r="C251" s="240"/>
      <c r="D251" s="236"/>
      <c r="E251" s="223"/>
      <c r="F251" s="234"/>
      <c r="G251" s="404" t="s">
        <v>12</v>
      </c>
      <c r="H251" s="404"/>
      <c r="I251" s="239"/>
      <c r="J251" s="227">
        <f>SUM(D8:D248)</f>
        <v>149956254</v>
      </c>
    </row>
    <row r="252" spans="1:10" x14ac:dyDescent="0.25">
      <c r="A252" s="235"/>
      <c r="B252" s="234"/>
      <c r="C252" s="240"/>
      <c r="D252" s="236"/>
      <c r="E252" s="223"/>
      <c r="F252" s="234"/>
      <c r="G252" s="404" t="s">
        <v>13</v>
      </c>
      <c r="H252" s="404"/>
      <c r="I252" s="239"/>
      <c r="J252" s="227">
        <f>SUM(G8:G248)</f>
        <v>23954965</v>
      </c>
    </row>
    <row r="253" spans="1:10" x14ac:dyDescent="0.25">
      <c r="A253" s="228"/>
      <c r="B253" s="237"/>
      <c r="C253" s="240"/>
      <c r="D253" s="236"/>
      <c r="E253" s="237"/>
      <c r="F253" s="234"/>
      <c r="G253" s="404" t="s">
        <v>14</v>
      </c>
      <c r="H253" s="404"/>
      <c r="I253" s="41"/>
      <c r="J253" s="229">
        <f>J251-J252</f>
        <v>126001289</v>
      </c>
    </row>
    <row r="254" spans="1:10" x14ac:dyDescent="0.25">
      <c r="A254" s="235"/>
      <c r="B254" s="230"/>
      <c r="C254" s="240"/>
      <c r="D254" s="231"/>
      <c r="E254" s="237"/>
      <c r="F254" s="223"/>
      <c r="G254" s="404" t="s">
        <v>15</v>
      </c>
      <c r="H254" s="404"/>
      <c r="I254" s="239"/>
      <c r="J254" s="227">
        <f>SUM(H8:H250)</f>
        <v>375000</v>
      </c>
    </row>
    <row r="255" spans="1:10" x14ac:dyDescent="0.25">
      <c r="A255" s="235"/>
      <c r="B255" s="230"/>
      <c r="C255" s="240"/>
      <c r="D255" s="231"/>
      <c r="E255" s="237"/>
      <c r="F255" s="223"/>
      <c r="G255" s="404" t="s">
        <v>16</v>
      </c>
      <c r="H255" s="404"/>
      <c r="I255" s="239"/>
      <c r="J255" s="227">
        <f>J253+J254</f>
        <v>126376289</v>
      </c>
    </row>
    <row r="256" spans="1:10" x14ac:dyDescent="0.25">
      <c r="A256" s="235"/>
      <c r="B256" s="230"/>
      <c r="C256" s="240"/>
      <c r="D256" s="231"/>
      <c r="E256" s="237"/>
      <c r="F256" s="234"/>
      <c r="G256" s="404" t="s">
        <v>5</v>
      </c>
      <c r="H256" s="404"/>
      <c r="I256" s="239"/>
      <c r="J256" s="227">
        <f>SUM(I8:I250)</f>
        <v>125899772</v>
      </c>
    </row>
    <row r="257" spans="1:16" x14ac:dyDescent="0.25">
      <c r="A257" s="235"/>
      <c r="B257" s="230"/>
      <c r="C257" s="240"/>
      <c r="D257" s="231"/>
      <c r="E257" s="237"/>
      <c r="F257" s="234"/>
      <c r="G257" s="404" t="s">
        <v>32</v>
      </c>
      <c r="H257" s="404"/>
      <c r="I257" s="240" t="str">
        <f>IF(J257&gt;0,"SALDO",IF(J257&lt;0,"PIUTANG",IF(J257=0,"LUNAS")))</f>
        <v>PIUTANG</v>
      </c>
      <c r="J257" s="227">
        <f>J256-J255</f>
        <v>-476517</v>
      </c>
    </row>
    <row r="258" spans="1:16" x14ac:dyDescent="0.25">
      <c r="F258" s="219"/>
      <c r="G258" s="219"/>
      <c r="J258" s="219"/>
    </row>
    <row r="259" spans="1:16" x14ac:dyDescent="0.25">
      <c r="C259" s="219"/>
      <c r="D259" s="219"/>
      <c r="F259" s="219"/>
      <c r="G259" s="219"/>
      <c r="J259" s="219"/>
      <c r="L259" s="233"/>
      <c r="M259" s="233"/>
      <c r="N259" s="233"/>
      <c r="O259" s="233"/>
      <c r="P259" s="233"/>
    </row>
    <row r="260" spans="1:16" x14ac:dyDescent="0.25">
      <c r="C260" s="219"/>
      <c r="D260" s="219"/>
      <c r="F260" s="219"/>
      <c r="G260" s="219"/>
      <c r="J260" s="219"/>
      <c r="L260" s="233"/>
      <c r="M260" s="233"/>
      <c r="N260" s="233"/>
      <c r="O260" s="233"/>
      <c r="P260" s="233"/>
    </row>
    <row r="261" spans="1:16" x14ac:dyDescent="0.25">
      <c r="C261" s="219"/>
      <c r="D261" s="219"/>
      <c r="F261" s="219"/>
      <c r="G261" s="219"/>
      <c r="J261" s="219"/>
      <c r="L261" s="233"/>
      <c r="M261" s="233"/>
      <c r="N261" s="233"/>
      <c r="O261" s="233"/>
      <c r="P261" s="233"/>
    </row>
    <row r="262" spans="1:16" x14ac:dyDescent="0.25">
      <c r="C262" s="219"/>
      <c r="D262" s="219"/>
      <c r="F262" s="219"/>
      <c r="G262" s="219"/>
      <c r="J262" s="219"/>
      <c r="L262" s="233"/>
      <c r="M262" s="233"/>
      <c r="N262" s="233"/>
      <c r="O262" s="233"/>
      <c r="P262" s="233"/>
    </row>
    <row r="263" spans="1:16" x14ac:dyDescent="0.25">
      <c r="C263" s="219"/>
      <c r="D263" s="219"/>
      <c r="L263" s="233"/>
      <c r="M263" s="233"/>
      <c r="N263" s="233"/>
      <c r="O263" s="233"/>
      <c r="P26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7:H257"/>
    <mergeCell ref="G251:H251"/>
    <mergeCell ref="G252:H252"/>
    <mergeCell ref="G253:H253"/>
    <mergeCell ref="G254:H254"/>
    <mergeCell ref="G255:H255"/>
    <mergeCell ref="G256:H25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1"/>
  <sheetViews>
    <sheetView topLeftCell="A10" workbookViewId="0">
      <selection activeCell="H26" sqref="H2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98" t="s">
        <v>22</v>
      </c>
      <c r="G1" s="398"/>
      <c r="H1" s="398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398" t="s">
        <v>21</v>
      </c>
      <c r="G2" s="398"/>
      <c r="H2" s="398"/>
      <c r="I2" s="220">
        <f>J235*-1</f>
        <v>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0" x14ac:dyDescent="0.25">
      <c r="A7" s="43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0"/>
      <c r="I7" s="442"/>
      <c r="J7" s="414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98">
        <v>43358</v>
      </c>
      <c r="B16" s="99">
        <v>18000061</v>
      </c>
      <c r="C16" s="100">
        <v>1</v>
      </c>
      <c r="D16" s="34">
        <v>64575</v>
      </c>
      <c r="E16" s="101"/>
      <c r="F16" s="99"/>
      <c r="G16" s="34"/>
      <c r="H16" s="102"/>
      <c r="I16" s="102"/>
      <c r="J16" s="34"/>
    </row>
    <row r="17" spans="1:10" x14ac:dyDescent="0.25">
      <c r="A17" s="98">
        <v>43360</v>
      </c>
      <c r="B17" s="99">
        <v>18000063</v>
      </c>
      <c r="C17" s="100">
        <v>1</v>
      </c>
      <c r="D17" s="34">
        <v>52155</v>
      </c>
      <c r="E17" s="101"/>
      <c r="F17" s="99"/>
      <c r="G17" s="34"/>
      <c r="H17" s="102"/>
      <c r="I17" s="102"/>
      <c r="J17" s="34"/>
    </row>
    <row r="18" spans="1:10" x14ac:dyDescent="0.25">
      <c r="A18" s="98">
        <v>39710</v>
      </c>
      <c r="B18" s="99">
        <v>18000065</v>
      </c>
      <c r="C18" s="100">
        <v>1</v>
      </c>
      <c r="D18" s="34">
        <v>72000</v>
      </c>
      <c r="E18" s="101"/>
      <c r="F18" s="99"/>
      <c r="G18" s="34"/>
      <c r="H18" s="102"/>
      <c r="I18" s="102"/>
      <c r="J18" s="34"/>
    </row>
    <row r="19" spans="1:10" x14ac:dyDescent="0.25">
      <c r="A19" s="98">
        <v>39710</v>
      </c>
      <c r="B19" s="99">
        <v>18000068</v>
      </c>
      <c r="C19" s="100">
        <v>1</v>
      </c>
      <c r="D19" s="34">
        <v>105750</v>
      </c>
      <c r="E19" s="101"/>
      <c r="F19" s="99"/>
      <c r="G19" s="34"/>
      <c r="H19" s="102"/>
      <c r="I19" s="102"/>
      <c r="J19" s="34"/>
    </row>
    <row r="20" spans="1:10" x14ac:dyDescent="0.25">
      <c r="A20" s="98">
        <v>43363</v>
      </c>
      <c r="B20" s="99">
        <v>18000069</v>
      </c>
      <c r="C20" s="100">
        <v>1</v>
      </c>
      <c r="D20" s="34">
        <v>55800</v>
      </c>
      <c r="E20" s="101" t="s">
        <v>216</v>
      </c>
      <c r="F20" s="99">
        <v>1</v>
      </c>
      <c r="G20" s="34">
        <v>112500</v>
      </c>
      <c r="H20" s="102"/>
      <c r="I20" s="102">
        <v>237780</v>
      </c>
      <c r="J20" s="34" t="s">
        <v>17</v>
      </c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13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04" t="s">
        <v>12</v>
      </c>
      <c r="H229" s="404"/>
      <c r="I229" s="239"/>
      <c r="J229" s="227">
        <f>SUM(D8:D226)</f>
        <v>953235</v>
      </c>
    </row>
    <row r="230" spans="1:10" x14ac:dyDescent="0.25">
      <c r="A230" s="235"/>
      <c r="B230" s="234"/>
      <c r="C230" s="240"/>
      <c r="D230" s="236"/>
      <c r="E230" s="223"/>
      <c r="F230" s="234"/>
      <c r="G230" s="404" t="s">
        <v>13</v>
      </c>
      <c r="H230" s="404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404" t="s">
        <v>14</v>
      </c>
      <c r="H231" s="404"/>
      <c r="I231" s="41"/>
      <c r="J231" s="229">
        <f>J229-J230</f>
        <v>840735</v>
      </c>
    </row>
    <row r="232" spans="1:10" x14ac:dyDescent="0.25">
      <c r="A232" s="235"/>
      <c r="B232" s="230"/>
      <c r="C232" s="240"/>
      <c r="D232" s="231"/>
      <c r="E232" s="237"/>
      <c r="F232" s="223"/>
      <c r="G232" s="404" t="s">
        <v>15</v>
      </c>
      <c r="H232" s="404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04" t="s">
        <v>16</v>
      </c>
      <c r="H233" s="404"/>
      <c r="I233" s="239"/>
      <c r="J233" s="227">
        <f>J231+J232</f>
        <v>840735</v>
      </c>
    </row>
    <row r="234" spans="1:10" x14ac:dyDescent="0.25">
      <c r="A234" s="235"/>
      <c r="B234" s="230"/>
      <c r="C234" s="240"/>
      <c r="D234" s="231"/>
      <c r="E234" s="237"/>
      <c r="F234" s="234"/>
      <c r="G234" s="404" t="s">
        <v>5</v>
      </c>
      <c r="H234" s="404"/>
      <c r="I234" s="239"/>
      <c r="J234" s="227">
        <f>SUM(I8:I228)</f>
        <v>840735</v>
      </c>
    </row>
    <row r="235" spans="1:10" x14ac:dyDescent="0.25">
      <c r="A235" s="235"/>
      <c r="B235" s="230"/>
      <c r="C235" s="240"/>
      <c r="D235" s="231"/>
      <c r="E235" s="237"/>
      <c r="F235" s="234"/>
      <c r="G235" s="404" t="s">
        <v>32</v>
      </c>
      <c r="H235" s="404"/>
      <c r="I235" s="240" t="str">
        <f>IF(J235&gt;0,"SALDO",IF(J235&lt;0,"PIUTANG",IF(J235=0,"LUNAS")))</f>
        <v>LUNAS</v>
      </c>
      <c r="J235" s="227">
        <f>J234-J233</f>
        <v>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"/>
  <sheetViews>
    <sheetView workbookViewId="0">
      <pane ySplit="7" topLeftCell="A46" activePane="bottomLeft" state="frozen"/>
      <selection pane="bottomLeft" activeCell="M54" sqref="M5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398" t="s">
        <v>22</v>
      </c>
      <c r="G1" s="398"/>
      <c r="H1" s="398"/>
      <c r="I1" s="220" t="s">
        <v>189</v>
      </c>
      <c r="J1" s="218"/>
      <c r="L1" s="238">
        <f>SUM(D48:D53)</f>
        <v>941939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98" t="s">
        <v>21</v>
      </c>
      <c r="G2" s="398"/>
      <c r="H2" s="398"/>
      <c r="I2" s="220">
        <f>J66*-1</f>
        <v>473026</v>
      </c>
      <c r="J2" s="218"/>
      <c r="L2" s="238">
        <f>SUM(G43:G47)</f>
        <v>0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941939</v>
      </c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0"/>
      <c r="I7" s="442"/>
      <c r="J7" s="414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98">
        <v>43365</v>
      </c>
      <c r="B54" s="99">
        <v>180175477</v>
      </c>
      <c r="C54" s="253">
        <v>2</v>
      </c>
      <c r="D54" s="34">
        <v>204138</v>
      </c>
      <c r="E54" s="101"/>
      <c r="F54" s="99"/>
      <c r="G54" s="34"/>
      <c r="H54" s="101"/>
      <c r="I54" s="102"/>
      <c r="J54" s="34"/>
      <c r="L54" s="238"/>
    </row>
    <row r="55" spans="1:12" x14ac:dyDescent="0.25">
      <c r="A55" s="98">
        <v>43365</v>
      </c>
      <c r="B55" s="99">
        <v>180175511</v>
      </c>
      <c r="C55" s="253">
        <v>2</v>
      </c>
      <c r="D55" s="34">
        <v>268888</v>
      </c>
      <c r="E55" s="101"/>
      <c r="F55" s="99"/>
      <c r="G55" s="34"/>
      <c r="H55" s="101"/>
      <c r="I55" s="102"/>
      <c r="J55" s="34"/>
      <c r="L55" s="238"/>
    </row>
    <row r="56" spans="1:12" x14ac:dyDescent="0.25">
      <c r="A56" s="98"/>
      <c r="B56" s="99"/>
      <c r="C56" s="253"/>
      <c r="D56" s="34"/>
      <c r="E56" s="101"/>
      <c r="F56" s="99"/>
      <c r="G56" s="34"/>
      <c r="H56" s="101"/>
      <c r="I56" s="102"/>
      <c r="J56" s="34"/>
      <c r="L56" s="238"/>
    </row>
    <row r="57" spans="1:12" x14ac:dyDescent="0.25">
      <c r="A57" s="235"/>
      <c r="B57" s="234"/>
      <c r="C57" s="26"/>
      <c r="D57" s="236"/>
      <c r="E57" s="237"/>
      <c r="F57" s="234"/>
      <c r="G57" s="236"/>
      <c r="H57" s="237"/>
      <c r="I57" s="239"/>
      <c r="J57" s="236"/>
    </row>
    <row r="58" spans="1:12" x14ac:dyDescent="0.25">
      <c r="A58" s="235"/>
      <c r="B58" s="223" t="s">
        <v>11</v>
      </c>
      <c r="C58" s="27">
        <f>SUM(C8:C57)</f>
        <v>123</v>
      </c>
      <c r="D58" s="224"/>
      <c r="E58" s="223" t="s">
        <v>11</v>
      </c>
      <c r="F58" s="223">
        <f>SUM(F8:F57)</f>
        <v>2</v>
      </c>
      <c r="G58" s="5"/>
      <c r="H58" s="234"/>
      <c r="I58" s="240"/>
      <c r="J58" s="5"/>
    </row>
    <row r="59" spans="1:12" x14ac:dyDescent="0.25">
      <c r="A59" s="235"/>
      <c r="B59" s="223"/>
      <c r="C59" s="27"/>
      <c r="D59" s="224"/>
      <c r="E59" s="223"/>
      <c r="F59" s="223"/>
      <c r="G59" s="32"/>
      <c r="H59" s="33"/>
      <c r="I59" s="240"/>
      <c r="J59" s="5"/>
    </row>
    <row r="60" spans="1:12" x14ac:dyDescent="0.25">
      <c r="A60" s="225"/>
      <c r="B60" s="226"/>
      <c r="C60" s="26"/>
      <c r="D60" s="236"/>
      <c r="E60" s="223"/>
      <c r="F60" s="234"/>
      <c r="G60" s="404" t="s">
        <v>12</v>
      </c>
      <c r="H60" s="404"/>
      <c r="I60" s="239"/>
      <c r="J60" s="227">
        <f>SUM(D8:D57)</f>
        <v>13905249</v>
      </c>
    </row>
    <row r="61" spans="1:12" x14ac:dyDescent="0.25">
      <c r="A61" s="235"/>
      <c r="B61" s="234"/>
      <c r="C61" s="26"/>
      <c r="D61" s="236"/>
      <c r="E61" s="237"/>
      <c r="F61" s="234"/>
      <c r="G61" s="404" t="s">
        <v>13</v>
      </c>
      <c r="H61" s="404"/>
      <c r="I61" s="239"/>
      <c r="J61" s="227">
        <f>SUM(G8:G57)</f>
        <v>294263</v>
      </c>
    </row>
    <row r="62" spans="1:12" x14ac:dyDescent="0.25">
      <c r="A62" s="228"/>
      <c r="B62" s="237"/>
      <c r="C62" s="26"/>
      <c r="D62" s="236"/>
      <c r="E62" s="237"/>
      <c r="F62" s="234"/>
      <c r="G62" s="404" t="s">
        <v>14</v>
      </c>
      <c r="H62" s="404"/>
      <c r="I62" s="41"/>
      <c r="J62" s="229">
        <f>J60-J61</f>
        <v>13610986</v>
      </c>
    </row>
    <row r="63" spans="1:12" x14ac:dyDescent="0.25">
      <c r="A63" s="235"/>
      <c r="B63" s="230"/>
      <c r="C63" s="26"/>
      <c r="D63" s="231"/>
      <c r="E63" s="237"/>
      <c r="F63" s="234"/>
      <c r="G63" s="404" t="s">
        <v>15</v>
      </c>
      <c r="H63" s="404"/>
      <c r="I63" s="239"/>
      <c r="J63" s="227">
        <f>SUM(H8:H58)</f>
        <v>0</v>
      </c>
    </row>
    <row r="64" spans="1:12" x14ac:dyDescent="0.25">
      <c r="A64" s="235"/>
      <c r="B64" s="230"/>
      <c r="C64" s="26"/>
      <c r="D64" s="231"/>
      <c r="E64" s="237"/>
      <c r="F64" s="234"/>
      <c r="G64" s="404" t="s">
        <v>16</v>
      </c>
      <c r="H64" s="404"/>
      <c r="I64" s="239"/>
      <c r="J64" s="227">
        <f>J62+J63</f>
        <v>13610986</v>
      </c>
    </row>
    <row r="65" spans="1:10" x14ac:dyDescent="0.25">
      <c r="A65" s="235"/>
      <c r="B65" s="230"/>
      <c r="C65" s="26"/>
      <c r="D65" s="231"/>
      <c r="E65" s="237"/>
      <c r="F65" s="234"/>
      <c r="G65" s="404" t="s">
        <v>5</v>
      </c>
      <c r="H65" s="404"/>
      <c r="I65" s="239"/>
      <c r="J65" s="227">
        <f>SUM(I8:I58)</f>
        <v>13137960</v>
      </c>
    </row>
    <row r="66" spans="1:10" x14ac:dyDescent="0.25">
      <c r="A66" s="235"/>
      <c r="B66" s="230"/>
      <c r="C66" s="26"/>
      <c r="D66" s="231"/>
      <c r="E66" s="237"/>
      <c r="F66" s="234"/>
      <c r="G66" s="404" t="s">
        <v>32</v>
      </c>
      <c r="H66" s="404"/>
      <c r="I66" s="240" t="str">
        <f>IF(J66&gt;0,"SALDO",IF(J66&lt;0,"PIUTANG",IF(J66=0,"LUNAS")))</f>
        <v>PIUTANG</v>
      </c>
      <c r="J66" s="227">
        <f>J65-J64</f>
        <v>-473026</v>
      </c>
    </row>
  </sheetData>
  <mergeCells count="15">
    <mergeCell ref="G66:H66"/>
    <mergeCell ref="G60:H60"/>
    <mergeCell ref="G61:H61"/>
    <mergeCell ref="G62:H62"/>
    <mergeCell ref="G63:H63"/>
    <mergeCell ref="G64:H64"/>
    <mergeCell ref="G65:H6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8"/>
  <sheetViews>
    <sheetView workbookViewId="0">
      <pane ySplit="7" topLeftCell="A150" activePane="bottomLeft" state="frozen"/>
      <selection pane="bottomLeft" activeCell="B159" sqref="B159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398" t="s">
        <v>22</v>
      </c>
      <c r="G1" s="398"/>
      <c r="H1" s="398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220">
        <f>J172*-1</f>
        <v>922190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6" x14ac:dyDescent="0.25">
      <c r="A7" s="43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0"/>
      <c r="I7" s="442"/>
      <c r="J7" s="414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>
        <v>43363</v>
      </c>
      <c r="B155" s="99">
        <v>180175367</v>
      </c>
      <c r="C155" s="100">
        <v>1</v>
      </c>
      <c r="D155" s="34">
        <v>141838</v>
      </c>
      <c r="E155" s="101"/>
      <c r="F155" s="99"/>
      <c r="G155" s="34"/>
      <c r="H155" s="102">
        <v>59000</v>
      </c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>
        <v>43363</v>
      </c>
      <c r="B156" s="99">
        <v>180175373</v>
      </c>
      <c r="C156" s="100">
        <v>1</v>
      </c>
      <c r="D156" s="34">
        <v>141838</v>
      </c>
      <c r="E156" s="101"/>
      <c r="F156" s="99"/>
      <c r="G156" s="34"/>
      <c r="H156" s="102">
        <v>21000</v>
      </c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98">
        <v>43364</v>
      </c>
      <c r="B157" s="99">
        <v>180175427</v>
      </c>
      <c r="C157" s="100">
        <v>1</v>
      </c>
      <c r="D157" s="34">
        <v>141838</v>
      </c>
      <c r="E157" s="101"/>
      <c r="F157" s="99"/>
      <c r="G157" s="34"/>
      <c r="H157" s="102">
        <v>60000</v>
      </c>
      <c r="I157" s="102"/>
      <c r="J157" s="34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98">
        <v>43365</v>
      </c>
      <c r="B158" s="99">
        <v>180175531</v>
      </c>
      <c r="C158" s="100">
        <v>1</v>
      </c>
      <c r="D158" s="34">
        <v>141838</v>
      </c>
      <c r="E158" s="101"/>
      <c r="F158" s="99"/>
      <c r="G158" s="34"/>
      <c r="H158" s="102">
        <v>14000</v>
      </c>
      <c r="I158" s="102"/>
      <c r="J158" s="34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98">
        <v>43365</v>
      </c>
      <c r="B159" s="99">
        <v>180175532</v>
      </c>
      <c r="C159" s="100">
        <v>1</v>
      </c>
      <c r="D159" s="34">
        <v>141838</v>
      </c>
      <c r="E159" s="101"/>
      <c r="F159" s="99"/>
      <c r="G159" s="34"/>
      <c r="H159" s="102">
        <v>59000</v>
      </c>
      <c r="I159" s="102"/>
      <c r="J159" s="34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35"/>
      <c r="B163" s="234"/>
      <c r="C163" s="240"/>
      <c r="D163" s="236"/>
      <c r="E163" s="237"/>
      <c r="F163" s="234"/>
      <c r="G163" s="236"/>
      <c r="H163" s="239"/>
      <c r="I163" s="239"/>
      <c r="J163" s="23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4"/>
      <c r="B164" s="8" t="s">
        <v>11</v>
      </c>
      <c r="C164" s="77">
        <f>SUM(C8:C163)</f>
        <v>665</v>
      </c>
      <c r="D164" s="9"/>
      <c r="E164" s="223" t="s">
        <v>11</v>
      </c>
      <c r="F164" s="223">
        <f>SUM(F8:F163)</f>
        <v>1</v>
      </c>
      <c r="G164" s="224">
        <f>SUM(G8:G163)</f>
        <v>98525</v>
      </c>
      <c r="H164" s="239"/>
      <c r="I164" s="239"/>
      <c r="J164" s="23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4"/>
      <c r="B165" s="8"/>
      <c r="C165" s="77"/>
      <c r="D165" s="9"/>
      <c r="E165" s="237"/>
      <c r="F165" s="234"/>
      <c r="G165" s="236"/>
      <c r="H165" s="239"/>
      <c r="I165" s="239"/>
      <c r="J165" s="23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10"/>
      <c r="B166" s="11"/>
      <c r="C166" s="40"/>
      <c r="D166" s="6"/>
      <c r="E166" s="8"/>
      <c r="F166" s="234"/>
      <c r="G166" s="404" t="s">
        <v>12</v>
      </c>
      <c r="H166" s="404"/>
      <c r="I166" s="39"/>
      <c r="J166" s="13">
        <f>SUM(D8:D163)</f>
        <v>55921230</v>
      </c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4"/>
      <c r="B167" s="3"/>
      <c r="C167" s="40"/>
      <c r="D167" s="6"/>
      <c r="E167" s="8"/>
      <c r="F167" s="234"/>
      <c r="G167" s="404" t="s">
        <v>13</v>
      </c>
      <c r="H167" s="404"/>
      <c r="I167" s="39"/>
      <c r="J167" s="13">
        <f>SUM(G8:G163)</f>
        <v>98525</v>
      </c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14"/>
      <c r="B168" s="7"/>
      <c r="C168" s="40"/>
      <c r="D168" s="6"/>
      <c r="E168" s="7"/>
      <c r="F168" s="234"/>
      <c r="G168" s="404" t="s">
        <v>14</v>
      </c>
      <c r="H168" s="404"/>
      <c r="I168" s="41"/>
      <c r="J168" s="15">
        <f>J166-J167</f>
        <v>55822705</v>
      </c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4"/>
      <c r="B169" s="16"/>
      <c r="C169" s="40"/>
      <c r="D169" s="17"/>
      <c r="E169" s="7"/>
      <c r="F169" s="8"/>
      <c r="G169" s="404" t="s">
        <v>15</v>
      </c>
      <c r="H169" s="404"/>
      <c r="I169" s="39"/>
      <c r="J169" s="13">
        <f>SUM(H8:H165)</f>
        <v>3580500</v>
      </c>
      <c r="K169" s="219"/>
      <c r="L169" s="219"/>
      <c r="M169" s="219"/>
      <c r="N169" s="219"/>
      <c r="O169" s="219"/>
      <c r="P169" s="219"/>
    </row>
    <row r="170" spans="1:16" x14ac:dyDescent="0.25">
      <c r="A170" s="4"/>
      <c r="B170" s="16"/>
      <c r="C170" s="40"/>
      <c r="D170" s="17"/>
      <c r="E170" s="7"/>
      <c r="F170" s="8"/>
      <c r="G170" s="404" t="s">
        <v>16</v>
      </c>
      <c r="H170" s="404"/>
      <c r="I170" s="39"/>
      <c r="J170" s="13">
        <f>J168+J169</f>
        <v>59403205</v>
      </c>
    </row>
    <row r="171" spans="1:16" x14ac:dyDescent="0.25">
      <c r="A171" s="4"/>
      <c r="B171" s="16"/>
      <c r="C171" s="40"/>
      <c r="D171" s="17"/>
      <c r="E171" s="7"/>
      <c r="F171" s="3"/>
      <c r="G171" s="404" t="s">
        <v>5</v>
      </c>
      <c r="H171" s="404"/>
      <c r="I171" s="39"/>
      <c r="J171" s="13">
        <f>SUM(I8:I165)</f>
        <v>58481015</v>
      </c>
    </row>
    <row r="172" spans="1:16" x14ac:dyDescent="0.25">
      <c r="A172" s="4"/>
      <c r="B172" s="16"/>
      <c r="C172" s="40"/>
      <c r="D172" s="17"/>
      <c r="E172" s="7"/>
      <c r="F172" s="3"/>
      <c r="G172" s="404" t="s">
        <v>32</v>
      </c>
      <c r="H172" s="404"/>
      <c r="I172" s="40" t="str">
        <f>IF(J172&gt;0,"SALDO",IF(J172&lt;0,"PIUTANG",IF(J172=0,"LUNAS")))</f>
        <v>PIUTANG</v>
      </c>
      <c r="J172" s="13">
        <f>J171-J170</f>
        <v>-922190</v>
      </c>
    </row>
    <row r="173" spans="1:16" x14ac:dyDescent="0.25">
      <c r="F173" s="37"/>
      <c r="G173" s="37"/>
      <c r="J173" s="37"/>
    </row>
    <row r="174" spans="1:16" x14ac:dyDescent="0.25">
      <c r="C174" s="37"/>
      <c r="D174" s="37"/>
      <c r="F174" s="37"/>
      <c r="G174" s="37"/>
      <c r="J174" s="37"/>
      <c r="L174"/>
      <c r="M174"/>
      <c r="N174"/>
      <c r="O174"/>
      <c r="P174"/>
    </row>
    <row r="175" spans="1:16" x14ac:dyDescent="0.25">
      <c r="C175" s="37"/>
      <c r="D175" s="37"/>
      <c r="F175" s="37"/>
      <c r="G175" s="37"/>
      <c r="J175" s="37"/>
      <c r="L175"/>
      <c r="M175"/>
      <c r="N175"/>
      <c r="O175"/>
      <c r="P175"/>
    </row>
    <row r="176" spans="1:16" x14ac:dyDescent="0.25">
      <c r="C176" s="37"/>
      <c r="D176" s="37"/>
      <c r="F176" s="37"/>
      <c r="G176" s="37"/>
      <c r="J176" s="37"/>
      <c r="L176"/>
      <c r="M176"/>
      <c r="N176"/>
      <c r="O176"/>
      <c r="P176"/>
    </row>
    <row r="177" spans="3:16" x14ac:dyDescent="0.25">
      <c r="C177" s="37"/>
      <c r="D177" s="37"/>
      <c r="F177" s="37"/>
      <c r="G177" s="37"/>
      <c r="J177" s="37"/>
      <c r="L177"/>
      <c r="M177"/>
      <c r="N177"/>
      <c r="O177"/>
      <c r="P177"/>
    </row>
    <row r="178" spans="3:16" x14ac:dyDescent="0.25">
      <c r="C178" s="37"/>
      <c r="D178" s="37"/>
      <c r="L178"/>
      <c r="M178"/>
      <c r="N178"/>
      <c r="O178"/>
      <c r="P178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2:H172"/>
    <mergeCell ref="G166:H166"/>
    <mergeCell ref="G167:H167"/>
    <mergeCell ref="G168:H168"/>
    <mergeCell ref="G169:H169"/>
    <mergeCell ref="G170:H170"/>
    <mergeCell ref="G171:H171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9"/>
  <sheetViews>
    <sheetView workbookViewId="0">
      <pane ySplit="7" topLeftCell="A57" activePane="bottomLeft" state="frozen"/>
      <selection pane="bottomLeft" activeCell="B67" sqref="B6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98" t="s">
        <v>22</v>
      </c>
      <c r="G1" s="398"/>
      <c r="H1" s="398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J79*-1</f>
        <v>707963</v>
      </c>
      <c r="J2" s="20"/>
      <c r="L2" s="37">
        <f>SUM(G53:G70)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M5" s="37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  <c r="M6" s="37"/>
    </row>
    <row r="7" spans="1:17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98">
        <v>43356</v>
      </c>
      <c r="B66" s="99">
        <v>180174743</v>
      </c>
      <c r="C66" s="100">
        <v>3</v>
      </c>
      <c r="D66" s="34">
        <v>348950</v>
      </c>
      <c r="E66" s="101"/>
      <c r="F66" s="99"/>
      <c r="G66" s="34"/>
      <c r="H66" s="102"/>
      <c r="I66" s="102"/>
      <c r="J66" s="34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98">
        <v>43363</v>
      </c>
      <c r="B67" s="99">
        <v>180175341</v>
      </c>
      <c r="C67" s="100">
        <v>7</v>
      </c>
      <c r="D67" s="34">
        <v>608650</v>
      </c>
      <c r="E67" s="101"/>
      <c r="F67" s="99"/>
      <c r="G67" s="34"/>
      <c r="H67" s="102"/>
      <c r="I67" s="102"/>
      <c r="J67" s="34"/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  <c r="K69" s="138"/>
      <c r="L69" s="138"/>
      <c r="M69" s="138"/>
      <c r="N69" s="138"/>
      <c r="O69" s="138"/>
      <c r="P69" s="138"/>
      <c r="Q69" s="138"/>
    </row>
    <row r="70" spans="1:17" x14ac:dyDescent="0.25">
      <c r="A70" s="4"/>
      <c r="B70" s="3"/>
      <c r="C70" s="40"/>
      <c r="D70" s="6"/>
      <c r="E70" s="7"/>
      <c r="F70" s="3"/>
      <c r="G70" s="6"/>
      <c r="H70" s="39"/>
      <c r="I70" s="39"/>
      <c r="J70" s="6"/>
      <c r="M70" s="37"/>
    </row>
    <row r="71" spans="1:17" x14ac:dyDescent="0.25">
      <c r="A71" s="4"/>
      <c r="B71" s="8" t="s">
        <v>11</v>
      </c>
      <c r="C71" s="77">
        <f>SUM(C8:C70)</f>
        <v>372</v>
      </c>
      <c r="D71" s="9"/>
      <c r="E71" s="8" t="s">
        <v>11</v>
      </c>
      <c r="F71" s="8">
        <f>SUM(F8:F70)</f>
        <v>106</v>
      </c>
      <c r="G71" s="5"/>
      <c r="H71" s="40"/>
      <c r="I71" s="40"/>
      <c r="J71" s="5"/>
      <c r="M71" s="37"/>
    </row>
    <row r="72" spans="1:17" x14ac:dyDescent="0.25">
      <c r="A72" s="4"/>
      <c r="B72" s="8"/>
      <c r="C72" s="77"/>
      <c r="D72" s="9"/>
      <c r="E72" s="8"/>
      <c r="F72" s="8"/>
      <c r="G72" s="32"/>
      <c r="H72" s="52"/>
      <c r="I72" s="40"/>
      <c r="J72" s="5"/>
      <c r="M72" s="37"/>
    </row>
    <row r="73" spans="1:17" x14ac:dyDescent="0.25">
      <c r="A73" s="10"/>
      <c r="B73" s="11"/>
      <c r="C73" s="40"/>
      <c r="D73" s="6"/>
      <c r="E73" s="8"/>
      <c r="F73" s="3"/>
      <c r="G73" s="404" t="s">
        <v>12</v>
      </c>
      <c r="H73" s="404"/>
      <c r="I73" s="39"/>
      <c r="J73" s="13">
        <f>SUM(D8:D70)</f>
        <v>41445350</v>
      </c>
      <c r="M73" s="37"/>
    </row>
    <row r="74" spans="1:17" x14ac:dyDescent="0.25">
      <c r="A74" s="4"/>
      <c r="B74" s="3"/>
      <c r="C74" s="40"/>
      <c r="D74" s="6"/>
      <c r="E74" s="7"/>
      <c r="F74" s="3"/>
      <c r="G74" s="404" t="s">
        <v>13</v>
      </c>
      <c r="H74" s="404"/>
      <c r="I74" s="39"/>
      <c r="J74" s="13">
        <f>SUM(G8:G70)</f>
        <v>12626772</v>
      </c>
      <c r="M74" s="37"/>
    </row>
    <row r="75" spans="1:17" x14ac:dyDescent="0.25">
      <c r="A75" s="14"/>
      <c r="B75" s="7"/>
      <c r="C75" s="40"/>
      <c r="D75" s="6"/>
      <c r="E75" s="7"/>
      <c r="F75" s="3"/>
      <c r="G75" s="404" t="s">
        <v>14</v>
      </c>
      <c r="H75" s="404"/>
      <c r="I75" s="41"/>
      <c r="J75" s="15">
        <f>J73-J74</f>
        <v>28818578</v>
      </c>
      <c r="M75" s="37"/>
    </row>
    <row r="76" spans="1:17" x14ac:dyDescent="0.25">
      <c r="A76" s="4"/>
      <c r="B76" s="16"/>
      <c r="C76" s="40"/>
      <c r="D76" s="17"/>
      <c r="E76" s="7"/>
      <c r="F76" s="3"/>
      <c r="G76" s="404" t="s">
        <v>15</v>
      </c>
      <c r="H76" s="404"/>
      <c r="I76" s="39"/>
      <c r="J76" s="13">
        <f>SUM(H8:H71)</f>
        <v>0</v>
      </c>
      <c r="M76" s="37"/>
    </row>
    <row r="77" spans="1:17" x14ac:dyDescent="0.25">
      <c r="A77" s="4"/>
      <c r="B77" s="16"/>
      <c r="C77" s="40"/>
      <c r="D77" s="17"/>
      <c r="E77" s="7"/>
      <c r="F77" s="3"/>
      <c r="G77" s="404" t="s">
        <v>16</v>
      </c>
      <c r="H77" s="404"/>
      <c r="I77" s="39"/>
      <c r="J77" s="13">
        <f>J75+J76</f>
        <v>28818578</v>
      </c>
      <c r="M77" s="37"/>
    </row>
    <row r="78" spans="1:17" x14ac:dyDescent="0.25">
      <c r="A78" s="4"/>
      <c r="B78" s="16"/>
      <c r="C78" s="40"/>
      <c r="D78" s="17"/>
      <c r="E78" s="7"/>
      <c r="F78" s="3"/>
      <c r="G78" s="404" t="s">
        <v>5</v>
      </c>
      <c r="H78" s="404"/>
      <c r="I78" s="39"/>
      <c r="J78" s="13">
        <f>SUM(I8:I71)</f>
        <v>28110615</v>
      </c>
      <c r="M78" s="37"/>
    </row>
    <row r="79" spans="1:17" x14ac:dyDescent="0.25">
      <c r="A79" s="4"/>
      <c r="B79" s="16"/>
      <c r="C79" s="40"/>
      <c r="D79" s="17"/>
      <c r="E79" s="7"/>
      <c r="F79" s="3"/>
      <c r="G79" s="404" t="s">
        <v>32</v>
      </c>
      <c r="H79" s="404"/>
      <c r="I79" s="40" t="str">
        <f>IF(J79&gt;0,"SALDO",IF(J79&lt;0,"PIUTANG",IF(J79=0,"LUNAS")))</f>
        <v>PIUTANG</v>
      </c>
      <c r="J79" s="13">
        <f>J78-J77</f>
        <v>-707963</v>
      </c>
      <c r="M79" s="37"/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98" t="s">
        <v>21</v>
      </c>
      <c r="G2" s="398"/>
      <c r="H2" s="398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0"/>
      <c r="I7" s="442"/>
      <c r="J7" s="414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404" t="s">
        <v>12</v>
      </c>
      <c r="H28" s="404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404" t="s">
        <v>13</v>
      </c>
      <c r="H29" s="404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404" t="s">
        <v>14</v>
      </c>
      <c r="H30" s="404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404" t="s">
        <v>15</v>
      </c>
      <c r="H31" s="404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404" t="s">
        <v>16</v>
      </c>
      <c r="H32" s="404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404" t="s">
        <v>5</v>
      </c>
      <c r="H33" s="404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404" t="s">
        <v>32</v>
      </c>
      <c r="H34" s="404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29" activePane="bottomLeft" state="frozen"/>
      <selection pane="bottomLeft" activeCell="D39" sqref="D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398" t="s">
        <v>22</v>
      </c>
      <c r="G1" s="398"/>
      <c r="H1" s="39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98" t="s">
        <v>21</v>
      </c>
      <c r="G2" s="398"/>
      <c r="H2" s="398"/>
      <c r="I2" s="220">
        <f>J50*-1</f>
        <v>7574775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0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4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>
        <v>43357</v>
      </c>
      <c r="B39" s="99">
        <v>180174809</v>
      </c>
      <c r="C39" s="100">
        <v>52</v>
      </c>
      <c r="D39" s="34">
        <v>5478550</v>
      </c>
      <c r="E39" s="101"/>
      <c r="F39" s="99"/>
      <c r="G39" s="34"/>
      <c r="H39" s="102"/>
      <c r="I39" s="102"/>
      <c r="J39" s="34"/>
    </row>
    <row r="40" spans="1:10" x14ac:dyDescent="0.25">
      <c r="A40" s="98">
        <v>43360</v>
      </c>
      <c r="B40" s="99"/>
      <c r="C40" s="100"/>
      <c r="D40" s="34"/>
      <c r="E40" s="101">
        <v>180045316</v>
      </c>
      <c r="F40" s="99">
        <v>9</v>
      </c>
      <c r="G40" s="34">
        <v>1001175</v>
      </c>
      <c r="H40" s="102"/>
      <c r="I40" s="102">
        <v>4000000</v>
      </c>
      <c r="J40" s="34" t="s">
        <v>17</v>
      </c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813</v>
      </c>
      <c r="D42" s="224"/>
      <c r="E42" s="223" t="s">
        <v>11</v>
      </c>
      <c r="F42" s="223">
        <f>SUM(F8:F41)</f>
        <v>129</v>
      </c>
      <c r="G42" s="224">
        <f>SUM(G8:G41)</f>
        <v>13605727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404" t="s">
        <v>12</v>
      </c>
      <c r="H44" s="404"/>
      <c r="I44" s="239"/>
      <c r="J44" s="227">
        <f>SUM(D8:D41)</f>
        <v>84437678</v>
      </c>
    </row>
    <row r="45" spans="1:10" x14ac:dyDescent="0.25">
      <c r="A45" s="235"/>
      <c r="B45" s="234"/>
      <c r="C45" s="240"/>
      <c r="D45" s="236"/>
      <c r="E45" s="223"/>
      <c r="F45" s="234"/>
      <c r="G45" s="404" t="s">
        <v>13</v>
      </c>
      <c r="H45" s="404"/>
      <c r="I45" s="239"/>
      <c r="J45" s="227">
        <f>SUM(G8:G41)</f>
        <v>13605727</v>
      </c>
    </row>
    <row r="46" spans="1:10" x14ac:dyDescent="0.25">
      <c r="A46" s="228"/>
      <c r="B46" s="237"/>
      <c r="C46" s="240"/>
      <c r="D46" s="236"/>
      <c r="E46" s="237"/>
      <c r="F46" s="234"/>
      <c r="G46" s="404" t="s">
        <v>14</v>
      </c>
      <c r="H46" s="404"/>
      <c r="I46" s="41"/>
      <c r="J46" s="229">
        <f>J44-J45</f>
        <v>70831951</v>
      </c>
    </row>
    <row r="47" spans="1:10" x14ac:dyDescent="0.25">
      <c r="A47" s="235"/>
      <c r="B47" s="230"/>
      <c r="C47" s="240"/>
      <c r="D47" s="231"/>
      <c r="E47" s="237"/>
      <c r="F47" s="223"/>
      <c r="G47" s="404" t="s">
        <v>15</v>
      </c>
      <c r="H47" s="404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404" t="s">
        <v>16</v>
      </c>
      <c r="H48" s="404"/>
      <c r="I48" s="239"/>
      <c r="J48" s="227">
        <f>J46+J47</f>
        <v>70831951</v>
      </c>
    </row>
    <row r="49" spans="1:16" x14ac:dyDescent="0.25">
      <c r="A49" s="235"/>
      <c r="B49" s="230"/>
      <c r="C49" s="240"/>
      <c r="D49" s="231"/>
      <c r="E49" s="237"/>
      <c r="F49" s="234"/>
      <c r="G49" s="404" t="s">
        <v>5</v>
      </c>
      <c r="H49" s="404"/>
      <c r="I49" s="239"/>
      <c r="J49" s="227">
        <f>SUM(I8:I43)</f>
        <v>63257176</v>
      </c>
    </row>
    <row r="50" spans="1:16" x14ac:dyDescent="0.25">
      <c r="A50" s="235"/>
      <c r="B50" s="230"/>
      <c r="C50" s="240"/>
      <c r="D50" s="231"/>
      <c r="E50" s="237"/>
      <c r="F50" s="234"/>
      <c r="G50" s="404" t="s">
        <v>32</v>
      </c>
      <c r="H50" s="404"/>
      <c r="I50" s="240" t="str">
        <f>IF(J50&gt;0,"SALDO",IF(J50&lt;0,"PIUTANG",IF(J50=0,"LUNAS")))</f>
        <v>PIUTANG</v>
      </c>
      <c r="J50" s="227">
        <f>J49-J48</f>
        <v>-7574775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G50:H50"/>
    <mergeCell ref="G44:H44"/>
    <mergeCell ref="G45:H45"/>
    <mergeCell ref="G46:H46"/>
    <mergeCell ref="G47:H47"/>
    <mergeCell ref="G48:H48"/>
    <mergeCell ref="G49:H4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398" t="s">
        <v>22</v>
      </c>
      <c r="G1" s="398"/>
      <c r="H1" s="398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98" t="s">
        <v>21</v>
      </c>
      <c r="G2" s="398"/>
      <c r="H2" s="398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3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4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04" t="s">
        <v>12</v>
      </c>
      <c r="H27" s="404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04" t="s">
        <v>13</v>
      </c>
      <c r="H28" s="404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04" t="s">
        <v>14</v>
      </c>
      <c r="H29" s="404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04" t="s">
        <v>15</v>
      </c>
      <c r="H30" s="40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04" t="s">
        <v>16</v>
      </c>
      <c r="H31" s="404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04" t="s">
        <v>5</v>
      </c>
      <c r="H32" s="404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04" t="s">
        <v>32</v>
      </c>
      <c r="H33" s="404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98" t="s">
        <v>21</v>
      </c>
      <c r="G2" s="398"/>
      <c r="H2" s="398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0"/>
      <c r="I7" s="442"/>
      <c r="J7" s="41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4" t="s">
        <v>12</v>
      </c>
      <c r="H46" s="40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4" t="s">
        <v>13</v>
      </c>
      <c r="H47" s="40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4" t="s">
        <v>14</v>
      </c>
      <c r="H48" s="40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4" t="s">
        <v>15</v>
      </c>
      <c r="H49" s="40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4" t="s">
        <v>16</v>
      </c>
      <c r="H50" s="40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4" t="s">
        <v>5</v>
      </c>
      <c r="H51" s="40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4" t="s">
        <v>32</v>
      </c>
      <c r="H52" s="40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6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4" t="s">
        <v>12</v>
      </c>
      <c r="H69" s="40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4" t="s">
        <v>13</v>
      </c>
      <c r="H70" s="40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4" t="s">
        <v>14</v>
      </c>
      <c r="H71" s="40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4" t="s">
        <v>15</v>
      </c>
      <c r="H72" s="40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4" t="s">
        <v>16</v>
      </c>
      <c r="H73" s="40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4" t="s">
        <v>5</v>
      </c>
      <c r="H74" s="40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4" t="s">
        <v>32</v>
      </c>
      <c r="H75" s="40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3" t="s">
        <v>21</v>
      </c>
      <c r="H1" s="443"/>
      <c r="I1" s="443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3" t="s">
        <v>108</v>
      </c>
      <c r="H2" s="443"/>
      <c r="I2" s="44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3" t="s">
        <v>109</v>
      </c>
      <c r="H3" s="443"/>
      <c r="I3" s="443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0"/>
      <c r="I7" s="442"/>
      <c r="J7" s="414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4" t="s">
        <v>12</v>
      </c>
      <c r="H44" s="40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4" t="s">
        <v>13</v>
      </c>
      <c r="H45" s="40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4" t="s">
        <v>14</v>
      </c>
      <c r="H46" s="40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4" t="s">
        <v>15</v>
      </c>
      <c r="H47" s="40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4" t="s">
        <v>16</v>
      </c>
      <c r="H48" s="40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4" t="s">
        <v>5</v>
      </c>
      <c r="H49" s="40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4" t="s">
        <v>32</v>
      </c>
      <c r="H50" s="40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98" t="s">
        <v>21</v>
      </c>
      <c r="G2" s="398"/>
      <c r="H2" s="398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0"/>
      <c r="I7" s="442"/>
      <c r="J7" s="414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4" t="s">
        <v>12</v>
      </c>
      <c r="H49" s="40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4" t="s">
        <v>13</v>
      </c>
      <c r="H50" s="40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4" t="s">
        <v>14</v>
      </c>
      <c r="H51" s="40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4" t="s">
        <v>15</v>
      </c>
      <c r="H52" s="40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4" t="s">
        <v>16</v>
      </c>
      <c r="H53" s="40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4" t="s">
        <v>5</v>
      </c>
      <c r="H54" s="40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4" t="s">
        <v>32</v>
      </c>
      <c r="H55" s="40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E13" sqref="E13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44" t="s">
        <v>49</v>
      </c>
      <c r="B1" s="444"/>
      <c r="C1" s="444"/>
    </row>
    <row r="2" spans="1:5" ht="15" customHeight="1" x14ac:dyDescent="0.25">
      <c r="A2" s="444"/>
      <c r="B2" s="444"/>
      <c r="C2" s="44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43360</v>
      </c>
      <c r="C5" s="281">
        <f>'Taufik ST'!I2</f>
        <v>4551225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43360</v>
      </c>
      <c r="C6" s="281">
        <f>'Indra Fashion'!I2</f>
        <v>1345312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43365</v>
      </c>
      <c r="C7" s="281">
        <f>Atlantis!I2</f>
        <v>572079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43365</v>
      </c>
      <c r="C8" s="281">
        <f>Bandros!I2</f>
        <v>3599926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Bentang!A35</f>
        <v>43335</v>
      </c>
      <c r="C9" s="281">
        <f>Bentang!I2</f>
        <v>7574775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43365</v>
      </c>
      <c r="C11" s="281">
        <f>ESP!I2</f>
        <v>476517</v>
      </c>
      <c r="E11" s="289"/>
    </row>
    <row r="12" spans="1:5" s="267" customFormat="1" ht="18.75" customHeight="1" x14ac:dyDescent="0.25">
      <c r="A12" s="185" t="s">
        <v>203</v>
      </c>
      <c r="B12" s="184">
        <v>43365</v>
      </c>
      <c r="C12" s="281">
        <f>Yuan!I2</f>
        <v>473026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v>43356</v>
      </c>
      <c r="C13" s="281">
        <f>Yanyan!I2</f>
        <v>707963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v>43363</v>
      </c>
      <c r="C19" s="281">
        <f>Anip!I2</f>
        <v>922190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43362</v>
      </c>
      <c r="C20" s="281">
        <f>'Sale Atlantis'!I2</f>
        <v>433635</v>
      </c>
      <c r="E20" s="288"/>
    </row>
    <row r="21" spans="1:5" s="267" customFormat="1" ht="18.75" customHeight="1" x14ac:dyDescent="0.25">
      <c r="A21" s="185" t="s">
        <v>214</v>
      </c>
      <c r="B21" s="184" t="s">
        <v>40</v>
      </c>
      <c r="C21" s="281">
        <f>'Sale ESP'!I2</f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47" t="s">
        <v>11</v>
      </c>
      <c r="B23" s="448"/>
      <c r="C23" s="445">
        <f>SUM(C5:C22)</f>
        <v>30530800.5</v>
      </c>
    </row>
    <row r="24" spans="1:5" s="267" customFormat="1" ht="15" customHeight="1" x14ac:dyDescent="0.25">
      <c r="A24" s="449"/>
      <c r="B24" s="450"/>
      <c r="C24" s="446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5" t="s">
        <v>22</v>
      </c>
      <c r="G1" s="415"/>
      <c r="H1" s="415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5" t="s">
        <v>21</v>
      </c>
      <c r="G2" s="415"/>
      <c r="H2" s="415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16"/>
      <c r="B4" s="417"/>
      <c r="C4" s="417"/>
      <c r="D4" s="417"/>
      <c r="E4" s="417"/>
      <c r="F4" s="417"/>
      <c r="G4" s="417"/>
      <c r="H4" s="417"/>
      <c r="I4" s="417"/>
      <c r="J4" s="418"/>
    </row>
    <row r="5" spans="1:16" x14ac:dyDescent="0.25">
      <c r="A5" s="419" t="s">
        <v>2</v>
      </c>
      <c r="B5" s="421" t="s">
        <v>3</v>
      </c>
      <c r="C5" s="422"/>
      <c r="D5" s="422"/>
      <c r="E5" s="422"/>
      <c r="F5" s="422"/>
      <c r="G5" s="423"/>
      <c r="H5" s="424" t="s">
        <v>4</v>
      </c>
      <c r="I5" s="426" t="s">
        <v>5</v>
      </c>
      <c r="J5" s="428" t="s">
        <v>6</v>
      </c>
    </row>
    <row r="6" spans="1:16" x14ac:dyDescent="0.25">
      <c r="A6" s="42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5"/>
      <c r="I6" s="427"/>
      <c r="J6" s="429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1" t="s">
        <v>12</v>
      </c>
      <c r="H647" s="43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0" t="s">
        <v>13</v>
      </c>
      <c r="H648" s="430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0" t="s">
        <v>14</v>
      </c>
      <c r="H649" s="430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0" t="s">
        <v>15</v>
      </c>
      <c r="H650" s="430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0" t="s">
        <v>16</v>
      </c>
      <c r="H651" s="430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0" t="s">
        <v>5</v>
      </c>
      <c r="H652" s="430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0" t="s">
        <v>32</v>
      </c>
      <c r="H653" s="430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98" t="s">
        <v>22</v>
      </c>
      <c r="G1" s="398"/>
      <c r="H1" s="39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2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0"/>
      <c r="I7" s="442"/>
      <c r="J7" s="41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4" t="s">
        <v>12</v>
      </c>
      <c r="H120" s="40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4" t="s">
        <v>13</v>
      </c>
      <c r="H121" s="40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4" t="s">
        <v>14</v>
      </c>
      <c r="H122" s="40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4" t="s">
        <v>15</v>
      </c>
      <c r="H123" s="40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4" t="s">
        <v>16</v>
      </c>
      <c r="H124" s="40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4" t="s">
        <v>5</v>
      </c>
      <c r="H125" s="40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4" t="s">
        <v>32</v>
      </c>
      <c r="H126" s="40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2" t="s">
        <v>22</v>
      </c>
      <c r="G1" s="452"/>
      <c r="H1" s="452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2" t="s">
        <v>21</v>
      </c>
      <c r="G2" s="452"/>
      <c r="H2" s="452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3"/>
      <c r="B5" s="453"/>
      <c r="C5" s="453"/>
      <c r="D5" s="453"/>
      <c r="E5" s="453"/>
      <c r="F5" s="453"/>
      <c r="G5" s="453"/>
      <c r="H5" s="453"/>
      <c r="I5" s="453"/>
      <c r="J5" s="453"/>
    </row>
    <row r="6" spans="1:13" x14ac:dyDescent="0.25">
      <c r="A6" s="454" t="s">
        <v>2</v>
      </c>
      <c r="B6" s="455" t="s">
        <v>3</v>
      </c>
      <c r="C6" s="455"/>
      <c r="D6" s="455"/>
      <c r="E6" s="455"/>
      <c r="F6" s="455"/>
      <c r="G6" s="455"/>
      <c r="H6" s="456" t="s">
        <v>4</v>
      </c>
      <c r="I6" s="458" t="s">
        <v>5</v>
      </c>
      <c r="J6" s="459" t="s">
        <v>6</v>
      </c>
    </row>
    <row r="7" spans="1:13" x14ac:dyDescent="0.25">
      <c r="A7" s="45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57"/>
      <c r="I7" s="458"/>
      <c r="J7" s="45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1" t="s">
        <v>12</v>
      </c>
      <c r="H89" s="45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1" t="s">
        <v>13</v>
      </c>
      <c r="H90" s="45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1" t="s">
        <v>14</v>
      </c>
      <c r="H91" s="45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1" t="s">
        <v>15</v>
      </c>
      <c r="H92" s="45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1" t="s">
        <v>16</v>
      </c>
      <c r="H93" s="45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1" t="s">
        <v>5</v>
      </c>
      <c r="H94" s="45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1" t="s">
        <v>32</v>
      </c>
      <c r="H95" s="45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398" t="s">
        <v>22</v>
      </c>
      <c r="G1" s="398"/>
      <c r="H1" s="39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98" t="s">
        <v>21</v>
      </c>
      <c r="G2" s="398"/>
      <c r="H2" s="39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3" t="s">
        <v>6</v>
      </c>
    </row>
    <row r="6" spans="1:15" x14ac:dyDescent="0.25">
      <c r="A6" s="43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0"/>
      <c r="I6" s="442"/>
      <c r="J6" s="414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4" t="s">
        <v>12</v>
      </c>
      <c r="H121" s="40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4" t="s">
        <v>13</v>
      </c>
      <c r="H122" s="40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4" t="s">
        <v>14</v>
      </c>
      <c r="H123" s="40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4" t="s">
        <v>15</v>
      </c>
      <c r="H124" s="40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4" t="s">
        <v>16</v>
      </c>
      <c r="H125" s="40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4" t="s">
        <v>5</v>
      </c>
      <c r="H126" s="40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4" t="s">
        <v>32</v>
      </c>
      <c r="H127" s="40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98" t="s">
        <v>22</v>
      </c>
      <c r="G1" s="398"/>
      <c r="H1" s="39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98" t="s">
        <v>21</v>
      </c>
      <c r="G2" s="398"/>
      <c r="H2" s="39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39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0" t="s">
        <v>2</v>
      </c>
      <c r="B5" s="401" t="s">
        <v>3</v>
      </c>
      <c r="C5" s="401"/>
      <c r="D5" s="401"/>
      <c r="E5" s="401"/>
      <c r="F5" s="401"/>
      <c r="G5" s="401"/>
      <c r="H5" s="401" t="s">
        <v>4</v>
      </c>
      <c r="I5" s="460" t="s">
        <v>5</v>
      </c>
      <c r="J5" s="403" t="s">
        <v>6</v>
      </c>
      <c r="L5" s="37"/>
      <c r="M5" s="37"/>
      <c r="N5" s="37"/>
      <c r="O5" s="37"/>
      <c r="P5" s="37"/>
      <c r="Q5" s="37"/>
    </row>
    <row r="6" spans="1:17" x14ac:dyDescent="0.25">
      <c r="A6" s="40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1"/>
      <c r="I6" s="460"/>
      <c r="J6" s="40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4" t="s">
        <v>12</v>
      </c>
      <c r="H31" s="40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4" t="s">
        <v>13</v>
      </c>
      <c r="H32" s="40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4" t="s">
        <v>14</v>
      </c>
      <c r="H33" s="40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4" t="s">
        <v>15</v>
      </c>
      <c r="H34" s="40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4" t="s">
        <v>16</v>
      </c>
      <c r="H35" s="40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4" t="s">
        <v>5</v>
      </c>
      <c r="H36" s="40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4" t="s">
        <v>32</v>
      </c>
      <c r="H37" s="40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98" t="s">
        <v>22</v>
      </c>
      <c r="G1" s="398"/>
      <c r="H1" s="39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J59*-1</f>
        <v>-34807202</v>
      </c>
      <c r="J2" s="20"/>
    </row>
    <row r="4" spans="1:10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0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3" t="s">
        <v>6</v>
      </c>
    </row>
    <row r="6" spans="1:10" x14ac:dyDescent="0.25">
      <c r="A6" s="43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0"/>
      <c r="I6" s="442"/>
      <c r="J6" s="41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1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1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1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1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1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1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1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1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1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1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4" t="s">
        <v>12</v>
      </c>
      <c r="H53" s="40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4" t="s">
        <v>13</v>
      </c>
      <c r="H54" s="40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4" t="s">
        <v>14</v>
      </c>
      <c r="H55" s="40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4" t="s">
        <v>15</v>
      </c>
      <c r="H56" s="40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4" t="s">
        <v>16</v>
      </c>
      <c r="H57" s="40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4" t="s">
        <v>5</v>
      </c>
      <c r="H58" s="40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4" t="s">
        <v>32</v>
      </c>
      <c r="H59" s="40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98" t="s">
        <v>21</v>
      </c>
      <c r="G2" s="398"/>
      <c r="H2" s="398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  <c r="L6" s="238"/>
    </row>
    <row r="7" spans="1:12" x14ac:dyDescent="0.25">
      <c r="A7" s="43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0"/>
      <c r="I7" s="442"/>
      <c r="J7" s="414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4" t="s">
        <v>12</v>
      </c>
      <c r="H53" s="40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4" t="s">
        <v>13</v>
      </c>
      <c r="H54" s="40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4" t="s">
        <v>14</v>
      </c>
      <c r="H55" s="40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4" t="s">
        <v>15</v>
      </c>
      <c r="H56" s="40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4" t="s">
        <v>16</v>
      </c>
      <c r="H57" s="40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4" t="s">
        <v>5</v>
      </c>
      <c r="H58" s="40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4" t="s">
        <v>32</v>
      </c>
      <c r="H59" s="40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398" t="s">
        <v>22</v>
      </c>
      <c r="G1" s="398"/>
      <c r="H1" s="39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8" t="s">
        <v>21</v>
      </c>
      <c r="G2" s="398"/>
      <c r="H2" s="39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60" t="s">
        <v>5</v>
      </c>
      <c r="J6" s="403" t="s">
        <v>6</v>
      </c>
      <c r="L6" s="219"/>
      <c r="M6" s="219"/>
      <c r="N6" s="219"/>
      <c r="O6" s="219"/>
      <c r="P6" s="219"/>
      <c r="Q6" s="219"/>
    </row>
    <row r="7" spans="1:17" x14ac:dyDescent="0.25">
      <c r="A7" s="40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1"/>
      <c r="I7" s="460"/>
      <c r="J7" s="40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98" t="s">
        <v>22</v>
      </c>
      <c r="G1" s="398"/>
      <c r="H1" s="39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99" t="s">
        <v>62</v>
      </c>
      <c r="B5" s="399"/>
      <c r="C5" s="399"/>
      <c r="D5" s="399"/>
      <c r="E5" s="399"/>
      <c r="F5" s="399"/>
      <c r="G5" s="399"/>
      <c r="H5" s="399"/>
      <c r="I5" s="399"/>
      <c r="J5" s="399"/>
    </row>
    <row r="6" spans="1:19" x14ac:dyDescent="0.25">
      <c r="A6" s="405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02" t="s">
        <v>5</v>
      </c>
      <c r="J6" s="403" t="s">
        <v>6</v>
      </c>
    </row>
    <row r="7" spans="1:19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1"/>
      <c r="I7" s="402"/>
      <c r="J7" s="40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4" t="s">
        <v>12</v>
      </c>
      <c r="H32" s="40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4" t="s">
        <v>13</v>
      </c>
      <c r="H33" s="40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4" t="s">
        <v>14</v>
      </c>
      <c r="H34" s="40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4" t="s">
        <v>15</v>
      </c>
      <c r="H35" s="40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4" t="s">
        <v>16</v>
      </c>
      <c r="H36" s="40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4" t="s">
        <v>5</v>
      </c>
      <c r="H37" s="40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4" t="s">
        <v>32</v>
      </c>
      <c r="H38" s="40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98" t="s">
        <v>21</v>
      </c>
      <c r="G2" s="398"/>
      <c r="H2" s="39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0"/>
      <c r="I7" s="442"/>
      <c r="J7" s="41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4" t="s">
        <v>12</v>
      </c>
      <c r="H73" s="40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4" t="s">
        <v>13</v>
      </c>
      <c r="H74" s="40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4" t="s">
        <v>14</v>
      </c>
      <c r="H75" s="40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4" t="s">
        <v>15</v>
      </c>
      <c r="H76" s="40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4" t="s">
        <v>16</v>
      </c>
      <c r="H77" s="40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4" t="s">
        <v>5</v>
      </c>
      <c r="H78" s="40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4" t="s">
        <v>32</v>
      </c>
      <c r="H79" s="40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98" t="s">
        <v>119</v>
      </c>
      <c r="G2" s="398"/>
      <c r="H2" s="398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18"/>
      <c r="N5" s="18"/>
      <c r="O5" s="37"/>
    </row>
    <row r="6" spans="1:15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63" t="s">
        <v>4</v>
      </c>
      <c r="I6" s="465" t="s">
        <v>5</v>
      </c>
      <c r="J6" s="466" t="s">
        <v>6</v>
      </c>
      <c r="L6" s="18"/>
      <c r="N6" s="18"/>
      <c r="O6" s="37"/>
    </row>
    <row r="7" spans="1:15" x14ac:dyDescent="0.25">
      <c r="A7" s="40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64"/>
      <c r="I7" s="465"/>
      <c r="J7" s="46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67" t="s">
        <v>12</v>
      </c>
      <c r="H19" s="4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67" t="s">
        <v>13</v>
      </c>
      <c r="H20" s="4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67" t="s">
        <v>14</v>
      </c>
      <c r="H21" s="4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67" t="s">
        <v>15</v>
      </c>
      <c r="H22" s="4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67" t="s">
        <v>16</v>
      </c>
      <c r="H23" s="4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67" t="s">
        <v>5</v>
      </c>
      <c r="H24" s="4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67" t="s">
        <v>32</v>
      </c>
      <c r="H25" s="4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98" t="s">
        <v>22</v>
      </c>
      <c r="G1" s="398"/>
      <c r="H1" s="39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4" t="s">
        <v>12</v>
      </c>
      <c r="H53" s="40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4" t="s">
        <v>13</v>
      </c>
      <c r="H54" s="40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4" t="s">
        <v>14</v>
      </c>
      <c r="H55" s="40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4" t="s">
        <v>15</v>
      </c>
      <c r="H56" s="40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4" t="s">
        <v>16</v>
      </c>
      <c r="H57" s="40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4" t="s">
        <v>5</v>
      </c>
      <c r="H58" s="40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4" t="s">
        <v>32</v>
      </c>
      <c r="H59" s="40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98" t="s">
        <v>22</v>
      </c>
      <c r="G1" s="398"/>
      <c r="H1" s="39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0"/>
      <c r="I7" s="442"/>
      <c r="J7" s="414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98" t="s">
        <v>22</v>
      </c>
      <c r="G1" s="398"/>
      <c r="H1" s="398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98" t="s">
        <v>21</v>
      </c>
      <c r="G2" s="398"/>
      <c r="H2" s="398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0"/>
      <c r="I7" s="442"/>
      <c r="J7" s="414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4" t="s">
        <v>12</v>
      </c>
      <c r="H35" s="40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4" t="s">
        <v>13</v>
      </c>
      <c r="H36" s="40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4" t="s">
        <v>14</v>
      </c>
      <c r="H37" s="40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4" t="s">
        <v>15</v>
      </c>
      <c r="H38" s="40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4" t="s">
        <v>16</v>
      </c>
      <c r="H39" s="40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4" t="s">
        <v>5</v>
      </c>
      <c r="H40" s="40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4" t="s">
        <v>32</v>
      </c>
      <c r="H41" s="40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98" t="s">
        <v>22</v>
      </c>
      <c r="G1" s="398"/>
      <c r="H1" s="398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98" t="s">
        <v>21</v>
      </c>
      <c r="G2" s="398"/>
      <c r="H2" s="398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7" x14ac:dyDescent="0.25">
      <c r="A7" s="43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0"/>
      <c r="I7" s="442"/>
      <c r="J7" s="414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98" t="s">
        <v>21</v>
      </c>
      <c r="G2" s="398"/>
      <c r="H2" s="398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0"/>
      <c r="I7" s="442"/>
      <c r="J7" s="414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4" t="s">
        <v>12</v>
      </c>
      <c r="H35" s="40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4" t="s">
        <v>13</v>
      </c>
      <c r="H36" s="40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4" t="s">
        <v>14</v>
      </c>
      <c r="H37" s="40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4" t="s">
        <v>15</v>
      </c>
      <c r="H38" s="40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4" t="s">
        <v>16</v>
      </c>
      <c r="H39" s="40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4" t="s">
        <v>5</v>
      </c>
      <c r="H40" s="40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4" t="s">
        <v>32</v>
      </c>
      <c r="H41" s="40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98" t="s">
        <v>22</v>
      </c>
      <c r="G1" s="398"/>
      <c r="H1" s="398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98" t="s">
        <v>21</v>
      </c>
      <c r="G2" s="398"/>
      <c r="H2" s="398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0"/>
      <c r="I7" s="442"/>
      <c r="J7" s="414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98" t="s">
        <v>22</v>
      </c>
      <c r="G1" s="398"/>
      <c r="H1" s="398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6" x14ac:dyDescent="0.25">
      <c r="A7" s="43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0"/>
      <c r="I7" s="442"/>
      <c r="J7" s="41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4" t="s">
        <v>12</v>
      </c>
      <c r="H158" s="40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4" t="s">
        <v>13</v>
      </c>
      <c r="H159" s="40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4" t="s">
        <v>14</v>
      </c>
      <c r="H160" s="40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4" t="s">
        <v>15</v>
      </c>
      <c r="H161" s="40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4" t="s">
        <v>16</v>
      </c>
      <c r="H162" s="40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4" t="s">
        <v>5</v>
      </c>
      <c r="H163" s="40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4" t="s">
        <v>32</v>
      </c>
      <c r="H164" s="40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98" t="s">
        <v>22</v>
      </c>
      <c r="G1" s="398"/>
      <c r="H1" s="398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98" t="s">
        <v>21</v>
      </c>
      <c r="G2" s="398"/>
      <c r="H2" s="39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60" t="s">
        <v>5</v>
      </c>
      <c r="J6" s="403" t="s">
        <v>6</v>
      </c>
      <c r="L6" s="219"/>
      <c r="M6" s="219"/>
      <c r="N6" s="219"/>
      <c r="O6" s="219"/>
      <c r="P6" s="219"/>
      <c r="Q6" s="219"/>
    </row>
    <row r="7" spans="1:17" x14ac:dyDescent="0.25">
      <c r="A7" s="40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1"/>
      <c r="I7" s="460"/>
      <c r="J7" s="40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98" t="s">
        <v>22</v>
      </c>
      <c r="G1" s="398"/>
      <c r="H1" s="39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74"/>
      <c r="M5" s="18"/>
      <c r="O5" s="18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  <c r="L6" s="174"/>
    </row>
    <row r="7" spans="1:15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0"/>
      <c r="I7" s="442"/>
      <c r="J7" s="41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4" t="s">
        <v>12</v>
      </c>
      <c r="H57" s="40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4" t="s">
        <v>13</v>
      </c>
      <c r="H58" s="40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4" t="s">
        <v>14</v>
      </c>
      <c r="H59" s="40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4" t="s">
        <v>15</v>
      </c>
      <c r="H60" s="40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4" t="s">
        <v>16</v>
      </c>
      <c r="H61" s="40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4" t="s">
        <v>5</v>
      </c>
      <c r="H62" s="40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4" t="s">
        <v>32</v>
      </c>
      <c r="H63" s="40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98" t="s">
        <v>22</v>
      </c>
      <c r="G1" s="398"/>
      <c r="H1" s="39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98" t="s">
        <v>21</v>
      </c>
      <c r="G2" s="398"/>
      <c r="H2" s="398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1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1" x14ac:dyDescent="0.25">
      <c r="A7" s="43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4" t="s">
        <v>12</v>
      </c>
      <c r="H116" s="40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4" t="s">
        <v>13</v>
      </c>
      <c r="H117" s="40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4" t="s">
        <v>14</v>
      </c>
      <c r="H118" s="40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4" t="s">
        <v>15</v>
      </c>
      <c r="H119" s="40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4" t="s">
        <v>16</v>
      </c>
      <c r="H120" s="40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4" t="s">
        <v>5</v>
      </c>
      <c r="H121" s="40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4" t="s">
        <v>32</v>
      </c>
      <c r="H122" s="40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398" t="s">
        <v>22</v>
      </c>
      <c r="G1" s="398"/>
      <c r="H1" s="39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8" t="s">
        <v>21</v>
      </c>
      <c r="G2" s="398"/>
      <c r="H2" s="39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60" t="s">
        <v>5</v>
      </c>
      <c r="J6" s="403" t="s">
        <v>6</v>
      </c>
      <c r="L6" s="219"/>
      <c r="M6" s="219"/>
      <c r="N6" s="219"/>
      <c r="O6" s="219"/>
      <c r="P6" s="219"/>
      <c r="Q6" s="219"/>
    </row>
    <row r="7" spans="1:17" x14ac:dyDescent="0.25">
      <c r="A7" s="40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1"/>
      <c r="I7" s="460"/>
      <c r="J7" s="40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98" t="s">
        <v>22</v>
      </c>
      <c r="G1" s="398"/>
      <c r="H1" s="39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98" t="s">
        <v>21</v>
      </c>
      <c r="G2" s="398"/>
      <c r="H2" s="398"/>
      <c r="I2" s="21">
        <f>J72*-1</f>
        <v>0</v>
      </c>
    </row>
    <row r="4" spans="1:10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399"/>
    </row>
    <row r="5" spans="1:10" x14ac:dyDescent="0.25">
      <c r="A5" s="400" t="s">
        <v>2</v>
      </c>
      <c r="B5" s="401" t="s">
        <v>3</v>
      </c>
      <c r="C5" s="401"/>
      <c r="D5" s="401"/>
      <c r="E5" s="401"/>
      <c r="F5" s="401"/>
      <c r="G5" s="401"/>
      <c r="H5" s="468" t="s">
        <v>4</v>
      </c>
      <c r="I5" s="465" t="s">
        <v>5</v>
      </c>
      <c r="J5" s="466" t="s">
        <v>6</v>
      </c>
    </row>
    <row r="6" spans="1:10" x14ac:dyDescent="0.25">
      <c r="A6" s="40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5"/>
      <c r="J6" s="46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67" t="s">
        <v>12</v>
      </c>
      <c r="H66" s="4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7" t="s">
        <v>13</v>
      </c>
      <c r="H67" s="4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67" t="s">
        <v>14</v>
      </c>
      <c r="H68" s="4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7" t="s">
        <v>15</v>
      </c>
      <c r="H69" s="4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7" t="s">
        <v>16</v>
      </c>
      <c r="H70" s="4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7" t="s">
        <v>5</v>
      </c>
      <c r="H71" s="4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67" t="s">
        <v>32</v>
      </c>
      <c r="H72" s="4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98" t="s">
        <v>22</v>
      </c>
      <c r="G1" s="398"/>
      <c r="H1" s="39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J40*-1</f>
        <v>0</v>
      </c>
      <c r="J2" s="20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3" t="s">
        <v>6</v>
      </c>
    </row>
    <row r="6" spans="1:15" x14ac:dyDescent="0.25">
      <c r="A6" s="43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0"/>
      <c r="I6" s="442"/>
      <c r="J6" s="41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4" t="s">
        <v>12</v>
      </c>
      <c r="H34" s="40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4" t="s">
        <v>13</v>
      </c>
      <c r="H35" s="40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4" t="s">
        <v>14</v>
      </c>
      <c r="H36" s="40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4" t="s">
        <v>15</v>
      </c>
      <c r="H37" s="40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4" t="s">
        <v>16</v>
      </c>
      <c r="H38" s="40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4" t="s">
        <v>5</v>
      </c>
      <c r="H39" s="40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4" t="s">
        <v>32</v>
      </c>
      <c r="H40" s="40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98" t="s">
        <v>22</v>
      </c>
      <c r="G1" s="398"/>
      <c r="H1" s="39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98" t="s">
        <v>21</v>
      </c>
      <c r="G2" s="398"/>
      <c r="H2" s="398"/>
      <c r="I2" s="21">
        <f>J71*-1</f>
        <v>12110891</v>
      </c>
    </row>
    <row r="4" spans="1:10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399"/>
    </row>
    <row r="5" spans="1:10" x14ac:dyDescent="0.25">
      <c r="A5" s="400" t="s">
        <v>2</v>
      </c>
      <c r="B5" s="401" t="s">
        <v>3</v>
      </c>
      <c r="C5" s="401"/>
      <c r="D5" s="401"/>
      <c r="E5" s="401"/>
      <c r="F5" s="401"/>
      <c r="G5" s="401"/>
      <c r="H5" s="468" t="s">
        <v>4</v>
      </c>
      <c r="I5" s="465" t="s">
        <v>5</v>
      </c>
      <c r="J5" s="466" t="s">
        <v>6</v>
      </c>
    </row>
    <row r="6" spans="1:10" x14ac:dyDescent="0.25">
      <c r="A6" s="40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5"/>
      <c r="J6" s="46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67" t="s">
        <v>12</v>
      </c>
      <c r="H65" s="4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67" t="s">
        <v>13</v>
      </c>
      <c r="H66" s="4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7" t="s">
        <v>14</v>
      </c>
      <c r="H67" s="4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67" t="s">
        <v>15</v>
      </c>
      <c r="H68" s="4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7" t="s">
        <v>16</v>
      </c>
      <c r="H69" s="4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7" t="s">
        <v>5</v>
      </c>
      <c r="H70" s="4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7" t="s">
        <v>32</v>
      </c>
      <c r="H71" s="4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2018-09-17T04:34:40Z</cp:lastPrinted>
  <dcterms:created xsi:type="dcterms:W3CDTF">2016-05-07T01:49:09Z</dcterms:created>
  <dcterms:modified xsi:type="dcterms:W3CDTF">2018-09-22T10:40:20Z</dcterms:modified>
</cp:coreProperties>
</file>