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Data Mentah" sheetId="1" r:id="rId1"/>
    <sheet name="Kategori" sheetId="2" r:id="rId2"/>
    <sheet name="Gender" sheetId="3" r:id="rId3"/>
    <sheet name="IN-OUT" sheetId="4" r:id="rId4"/>
    <sheet name="Perbandingan Produk" sheetId="5" r:id="rId5"/>
  </sheets>
  <definedNames>
    <definedName name="_xlnm._FilterDatabase" localSheetId="0" hidden="1">'Data Mentah'!$A$1:$H$517</definedName>
    <definedName name="_xlnm._FilterDatabase" localSheetId="3" hidden="1">'IN-OUT'!$A$3:$T$519</definedName>
    <definedName name="_xlnm._FilterDatabase" localSheetId="4" hidden="1">'Perbandingan Produk'!$A$2:$C$66</definedName>
  </definedNames>
  <calcPr calcId="125725"/>
</workbook>
</file>

<file path=xl/calcChain.xml><?xml version="1.0" encoding="utf-8"?>
<calcChain xmlns="http://schemas.openxmlformats.org/spreadsheetml/2006/main">
  <c r="I3" i="5"/>
  <c r="D3"/>
  <c r="I4"/>
  <c r="I5" l="1"/>
  <c r="I6"/>
  <c r="I7"/>
  <c r="I12"/>
  <c r="I17"/>
  <c r="I18"/>
  <c r="I20"/>
  <c r="I26"/>
  <c r="I27"/>
  <c r="I30"/>
  <c r="I31"/>
  <c r="I32"/>
  <c r="I33"/>
  <c r="I34"/>
  <c r="I35"/>
  <c r="I37"/>
  <c r="I38"/>
  <c r="I40"/>
  <c r="I42"/>
  <c r="I46"/>
  <c r="I52"/>
  <c r="I54"/>
  <c r="I57"/>
  <c r="I58"/>
  <c r="I61"/>
  <c r="I63"/>
  <c r="I65"/>
  <c r="E12"/>
  <c r="D4"/>
  <c r="D5"/>
  <c r="D18"/>
  <c r="D38"/>
  <c r="C59"/>
  <c r="I59" s="1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I21"/>
  <c r="C19"/>
  <c r="I19" s="1"/>
  <c r="E47"/>
  <c r="E46"/>
  <c r="E45"/>
  <c r="E44"/>
  <c r="E43"/>
  <c r="E42"/>
  <c r="E41"/>
  <c r="E40"/>
  <c r="E39"/>
  <c r="C14"/>
  <c r="I14" s="1"/>
  <c r="E38"/>
  <c r="F38" s="1"/>
  <c r="E37"/>
  <c r="E36"/>
  <c r="J226" i="4"/>
  <c r="E35" i="5"/>
  <c r="J4" i="2"/>
  <c r="J2"/>
  <c r="H2"/>
  <c r="C2"/>
  <c r="B2"/>
  <c r="E34" i="5"/>
  <c r="E33"/>
  <c r="E32"/>
  <c r="E31"/>
  <c r="E30"/>
  <c r="E29"/>
  <c r="E28"/>
  <c r="E27"/>
  <c r="E26"/>
  <c r="E25"/>
  <c r="E24"/>
  <c r="I23"/>
  <c r="E23"/>
  <c r="E22"/>
  <c r="E21"/>
  <c r="B65"/>
  <c r="D65" s="1"/>
  <c r="B64"/>
  <c r="D63"/>
  <c r="B62"/>
  <c r="B61"/>
  <c r="D61" s="1"/>
  <c r="B60"/>
  <c r="B59"/>
  <c r="B58"/>
  <c r="D58" s="1"/>
  <c r="B57"/>
  <c r="D57" s="1"/>
  <c r="B56"/>
  <c r="B55"/>
  <c r="B54"/>
  <c r="D54" s="1"/>
  <c r="B53"/>
  <c r="B52"/>
  <c r="D52" s="1"/>
  <c r="B51"/>
  <c r="B50"/>
  <c r="B49"/>
  <c r="B48"/>
  <c r="B47"/>
  <c r="B46"/>
  <c r="D46" s="1"/>
  <c r="B45"/>
  <c r="B44"/>
  <c r="B43"/>
  <c r="B42"/>
  <c r="D42" s="1"/>
  <c r="B41"/>
  <c r="B40"/>
  <c r="D40" s="1"/>
  <c r="B39"/>
  <c r="B37"/>
  <c r="D37" s="1"/>
  <c r="B36"/>
  <c r="B35"/>
  <c r="D35" s="1"/>
  <c r="B34"/>
  <c r="D34" s="1"/>
  <c r="B33"/>
  <c r="D33" s="1"/>
  <c r="B32"/>
  <c r="D32" s="1"/>
  <c r="B31"/>
  <c r="D31" s="1"/>
  <c r="B30"/>
  <c r="D30" s="1"/>
  <c r="B29"/>
  <c r="B28"/>
  <c r="B27"/>
  <c r="D27" s="1"/>
  <c r="B26"/>
  <c r="D26" s="1"/>
  <c r="B25"/>
  <c r="B24"/>
  <c r="B23"/>
  <c r="B22"/>
  <c r="B21"/>
  <c r="B20"/>
  <c r="D20" s="1"/>
  <c r="B19"/>
  <c r="B17"/>
  <c r="B16"/>
  <c r="B15"/>
  <c r="B14"/>
  <c r="B13"/>
  <c r="B12"/>
  <c r="D12" s="1"/>
  <c r="B11"/>
  <c r="B10"/>
  <c r="B9"/>
  <c r="B8"/>
  <c r="B7"/>
  <c r="D7" s="1"/>
  <c r="B6"/>
  <c r="D6" s="1"/>
  <c r="B3"/>
  <c r="E20"/>
  <c r="E19"/>
  <c r="F19" s="1"/>
  <c r="E17"/>
  <c r="E16"/>
  <c r="F16" s="1"/>
  <c r="E15"/>
  <c r="E14"/>
  <c r="F14" s="1"/>
  <c r="E13"/>
  <c r="E11"/>
  <c r="F11" s="1"/>
  <c r="E10"/>
  <c r="F10" s="1"/>
  <c r="E9"/>
  <c r="F9" s="1"/>
  <c r="E8"/>
  <c r="F8" s="1"/>
  <c r="E7"/>
  <c r="F7" s="1"/>
  <c r="E6"/>
  <c r="F6" s="1"/>
  <c r="E4"/>
  <c r="E3"/>
  <c r="H66"/>
  <c r="G4" l="1"/>
  <c r="F4"/>
  <c r="G38"/>
  <c r="F3"/>
  <c r="F13"/>
  <c r="F15"/>
  <c r="F17"/>
  <c r="F20"/>
  <c r="F21"/>
  <c r="F23"/>
  <c r="F24"/>
  <c r="F26"/>
  <c r="F28"/>
  <c r="F30"/>
  <c r="F32"/>
  <c r="F34"/>
  <c r="F35"/>
  <c r="F36"/>
  <c r="F39"/>
  <c r="F41"/>
  <c r="F43"/>
  <c r="F45"/>
  <c r="F47"/>
  <c r="D21"/>
  <c r="F49"/>
  <c r="F51"/>
  <c r="F53"/>
  <c r="F55"/>
  <c r="F57"/>
  <c r="F59"/>
  <c r="F61"/>
  <c r="F63"/>
  <c r="F65"/>
  <c r="F22"/>
  <c r="D23"/>
  <c r="F25"/>
  <c r="F27"/>
  <c r="F29"/>
  <c r="F31"/>
  <c r="F33"/>
  <c r="F37"/>
  <c r="D14"/>
  <c r="F40"/>
  <c r="F42"/>
  <c r="F44"/>
  <c r="F46"/>
  <c r="D19"/>
  <c r="F48"/>
  <c r="F50"/>
  <c r="F52"/>
  <c r="F54"/>
  <c r="F56"/>
  <c r="F58"/>
  <c r="F60"/>
  <c r="F62"/>
  <c r="F64"/>
  <c r="D59"/>
  <c r="F12"/>
  <c r="G19"/>
  <c r="B66"/>
  <c r="P2" i="4"/>
  <c r="P1"/>
  <c r="D54" i="2"/>
  <c r="C54"/>
  <c r="S519" i="4"/>
  <c r="Q519"/>
  <c r="S518"/>
  <c r="Q518"/>
  <c r="S517"/>
  <c r="Q517"/>
  <c r="S516"/>
  <c r="Q516"/>
  <c r="S515"/>
  <c r="Q515"/>
  <c r="S514"/>
  <c r="Q514"/>
  <c r="S513"/>
  <c r="Q513"/>
  <c r="S512"/>
  <c r="Q512"/>
  <c r="S511"/>
  <c r="Q511"/>
  <c r="S510"/>
  <c r="Q510"/>
  <c r="S509"/>
  <c r="Q509"/>
  <c r="S508"/>
  <c r="Q508"/>
  <c r="S507"/>
  <c r="Q507"/>
  <c r="S506"/>
  <c r="Q506"/>
  <c r="S505"/>
  <c r="Q505"/>
  <c r="S504"/>
  <c r="Q504"/>
  <c r="S503"/>
  <c r="Q503"/>
  <c r="S502"/>
  <c r="Q502"/>
  <c r="S501"/>
  <c r="Q501"/>
  <c r="S500"/>
  <c r="Q500"/>
  <c r="S499"/>
  <c r="Q499"/>
  <c r="S498"/>
  <c r="Q498"/>
  <c r="S497"/>
  <c r="Q497"/>
  <c r="S496"/>
  <c r="Q496"/>
  <c r="S495"/>
  <c r="Q495"/>
  <c r="S494"/>
  <c r="Q494"/>
  <c r="S493"/>
  <c r="Q493"/>
  <c r="S492"/>
  <c r="Q492"/>
  <c r="S491"/>
  <c r="Q491"/>
  <c r="S490"/>
  <c r="Q490"/>
  <c r="S489"/>
  <c r="Q489"/>
  <c r="S488"/>
  <c r="Q488"/>
  <c r="S487"/>
  <c r="Q487"/>
  <c r="S486"/>
  <c r="Q486"/>
  <c r="S485"/>
  <c r="Q485"/>
  <c r="S484"/>
  <c r="Q484"/>
  <c r="S483"/>
  <c r="Q483"/>
  <c r="S482"/>
  <c r="Q482"/>
  <c r="S481"/>
  <c r="Q481"/>
  <c r="S480"/>
  <c r="Q480"/>
  <c r="S479"/>
  <c r="Q479"/>
  <c r="S478"/>
  <c r="Q478"/>
  <c r="S477"/>
  <c r="Q477"/>
  <c r="S476"/>
  <c r="Q476"/>
  <c r="S475"/>
  <c r="Q475"/>
  <c r="S474"/>
  <c r="Q474"/>
  <c r="S473"/>
  <c r="Q473"/>
  <c r="S472"/>
  <c r="Q472"/>
  <c r="S471"/>
  <c r="Q471"/>
  <c r="S470"/>
  <c r="Q470"/>
  <c r="S469"/>
  <c r="Q469"/>
  <c r="S468"/>
  <c r="Q468"/>
  <c r="S467"/>
  <c r="Q467"/>
  <c r="S466"/>
  <c r="Q466"/>
  <c r="S465"/>
  <c r="Q465"/>
  <c r="S464"/>
  <c r="Q464"/>
  <c r="S463"/>
  <c r="Q463"/>
  <c r="S462"/>
  <c r="Q462"/>
  <c r="S461"/>
  <c r="Q461"/>
  <c r="S460"/>
  <c r="Q460"/>
  <c r="S459"/>
  <c r="Q459"/>
  <c r="S458"/>
  <c r="Q458"/>
  <c r="S457"/>
  <c r="Q457"/>
  <c r="S456"/>
  <c r="Q456"/>
  <c r="S455"/>
  <c r="Q455"/>
  <c r="S454"/>
  <c r="Q454"/>
  <c r="S453"/>
  <c r="Q453"/>
  <c r="S452"/>
  <c r="Q452"/>
  <c r="S451"/>
  <c r="Q451"/>
  <c r="S450"/>
  <c r="Q450"/>
  <c r="S449"/>
  <c r="Q449"/>
  <c r="S448"/>
  <c r="Q448"/>
  <c r="S447"/>
  <c r="Q447"/>
  <c r="S446"/>
  <c r="Q446"/>
  <c r="S445"/>
  <c r="Q445"/>
  <c r="S444"/>
  <c r="Q444"/>
  <c r="S443"/>
  <c r="Q443"/>
  <c r="S442"/>
  <c r="Q442"/>
  <c r="S441"/>
  <c r="Q441"/>
  <c r="S440"/>
  <c r="Q440"/>
  <c r="S439"/>
  <c r="Q439"/>
  <c r="S438"/>
  <c r="Q438"/>
  <c r="S437"/>
  <c r="Q437"/>
  <c r="S436"/>
  <c r="Q436"/>
  <c r="S435"/>
  <c r="Q435"/>
  <c r="S434"/>
  <c r="Q434"/>
  <c r="S433"/>
  <c r="Q433"/>
  <c r="S432"/>
  <c r="Q432"/>
  <c r="S431"/>
  <c r="Q431"/>
  <c r="S430"/>
  <c r="Q430"/>
  <c r="S429"/>
  <c r="Q429"/>
  <c r="S428"/>
  <c r="Q428"/>
  <c r="S427"/>
  <c r="Q427"/>
  <c r="S426"/>
  <c r="Q426"/>
  <c r="S425"/>
  <c r="Q425"/>
  <c r="S424"/>
  <c r="Q424"/>
  <c r="S423"/>
  <c r="Q423"/>
  <c r="S422"/>
  <c r="Q422"/>
  <c r="S421"/>
  <c r="Q421"/>
  <c r="S420"/>
  <c r="Q420"/>
  <c r="S419"/>
  <c r="Q419"/>
  <c r="S418"/>
  <c r="Q418"/>
  <c r="S417"/>
  <c r="Q417"/>
  <c r="S416"/>
  <c r="Q416"/>
  <c r="S415"/>
  <c r="Q415"/>
  <c r="S414"/>
  <c r="Q414"/>
  <c r="S413"/>
  <c r="Q413"/>
  <c r="S412"/>
  <c r="Q412"/>
  <c r="S411"/>
  <c r="Q411"/>
  <c r="S410"/>
  <c r="Q410"/>
  <c r="S409"/>
  <c r="Q409"/>
  <c r="S408"/>
  <c r="Q408"/>
  <c r="S407"/>
  <c r="Q407"/>
  <c r="S406"/>
  <c r="Q406"/>
  <c r="S405"/>
  <c r="Q405"/>
  <c r="S404"/>
  <c r="Q404"/>
  <c r="S403"/>
  <c r="Q403"/>
  <c r="S402"/>
  <c r="Q402"/>
  <c r="S401"/>
  <c r="Q401"/>
  <c r="S400"/>
  <c r="Q400"/>
  <c r="S399"/>
  <c r="Q399"/>
  <c r="S398"/>
  <c r="Q398"/>
  <c r="S397"/>
  <c r="Q397"/>
  <c r="S396"/>
  <c r="Q396"/>
  <c r="S395"/>
  <c r="Q395"/>
  <c r="S394"/>
  <c r="Q394"/>
  <c r="S393"/>
  <c r="Q393"/>
  <c r="S392"/>
  <c r="Q392"/>
  <c r="S391"/>
  <c r="Q391"/>
  <c r="S390"/>
  <c r="Q390"/>
  <c r="S389"/>
  <c r="Q389"/>
  <c r="S388"/>
  <c r="Q388"/>
  <c r="S387"/>
  <c r="Q387"/>
  <c r="S386"/>
  <c r="Q386"/>
  <c r="S385"/>
  <c r="Q385"/>
  <c r="S384"/>
  <c r="Q384"/>
  <c r="S383"/>
  <c r="Q383"/>
  <c r="S382"/>
  <c r="Q382"/>
  <c r="S381"/>
  <c r="Q381"/>
  <c r="S380"/>
  <c r="Q380"/>
  <c r="S379"/>
  <c r="Q379"/>
  <c r="S378"/>
  <c r="Q378"/>
  <c r="S377"/>
  <c r="Q377"/>
  <c r="S376"/>
  <c r="Q376"/>
  <c r="S375"/>
  <c r="Q375"/>
  <c r="S374"/>
  <c r="Q374"/>
  <c r="S373"/>
  <c r="Q373"/>
  <c r="S372"/>
  <c r="Q372"/>
  <c r="S371"/>
  <c r="Q371"/>
  <c r="S370"/>
  <c r="Q370"/>
  <c r="S369"/>
  <c r="Q369"/>
  <c r="S368"/>
  <c r="Q368"/>
  <c r="S367"/>
  <c r="Q367"/>
  <c r="S366"/>
  <c r="Q366"/>
  <c r="S365"/>
  <c r="Q365"/>
  <c r="S364"/>
  <c r="Q364"/>
  <c r="S363"/>
  <c r="Q363"/>
  <c r="S362"/>
  <c r="Q362"/>
  <c r="S361"/>
  <c r="Q361"/>
  <c r="S360"/>
  <c r="Q360"/>
  <c r="S359"/>
  <c r="Q359"/>
  <c r="S358"/>
  <c r="Q358"/>
  <c r="S357"/>
  <c r="Q357"/>
  <c r="S356"/>
  <c r="Q356"/>
  <c r="S355"/>
  <c r="Q355"/>
  <c r="S354"/>
  <c r="Q354"/>
  <c r="S353"/>
  <c r="Q353"/>
  <c r="S352"/>
  <c r="Q352"/>
  <c r="S351"/>
  <c r="Q351"/>
  <c r="S350"/>
  <c r="Q350"/>
  <c r="S349"/>
  <c r="Q349"/>
  <c r="S348"/>
  <c r="Q348"/>
  <c r="S347"/>
  <c r="Q347"/>
  <c r="S346"/>
  <c r="Q346"/>
  <c r="S345"/>
  <c r="Q345"/>
  <c r="S344"/>
  <c r="Q344"/>
  <c r="S343"/>
  <c r="Q343"/>
  <c r="S342"/>
  <c r="Q342"/>
  <c r="S341"/>
  <c r="Q341"/>
  <c r="S340"/>
  <c r="Q340"/>
  <c r="S339"/>
  <c r="Q339"/>
  <c r="S338"/>
  <c r="Q338"/>
  <c r="S337"/>
  <c r="Q337"/>
  <c r="S336"/>
  <c r="Q336"/>
  <c r="S335"/>
  <c r="Q335"/>
  <c r="S334"/>
  <c r="Q334"/>
  <c r="S333"/>
  <c r="Q333"/>
  <c r="S332"/>
  <c r="Q332"/>
  <c r="S331"/>
  <c r="Q331"/>
  <c r="S330"/>
  <c r="Q330"/>
  <c r="S329"/>
  <c r="Q329"/>
  <c r="S328"/>
  <c r="Q328"/>
  <c r="S327"/>
  <c r="Q327"/>
  <c r="S326"/>
  <c r="Q326"/>
  <c r="S325"/>
  <c r="Q325"/>
  <c r="S324"/>
  <c r="Q324"/>
  <c r="S323"/>
  <c r="Q323"/>
  <c r="S322"/>
  <c r="Q322"/>
  <c r="S321"/>
  <c r="Q321"/>
  <c r="S320"/>
  <c r="Q320"/>
  <c r="S319"/>
  <c r="Q319"/>
  <c r="S318"/>
  <c r="Q318"/>
  <c r="S317"/>
  <c r="Q317"/>
  <c r="S316"/>
  <c r="Q316"/>
  <c r="S315"/>
  <c r="Q315"/>
  <c r="S314"/>
  <c r="Q314"/>
  <c r="S313"/>
  <c r="Q313"/>
  <c r="S312"/>
  <c r="Q312"/>
  <c r="S311"/>
  <c r="Q311"/>
  <c r="S310"/>
  <c r="Q310"/>
  <c r="S309"/>
  <c r="Q309"/>
  <c r="S308"/>
  <c r="Q308"/>
  <c r="S307"/>
  <c r="Q307"/>
  <c r="S306"/>
  <c r="Q306"/>
  <c r="S305"/>
  <c r="Q305"/>
  <c r="S304"/>
  <c r="Q304"/>
  <c r="S303"/>
  <c r="Q303"/>
  <c r="S302"/>
  <c r="Q302"/>
  <c r="S301"/>
  <c r="Q301"/>
  <c r="S300"/>
  <c r="Q300"/>
  <c r="S299"/>
  <c r="Q299"/>
  <c r="S298"/>
  <c r="Q298"/>
  <c r="S297"/>
  <c r="Q297"/>
  <c r="S296"/>
  <c r="Q296"/>
  <c r="S295"/>
  <c r="Q295"/>
  <c r="S294"/>
  <c r="Q294"/>
  <c r="S293"/>
  <c r="Q293"/>
  <c r="S292"/>
  <c r="Q292"/>
  <c r="S291"/>
  <c r="Q291"/>
  <c r="S290"/>
  <c r="Q290"/>
  <c r="S289"/>
  <c r="Q289"/>
  <c r="S288"/>
  <c r="Q288"/>
  <c r="S287"/>
  <c r="Q287"/>
  <c r="S286"/>
  <c r="Q286"/>
  <c r="S285"/>
  <c r="Q285"/>
  <c r="S284"/>
  <c r="Q284"/>
  <c r="S283"/>
  <c r="Q283"/>
  <c r="S282"/>
  <c r="Q282"/>
  <c r="S281"/>
  <c r="Q281"/>
  <c r="S280"/>
  <c r="Q280"/>
  <c r="S279"/>
  <c r="Q279"/>
  <c r="S278"/>
  <c r="Q278"/>
  <c r="S277"/>
  <c r="Q277"/>
  <c r="S276"/>
  <c r="Q276"/>
  <c r="S275"/>
  <c r="Q275"/>
  <c r="S274"/>
  <c r="Q274"/>
  <c r="S273"/>
  <c r="Q273"/>
  <c r="S272"/>
  <c r="Q272"/>
  <c r="S271"/>
  <c r="Q271"/>
  <c r="S270"/>
  <c r="Q270"/>
  <c r="S269"/>
  <c r="Q269"/>
  <c r="S268"/>
  <c r="Q268"/>
  <c r="S267"/>
  <c r="Q267"/>
  <c r="S266"/>
  <c r="Q266"/>
  <c r="S265"/>
  <c r="Q265"/>
  <c r="S264"/>
  <c r="Q264"/>
  <c r="S263"/>
  <c r="Q263"/>
  <c r="S262"/>
  <c r="Q262"/>
  <c r="S261"/>
  <c r="Q261"/>
  <c r="S260"/>
  <c r="Q260"/>
  <c r="S259"/>
  <c r="Q259"/>
  <c r="S258"/>
  <c r="Q258"/>
  <c r="S257"/>
  <c r="Q257"/>
  <c r="S256"/>
  <c r="Q256"/>
  <c r="S255"/>
  <c r="Q255"/>
  <c r="S254"/>
  <c r="Q254"/>
  <c r="S253"/>
  <c r="Q253"/>
  <c r="S252"/>
  <c r="Q252"/>
  <c r="S251"/>
  <c r="Q251"/>
  <c r="S250"/>
  <c r="Q250"/>
  <c r="S249"/>
  <c r="Q249"/>
  <c r="S248"/>
  <c r="Q248"/>
  <c r="S247"/>
  <c r="Q247"/>
  <c r="S246"/>
  <c r="Q246"/>
  <c r="S245"/>
  <c r="Q245"/>
  <c r="S244"/>
  <c r="Q244"/>
  <c r="S243"/>
  <c r="Q243"/>
  <c r="S242"/>
  <c r="Q242"/>
  <c r="S241"/>
  <c r="Q241"/>
  <c r="S240"/>
  <c r="Q240"/>
  <c r="S239"/>
  <c r="Q239"/>
  <c r="S238"/>
  <c r="Q238"/>
  <c r="S237"/>
  <c r="Q237"/>
  <c r="S236"/>
  <c r="Q236"/>
  <c r="S235"/>
  <c r="Q235"/>
  <c r="S234"/>
  <c r="Q234"/>
  <c r="S233"/>
  <c r="Q233"/>
  <c r="S232"/>
  <c r="Q232"/>
  <c r="S231"/>
  <c r="Q231"/>
  <c r="S230"/>
  <c r="Q230"/>
  <c r="S229"/>
  <c r="Q229"/>
  <c r="S228"/>
  <c r="Q228"/>
  <c r="S227"/>
  <c r="Q227"/>
  <c r="S226"/>
  <c r="Q226"/>
  <c r="S225"/>
  <c r="Q225"/>
  <c r="S224"/>
  <c r="Q224"/>
  <c r="S223"/>
  <c r="Q223"/>
  <c r="S222"/>
  <c r="Q222"/>
  <c r="S221"/>
  <c r="Q221"/>
  <c r="S220"/>
  <c r="Q220"/>
  <c r="S219"/>
  <c r="Q219"/>
  <c r="S218"/>
  <c r="Q218"/>
  <c r="S217"/>
  <c r="Q217"/>
  <c r="S216"/>
  <c r="Q216"/>
  <c r="S215"/>
  <c r="Q215"/>
  <c r="S214"/>
  <c r="Q214"/>
  <c r="S213"/>
  <c r="Q213"/>
  <c r="S212"/>
  <c r="Q212"/>
  <c r="S211"/>
  <c r="Q211"/>
  <c r="S210"/>
  <c r="Q210"/>
  <c r="S209"/>
  <c r="Q209"/>
  <c r="S208"/>
  <c r="Q208"/>
  <c r="S207"/>
  <c r="Q207"/>
  <c r="S206"/>
  <c r="Q206"/>
  <c r="S205"/>
  <c r="Q205"/>
  <c r="S204"/>
  <c r="Q204"/>
  <c r="S203"/>
  <c r="Q203"/>
  <c r="S202"/>
  <c r="Q202"/>
  <c r="S201"/>
  <c r="Q201"/>
  <c r="S200"/>
  <c r="Q200"/>
  <c r="S199"/>
  <c r="Q199"/>
  <c r="S198"/>
  <c r="Q198"/>
  <c r="S197"/>
  <c r="Q197"/>
  <c r="S196"/>
  <c r="Q196"/>
  <c r="S195"/>
  <c r="Q195"/>
  <c r="S194"/>
  <c r="Q194"/>
  <c r="S193"/>
  <c r="Q193"/>
  <c r="S192"/>
  <c r="Q192"/>
  <c r="S191"/>
  <c r="Q191"/>
  <c r="S190"/>
  <c r="Q190"/>
  <c r="S189"/>
  <c r="Q189"/>
  <c r="S188"/>
  <c r="Q188"/>
  <c r="S187"/>
  <c r="Q187"/>
  <c r="S186"/>
  <c r="Q186"/>
  <c r="S185"/>
  <c r="Q185"/>
  <c r="S184"/>
  <c r="Q184"/>
  <c r="S183"/>
  <c r="Q183"/>
  <c r="S182"/>
  <c r="Q182"/>
  <c r="S181"/>
  <c r="Q181"/>
  <c r="S180"/>
  <c r="Q180"/>
  <c r="S179"/>
  <c r="Q179"/>
  <c r="S178"/>
  <c r="Q178"/>
  <c r="S177"/>
  <c r="Q177"/>
  <c r="S176"/>
  <c r="Q176"/>
  <c r="S175"/>
  <c r="Q175"/>
  <c r="S174"/>
  <c r="Q174"/>
  <c r="S173"/>
  <c r="Q173"/>
  <c r="S172"/>
  <c r="Q172"/>
  <c r="S171"/>
  <c r="Q171"/>
  <c r="S170"/>
  <c r="Q170"/>
  <c r="S169"/>
  <c r="Q169"/>
  <c r="S168"/>
  <c r="Q168"/>
  <c r="S167"/>
  <c r="Q167"/>
  <c r="S166"/>
  <c r="Q166"/>
  <c r="S165"/>
  <c r="Q165"/>
  <c r="S164"/>
  <c r="Q164"/>
  <c r="S163"/>
  <c r="Q163"/>
  <c r="S162"/>
  <c r="Q162"/>
  <c r="S161"/>
  <c r="Q161"/>
  <c r="S160"/>
  <c r="Q160"/>
  <c r="S159"/>
  <c r="Q159"/>
  <c r="S158"/>
  <c r="Q158"/>
  <c r="S157"/>
  <c r="Q157"/>
  <c r="S156"/>
  <c r="Q156"/>
  <c r="S155"/>
  <c r="Q155"/>
  <c r="S154"/>
  <c r="Q154"/>
  <c r="S153"/>
  <c r="Q153"/>
  <c r="S152"/>
  <c r="Q152"/>
  <c r="S151"/>
  <c r="Q151"/>
  <c r="S150"/>
  <c r="Q150"/>
  <c r="S149"/>
  <c r="Q149"/>
  <c r="S148"/>
  <c r="Q148"/>
  <c r="S147"/>
  <c r="Q147"/>
  <c r="S146"/>
  <c r="Q146"/>
  <c r="S145"/>
  <c r="Q145"/>
  <c r="S144"/>
  <c r="Q144"/>
  <c r="S143"/>
  <c r="Q143"/>
  <c r="S142"/>
  <c r="Q142"/>
  <c r="S141"/>
  <c r="Q141"/>
  <c r="S140"/>
  <c r="Q140"/>
  <c r="S139"/>
  <c r="Q139"/>
  <c r="S138"/>
  <c r="Q138"/>
  <c r="S137"/>
  <c r="Q137"/>
  <c r="S136"/>
  <c r="Q136"/>
  <c r="S135"/>
  <c r="Q135"/>
  <c r="S134"/>
  <c r="Q134"/>
  <c r="S133"/>
  <c r="Q133"/>
  <c r="S132"/>
  <c r="Q132"/>
  <c r="S131"/>
  <c r="Q131"/>
  <c r="S130"/>
  <c r="Q130"/>
  <c r="S129"/>
  <c r="Q129"/>
  <c r="S128"/>
  <c r="Q128"/>
  <c r="S127"/>
  <c r="Q127"/>
  <c r="S126"/>
  <c r="Q126"/>
  <c r="S125"/>
  <c r="Q125"/>
  <c r="S124"/>
  <c r="Q124"/>
  <c r="S123"/>
  <c r="Q123"/>
  <c r="S122"/>
  <c r="Q122"/>
  <c r="S121"/>
  <c r="Q121"/>
  <c r="S120"/>
  <c r="Q120"/>
  <c r="S119"/>
  <c r="Q119"/>
  <c r="S118"/>
  <c r="Q118"/>
  <c r="S117"/>
  <c r="Q117"/>
  <c r="S116"/>
  <c r="Q116"/>
  <c r="S115"/>
  <c r="Q115"/>
  <c r="S114"/>
  <c r="Q114"/>
  <c r="S113"/>
  <c r="Q113"/>
  <c r="S112"/>
  <c r="Q112"/>
  <c r="S111"/>
  <c r="Q111"/>
  <c r="S110"/>
  <c r="Q110"/>
  <c r="S109"/>
  <c r="Q109"/>
  <c r="S108"/>
  <c r="Q108"/>
  <c r="S107"/>
  <c r="Q107"/>
  <c r="S106"/>
  <c r="Q106"/>
  <c r="S105"/>
  <c r="Q105"/>
  <c r="S104"/>
  <c r="Q104"/>
  <c r="S103"/>
  <c r="Q103"/>
  <c r="S102"/>
  <c r="Q102"/>
  <c r="S101"/>
  <c r="Q101"/>
  <c r="S100"/>
  <c r="Q100"/>
  <c r="S99"/>
  <c r="Q99"/>
  <c r="S98"/>
  <c r="Q98"/>
  <c r="S97"/>
  <c r="Q97"/>
  <c r="S96"/>
  <c r="Q96"/>
  <c r="S95"/>
  <c r="Q95"/>
  <c r="S94"/>
  <c r="Q94"/>
  <c r="S93"/>
  <c r="Q93"/>
  <c r="S92"/>
  <c r="Q92"/>
  <c r="S91"/>
  <c r="Q91"/>
  <c r="S90"/>
  <c r="Q90"/>
  <c r="S89"/>
  <c r="Q89"/>
  <c r="S88"/>
  <c r="Q88"/>
  <c r="S87"/>
  <c r="Q87"/>
  <c r="S86"/>
  <c r="Q86"/>
  <c r="S85"/>
  <c r="Q85"/>
  <c r="S84"/>
  <c r="Q84"/>
  <c r="S83"/>
  <c r="Q83"/>
  <c r="S82"/>
  <c r="Q82"/>
  <c r="S81"/>
  <c r="Q81"/>
  <c r="S80"/>
  <c r="Q80"/>
  <c r="S79"/>
  <c r="Q79"/>
  <c r="S78"/>
  <c r="Q78"/>
  <c r="S77"/>
  <c r="Q77"/>
  <c r="S76"/>
  <c r="Q76"/>
  <c r="S75"/>
  <c r="Q75"/>
  <c r="S74"/>
  <c r="Q74"/>
  <c r="S73"/>
  <c r="Q73"/>
  <c r="S72"/>
  <c r="Q72"/>
  <c r="S71"/>
  <c r="Q71"/>
  <c r="S70"/>
  <c r="Q70"/>
  <c r="S69"/>
  <c r="Q69"/>
  <c r="S68"/>
  <c r="Q68"/>
  <c r="S67"/>
  <c r="Q67"/>
  <c r="S66"/>
  <c r="Q66"/>
  <c r="S65"/>
  <c r="Q65"/>
  <c r="S64"/>
  <c r="Q64"/>
  <c r="S63"/>
  <c r="Q63"/>
  <c r="S62"/>
  <c r="Q62"/>
  <c r="S61"/>
  <c r="Q61"/>
  <c r="S60"/>
  <c r="Q60"/>
  <c r="S59"/>
  <c r="Q59"/>
  <c r="S58"/>
  <c r="Q58"/>
  <c r="S57"/>
  <c r="Q57"/>
  <c r="S56"/>
  <c r="Q56"/>
  <c r="S55"/>
  <c r="Q55"/>
  <c r="S54"/>
  <c r="Q54"/>
  <c r="S53"/>
  <c r="Q53"/>
  <c r="S52"/>
  <c r="Q52"/>
  <c r="S51"/>
  <c r="Q51"/>
  <c r="S50"/>
  <c r="Q50"/>
  <c r="S49"/>
  <c r="Q49"/>
  <c r="S48"/>
  <c r="Q48"/>
  <c r="S47"/>
  <c r="Q47"/>
  <c r="S46"/>
  <c r="Q46"/>
  <c r="S45"/>
  <c r="Q45"/>
  <c r="S44"/>
  <c r="Q44"/>
  <c r="S43"/>
  <c r="Q43"/>
  <c r="S42"/>
  <c r="Q42"/>
  <c r="S41"/>
  <c r="Q41"/>
  <c r="S40"/>
  <c r="Q40"/>
  <c r="S39"/>
  <c r="Q39"/>
  <c r="S38"/>
  <c r="Q38"/>
  <c r="S37"/>
  <c r="Q37"/>
  <c r="S36"/>
  <c r="Q36"/>
  <c r="S35"/>
  <c r="Q35"/>
  <c r="S34"/>
  <c r="Q34"/>
  <c r="S33"/>
  <c r="Q33"/>
  <c r="S32"/>
  <c r="Q32"/>
  <c r="S31"/>
  <c r="Q31"/>
  <c r="S30"/>
  <c r="Q30"/>
  <c r="S29"/>
  <c r="Q29"/>
  <c r="S28"/>
  <c r="Q28"/>
  <c r="S27"/>
  <c r="Q27"/>
  <c r="S26"/>
  <c r="Q26"/>
  <c r="S25"/>
  <c r="Q25"/>
  <c r="S24"/>
  <c r="Q24"/>
  <c r="S23"/>
  <c r="Q23"/>
  <c r="S22"/>
  <c r="Q22"/>
  <c r="S21"/>
  <c r="Q21"/>
  <c r="S20"/>
  <c r="Q20"/>
  <c r="S19"/>
  <c r="Q19"/>
  <c r="S18"/>
  <c r="Q18"/>
  <c r="S17"/>
  <c r="Q17"/>
  <c r="S16"/>
  <c r="Q16"/>
  <c r="S15"/>
  <c r="Q15"/>
  <c r="S14"/>
  <c r="Q14"/>
  <c r="S13"/>
  <c r="Q13"/>
  <c r="S12"/>
  <c r="Q12"/>
  <c r="S11"/>
  <c r="Q11"/>
  <c r="S10"/>
  <c r="Q10"/>
  <c r="S9"/>
  <c r="Q9"/>
  <c r="S8"/>
  <c r="Q8"/>
  <c r="S7"/>
  <c r="Q7"/>
  <c r="S6"/>
  <c r="Q6"/>
  <c r="S5"/>
  <c r="Q5"/>
  <c r="S4"/>
  <c r="Q4"/>
  <c r="G63" i="2"/>
  <c r="F63"/>
  <c r="E63"/>
  <c r="G62"/>
  <c r="F62"/>
  <c r="E62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G2"/>
  <c r="F2"/>
  <c r="E2"/>
  <c r="D63"/>
  <c r="D62"/>
  <c r="D61"/>
  <c r="D60"/>
  <c r="D59"/>
  <c r="D58"/>
  <c r="D57"/>
  <c r="D56"/>
  <c r="D55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63"/>
  <c r="C62"/>
  <c r="C61"/>
  <c r="C60"/>
  <c r="C59"/>
  <c r="C58"/>
  <c r="C57"/>
  <c r="C56"/>
  <c r="C55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C16" i="5" s="1"/>
  <c r="I16" s="1"/>
  <c r="B30" i="2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D16" i="5" l="1"/>
  <c r="G16"/>
  <c r="K298" i="4"/>
  <c r="C48" i="5"/>
  <c r="C60"/>
  <c r="C22"/>
  <c r="K210" i="4"/>
  <c r="C44" i="5"/>
  <c r="K12" i="4"/>
  <c r="C13" i="5"/>
  <c r="K442" i="4"/>
  <c r="C56" i="5"/>
  <c r="K514" i="4"/>
  <c r="C9" i="5"/>
  <c r="K394" i="4"/>
  <c r="K162"/>
  <c r="C29" i="5"/>
  <c r="K38" i="4"/>
  <c r="R38" s="1"/>
  <c r="C8" i="5"/>
  <c r="K54" i="4"/>
  <c r="K290"/>
  <c r="C47" i="5"/>
  <c r="C51"/>
  <c r="K426" i="4"/>
  <c r="C55" i="5"/>
  <c r="C15"/>
  <c r="K119" i="4"/>
  <c r="C25" i="5"/>
  <c r="K159" i="4"/>
  <c r="R159" s="1"/>
  <c r="C28" i="5"/>
  <c r="K209" i="4"/>
  <c r="C36" i="5"/>
  <c r="K94" i="4"/>
  <c r="D17" i="5"/>
  <c r="C43"/>
  <c r="K506" i="4"/>
  <c r="C64" i="5"/>
  <c r="K47" i="4"/>
  <c r="C11" i="5"/>
  <c r="K330" i="4"/>
  <c r="C50" i="5"/>
  <c r="C62"/>
  <c r="K111" i="4"/>
  <c r="C24" i="5"/>
  <c r="K226" i="4"/>
  <c r="C39" i="5"/>
  <c r="K482" i="4"/>
  <c r="K9"/>
  <c r="K18"/>
  <c r="K43"/>
  <c r="C10" i="5"/>
  <c r="K78" i="4"/>
  <c r="K306"/>
  <c r="C49" i="5"/>
  <c r="K402" i="4"/>
  <c r="C53" i="5"/>
  <c r="K450" i="4"/>
  <c r="K103"/>
  <c r="K138"/>
  <c r="K179"/>
  <c r="K199"/>
  <c r="K249"/>
  <c r="K241"/>
  <c r="K258"/>
  <c r="C41" i="5"/>
  <c r="K274" i="4"/>
  <c r="C45" i="5"/>
  <c r="O521" i="4"/>
  <c r="Q1" s="1"/>
  <c r="K180"/>
  <c r="T180" s="1"/>
  <c r="K50"/>
  <c r="T50" s="1"/>
  <c r="K97"/>
  <c r="T97" s="1"/>
  <c r="K135"/>
  <c r="R135" s="1"/>
  <c r="K449"/>
  <c r="R449" s="1"/>
  <c r="K178"/>
  <c r="R178" s="1"/>
  <c r="K154"/>
  <c r="R154" s="1"/>
  <c r="K386"/>
  <c r="T386" s="1"/>
  <c r="K272"/>
  <c r="R272" s="1"/>
  <c r="K120"/>
  <c r="T120" s="1"/>
  <c r="K74"/>
  <c r="T74" s="1"/>
  <c r="K170"/>
  <c r="R170" s="1"/>
  <c r="K305"/>
  <c r="T305" s="1"/>
  <c r="K434"/>
  <c r="R434" s="1"/>
  <c r="K513"/>
  <c r="K71"/>
  <c r="T71" s="1"/>
  <c r="K401"/>
  <c r="R401" s="1"/>
  <c r="K26"/>
  <c r="R26" s="1"/>
  <c r="K225"/>
  <c r="R225" s="1"/>
  <c r="K130"/>
  <c r="T130" s="1"/>
  <c r="K242"/>
  <c r="T242" s="1"/>
  <c r="K498"/>
  <c r="R498" s="1"/>
  <c r="K176"/>
  <c r="R176" s="1"/>
  <c r="K6"/>
  <c r="R6" s="1"/>
  <c r="K34"/>
  <c r="R34" s="1"/>
  <c r="K63"/>
  <c r="R63" s="1"/>
  <c r="K98"/>
  <c r="K114"/>
  <c r="T114" s="1"/>
  <c r="K322"/>
  <c r="T322" s="1"/>
  <c r="K106"/>
  <c r="R106" s="1"/>
  <c r="K129"/>
  <c r="R129" s="1"/>
  <c r="K150"/>
  <c r="R150" s="1"/>
  <c r="K177"/>
  <c r="T177" s="1"/>
  <c r="K202"/>
  <c r="T202" s="1"/>
  <c r="K266"/>
  <c r="K126"/>
  <c r="T126" s="1"/>
  <c r="K42"/>
  <c r="R42" s="1"/>
  <c r="K66"/>
  <c r="T66" s="1"/>
  <c r="K151"/>
  <c r="K167"/>
  <c r="R167" s="1"/>
  <c r="K385"/>
  <c r="T385" s="1"/>
  <c r="K433"/>
  <c r="R433" s="1"/>
  <c r="K60"/>
  <c r="R60" s="1"/>
  <c r="K56"/>
  <c r="R56" s="1"/>
  <c r="K61"/>
  <c r="R61" s="1"/>
  <c r="K57"/>
  <c r="R57" s="1"/>
  <c r="H18" i="2"/>
  <c r="K368" i="4"/>
  <c r="T368" s="1"/>
  <c r="K364"/>
  <c r="T364" s="1"/>
  <c r="K360"/>
  <c r="R360" s="1"/>
  <c r="K356"/>
  <c r="R356" s="1"/>
  <c r="K352"/>
  <c r="R352" s="1"/>
  <c r="K348"/>
  <c r="T348" s="1"/>
  <c r="K344"/>
  <c r="R344" s="1"/>
  <c r="K340"/>
  <c r="R340" s="1"/>
  <c r="K336"/>
  <c r="R336" s="1"/>
  <c r="K332"/>
  <c r="T332" s="1"/>
  <c r="K371"/>
  <c r="T371" s="1"/>
  <c r="K367"/>
  <c r="R367" s="1"/>
  <c r="K363"/>
  <c r="T363" s="1"/>
  <c r="K359"/>
  <c r="R359" s="1"/>
  <c r="K355"/>
  <c r="T355" s="1"/>
  <c r="K351"/>
  <c r="R351" s="1"/>
  <c r="K347"/>
  <c r="T347" s="1"/>
  <c r="K343"/>
  <c r="R343" s="1"/>
  <c r="K339"/>
  <c r="R339" s="1"/>
  <c r="K335"/>
  <c r="R335" s="1"/>
  <c r="K331"/>
  <c r="T331" s="1"/>
  <c r="K366"/>
  <c r="T366" s="1"/>
  <c r="K358"/>
  <c r="T358" s="1"/>
  <c r="K350"/>
  <c r="T350" s="1"/>
  <c r="K342"/>
  <c r="T342" s="1"/>
  <c r="K334"/>
  <c r="R334" s="1"/>
  <c r="K365"/>
  <c r="T365" s="1"/>
  <c r="K357"/>
  <c r="T357" s="1"/>
  <c r="K349"/>
  <c r="T349" s="1"/>
  <c r="K341"/>
  <c r="T341" s="1"/>
  <c r="K333"/>
  <c r="T333" s="1"/>
  <c r="H26" i="2"/>
  <c r="K468" i="4"/>
  <c r="T468" s="1"/>
  <c r="K464"/>
  <c r="R464" s="1"/>
  <c r="K467"/>
  <c r="T467" s="1"/>
  <c r="K148"/>
  <c r="T148" s="1"/>
  <c r="K144"/>
  <c r="R144" s="1"/>
  <c r="K149"/>
  <c r="T149" s="1"/>
  <c r="K145"/>
  <c r="T145" s="1"/>
  <c r="K188"/>
  <c r="T188" s="1"/>
  <c r="K184"/>
  <c r="R184" s="1"/>
  <c r="K186"/>
  <c r="T186" s="1"/>
  <c r="K189"/>
  <c r="T189" s="1"/>
  <c r="K182"/>
  <c r="T182" s="1"/>
  <c r="K263"/>
  <c r="T263" s="1"/>
  <c r="K262"/>
  <c r="R262" s="1"/>
  <c r="H58" i="2"/>
  <c r="K121" i="4"/>
  <c r="R121" s="1"/>
  <c r="K292"/>
  <c r="R292" s="1"/>
  <c r="K288"/>
  <c r="R288" s="1"/>
  <c r="K284"/>
  <c r="T284" s="1"/>
  <c r="K291"/>
  <c r="T291" s="1"/>
  <c r="K287"/>
  <c r="T287" s="1"/>
  <c r="K283"/>
  <c r="T283" s="1"/>
  <c r="K286"/>
  <c r="T286" s="1"/>
  <c r="K293"/>
  <c r="T293" s="1"/>
  <c r="K285"/>
  <c r="T285" s="1"/>
  <c r="K412"/>
  <c r="R412" s="1"/>
  <c r="K408"/>
  <c r="R408" s="1"/>
  <c r="K415"/>
  <c r="R415" s="1"/>
  <c r="K411"/>
  <c r="T411" s="1"/>
  <c r="K407"/>
  <c r="R407" s="1"/>
  <c r="K414"/>
  <c r="T414" s="1"/>
  <c r="K406"/>
  <c r="T406" s="1"/>
  <c r="K413"/>
  <c r="T413" s="1"/>
  <c r="K405"/>
  <c r="T405" s="1"/>
  <c r="K480"/>
  <c r="R480" s="1"/>
  <c r="K476"/>
  <c r="R476" s="1"/>
  <c r="K479"/>
  <c r="R479" s="1"/>
  <c r="K475"/>
  <c r="T475" s="1"/>
  <c r="K478"/>
  <c r="T478" s="1"/>
  <c r="K477"/>
  <c r="T477" s="1"/>
  <c r="K172"/>
  <c r="R172" s="1"/>
  <c r="K173"/>
  <c r="R173" s="1"/>
  <c r="K232"/>
  <c r="R232" s="1"/>
  <c r="K235"/>
  <c r="T235" s="1"/>
  <c r="K231"/>
  <c r="R231" s="1"/>
  <c r="K260"/>
  <c r="T260" s="1"/>
  <c r="K256"/>
  <c r="R256" s="1"/>
  <c r="K252"/>
  <c r="T252" s="1"/>
  <c r="K259"/>
  <c r="T259" s="1"/>
  <c r="K255"/>
  <c r="T255" s="1"/>
  <c r="K251"/>
  <c r="T251" s="1"/>
  <c r="K254"/>
  <c r="R254" s="1"/>
  <c r="K261"/>
  <c r="T261" s="1"/>
  <c r="K253"/>
  <c r="T253" s="1"/>
  <c r="K504"/>
  <c r="R504" s="1"/>
  <c r="K500"/>
  <c r="R500" s="1"/>
  <c r="K496"/>
  <c r="T496" s="1"/>
  <c r="K492"/>
  <c r="R492" s="1"/>
  <c r="K488"/>
  <c r="T488" s="1"/>
  <c r="K484"/>
  <c r="T484" s="1"/>
  <c r="K503"/>
  <c r="R503" s="1"/>
  <c r="K499"/>
  <c r="R499" s="1"/>
  <c r="K495"/>
  <c r="R495" s="1"/>
  <c r="K491"/>
  <c r="T491" s="1"/>
  <c r="K487"/>
  <c r="R487" s="1"/>
  <c r="K483"/>
  <c r="T483" s="1"/>
  <c r="K502"/>
  <c r="R502" s="1"/>
  <c r="K494"/>
  <c r="T494" s="1"/>
  <c r="K486"/>
  <c r="T486" s="1"/>
  <c r="K501"/>
  <c r="T501" s="1"/>
  <c r="K493"/>
  <c r="R493" s="1"/>
  <c r="K485"/>
  <c r="R485" s="1"/>
  <c r="K20"/>
  <c r="T20" s="1"/>
  <c r="K21"/>
  <c r="R21" s="1"/>
  <c r="K48"/>
  <c r="R48" s="1"/>
  <c r="K44"/>
  <c r="R44" s="1"/>
  <c r="K49"/>
  <c r="R49" s="1"/>
  <c r="K45"/>
  <c r="T45" s="1"/>
  <c r="B4" i="3"/>
  <c r="K280" i="4"/>
  <c r="R280" s="1"/>
  <c r="K316"/>
  <c r="R316" s="1"/>
  <c r="K312"/>
  <c r="T312" s="1"/>
  <c r="K308"/>
  <c r="T308" s="1"/>
  <c r="K315"/>
  <c r="T315" s="1"/>
  <c r="K311"/>
  <c r="T311" s="1"/>
  <c r="K307"/>
  <c r="T307" s="1"/>
  <c r="K310"/>
  <c r="T310" s="1"/>
  <c r="K309"/>
  <c r="T309" s="1"/>
  <c r="K404"/>
  <c r="T404" s="1"/>
  <c r="K403"/>
  <c r="T403" s="1"/>
  <c r="K456"/>
  <c r="R456" s="1"/>
  <c r="K452"/>
  <c r="T452" s="1"/>
  <c r="K448"/>
  <c r="R448" s="1"/>
  <c r="K459"/>
  <c r="T459" s="1"/>
  <c r="K455"/>
  <c r="T455" s="1"/>
  <c r="K451"/>
  <c r="R451" s="1"/>
  <c r="K447"/>
  <c r="T447" s="1"/>
  <c r="K454"/>
  <c r="R454" s="1"/>
  <c r="K446"/>
  <c r="T446" s="1"/>
  <c r="K453"/>
  <c r="R453" s="1"/>
  <c r="K472"/>
  <c r="R472" s="1"/>
  <c r="K471"/>
  <c r="T471" s="1"/>
  <c r="K136"/>
  <c r="T136" s="1"/>
  <c r="K132"/>
  <c r="R132" s="1"/>
  <c r="K137"/>
  <c r="R137" s="1"/>
  <c r="K133"/>
  <c r="R133" s="1"/>
  <c r="K168"/>
  <c r="R168" s="1"/>
  <c r="K164"/>
  <c r="R164" s="1"/>
  <c r="K160"/>
  <c r="R160" s="1"/>
  <c r="K156"/>
  <c r="R156" s="1"/>
  <c r="K169"/>
  <c r="T169" s="1"/>
  <c r="K165"/>
  <c r="T165" s="1"/>
  <c r="K161"/>
  <c r="T161" s="1"/>
  <c r="K157"/>
  <c r="T157" s="1"/>
  <c r="K228"/>
  <c r="T228" s="1"/>
  <c r="K224"/>
  <c r="R224" s="1"/>
  <c r="K220"/>
  <c r="R220" s="1"/>
  <c r="K216"/>
  <c r="T216" s="1"/>
  <c r="K212"/>
  <c r="T212" s="1"/>
  <c r="K208"/>
  <c r="T208" s="1"/>
  <c r="K227"/>
  <c r="T227" s="1"/>
  <c r="K223"/>
  <c r="R223" s="1"/>
  <c r="K219"/>
  <c r="T219" s="1"/>
  <c r="K215"/>
  <c r="R215" s="1"/>
  <c r="K211"/>
  <c r="T211" s="1"/>
  <c r="K207"/>
  <c r="R207" s="1"/>
  <c r="K230"/>
  <c r="R230" s="1"/>
  <c r="K222"/>
  <c r="T222" s="1"/>
  <c r="K214"/>
  <c r="T214" s="1"/>
  <c r="K206"/>
  <c r="R206" s="1"/>
  <c r="K229"/>
  <c r="R229" s="1"/>
  <c r="K221"/>
  <c r="R221" s="1"/>
  <c r="K213"/>
  <c r="T213" s="1"/>
  <c r="K205"/>
  <c r="R205" s="1"/>
  <c r="K268"/>
  <c r="T268" s="1"/>
  <c r="K271"/>
  <c r="R271" s="1"/>
  <c r="K270"/>
  <c r="T270" s="1"/>
  <c r="K269"/>
  <c r="R269" s="1"/>
  <c r="K116"/>
  <c r="T116" s="1"/>
  <c r="K112"/>
  <c r="R112" s="1"/>
  <c r="K108"/>
  <c r="R108" s="1"/>
  <c r="K104"/>
  <c r="R104" s="1"/>
  <c r="K100"/>
  <c r="T100" s="1"/>
  <c r="K117"/>
  <c r="T117" s="1"/>
  <c r="K113"/>
  <c r="T113" s="1"/>
  <c r="K109"/>
  <c r="T109" s="1"/>
  <c r="K105"/>
  <c r="R105" s="1"/>
  <c r="K101"/>
  <c r="T101" s="1"/>
  <c r="K276"/>
  <c r="T276" s="1"/>
  <c r="K279"/>
  <c r="R279" s="1"/>
  <c r="K275"/>
  <c r="T275" s="1"/>
  <c r="K278"/>
  <c r="T278" s="1"/>
  <c r="K277"/>
  <c r="T277" s="1"/>
  <c r="K8"/>
  <c r="R8" s="1"/>
  <c r="K4"/>
  <c r="R4" s="1"/>
  <c r="K13"/>
  <c r="R13" s="1"/>
  <c r="K82"/>
  <c r="T82" s="1"/>
  <c r="K146"/>
  <c r="T146" s="1"/>
  <c r="K185"/>
  <c r="T185" s="1"/>
  <c r="K338"/>
  <c r="T338" s="1"/>
  <c r="K370"/>
  <c r="T370" s="1"/>
  <c r="K466"/>
  <c r="R466" s="1"/>
  <c r="K11"/>
  <c r="R11" s="1"/>
  <c r="K15"/>
  <c r="T15" s="1"/>
  <c r="K31"/>
  <c r="T31" s="1"/>
  <c r="K55"/>
  <c r="R55" s="1"/>
  <c r="K79"/>
  <c r="R79" s="1"/>
  <c r="K95"/>
  <c r="R95" s="1"/>
  <c r="K273"/>
  <c r="R273" s="1"/>
  <c r="K289"/>
  <c r="R289" s="1"/>
  <c r="K321"/>
  <c r="R321" s="1"/>
  <c r="K337"/>
  <c r="T337" s="1"/>
  <c r="K369"/>
  <c r="R369" s="1"/>
  <c r="K417"/>
  <c r="R417" s="1"/>
  <c r="K465"/>
  <c r="R465" s="1"/>
  <c r="K497"/>
  <c r="T497" s="1"/>
  <c r="C4" i="3"/>
  <c r="K5" i="4"/>
  <c r="R5" s="1"/>
  <c r="K7"/>
  <c r="R7" s="1"/>
  <c r="K14"/>
  <c r="T14" s="1"/>
  <c r="K22"/>
  <c r="R22" s="1"/>
  <c r="K30"/>
  <c r="T30" s="1"/>
  <c r="K46"/>
  <c r="T46" s="1"/>
  <c r="K62"/>
  <c r="T62" s="1"/>
  <c r="K70"/>
  <c r="T70" s="1"/>
  <c r="K86"/>
  <c r="T86" s="1"/>
  <c r="K102"/>
  <c r="R102" s="1"/>
  <c r="K110"/>
  <c r="R110" s="1"/>
  <c r="K118"/>
  <c r="T118" s="1"/>
  <c r="K134"/>
  <c r="T134" s="1"/>
  <c r="K142"/>
  <c r="R142" s="1"/>
  <c r="K158"/>
  <c r="T158" s="1"/>
  <c r="K166"/>
  <c r="T166" s="1"/>
  <c r="K174"/>
  <c r="T174" s="1"/>
  <c r="K187"/>
  <c r="T187" s="1"/>
  <c r="K194"/>
  <c r="T194" s="1"/>
  <c r="K218"/>
  <c r="R218" s="1"/>
  <c r="K234"/>
  <c r="R234" s="1"/>
  <c r="K250"/>
  <c r="R250" s="1"/>
  <c r="K282"/>
  <c r="T282" s="1"/>
  <c r="K314"/>
  <c r="R314" s="1"/>
  <c r="K346"/>
  <c r="R346" s="1"/>
  <c r="K362"/>
  <c r="R362" s="1"/>
  <c r="K378"/>
  <c r="R378" s="1"/>
  <c r="K410"/>
  <c r="T410" s="1"/>
  <c r="K458"/>
  <c r="R458" s="1"/>
  <c r="K474"/>
  <c r="R474" s="1"/>
  <c r="K490"/>
  <c r="R490" s="1"/>
  <c r="H7" i="2"/>
  <c r="K40" i="4"/>
  <c r="R40" s="1"/>
  <c r="K41"/>
  <c r="R41" s="1"/>
  <c r="K294"/>
  <c r="R294" s="1"/>
  <c r="H22" i="2"/>
  <c r="K424" i="4"/>
  <c r="T424" s="1"/>
  <c r="K420"/>
  <c r="R420" s="1"/>
  <c r="K416"/>
  <c r="T416" s="1"/>
  <c r="K427"/>
  <c r="T427" s="1"/>
  <c r="K423"/>
  <c r="T423" s="1"/>
  <c r="K419"/>
  <c r="T419" s="1"/>
  <c r="K422"/>
  <c r="R422" s="1"/>
  <c r="K421"/>
  <c r="T421" s="1"/>
  <c r="H30" i="2"/>
  <c r="K128" i="4"/>
  <c r="T128" s="1"/>
  <c r="K236"/>
  <c r="R236" s="1"/>
  <c r="K239"/>
  <c r="T239" s="1"/>
  <c r="K238"/>
  <c r="T238" s="1"/>
  <c r="K237"/>
  <c r="T237" s="1"/>
  <c r="K96"/>
  <c r="T96" s="1"/>
  <c r="K92"/>
  <c r="R92" s="1"/>
  <c r="K88"/>
  <c r="R88" s="1"/>
  <c r="K84"/>
  <c r="R84" s="1"/>
  <c r="K80"/>
  <c r="R80" s="1"/>
  <c r="K93"/>
  <c r="R93" s="1"/>
  <c r="K89"/>
  <c r="T89" s="1"/>
  <c r="K85"/>
  <c r="T85" s="1"/>
  <c r="K81"/>
  <c r="R81" s="1"/>
  <c r="K508"/>
  <c r="R508" s="1"/>
  <c r="K511"/>
  <c r="T511" s="1"/>
  <c r="K507"/>
  <c r="T507" s="1"/>
  <c r="K510"/>
  <c r="R510" s="1"/>
  <c r="K509"/>
  <c r="T509" s="1"/>
  <c r="K36"/>
  <c r="T36" s="1"/>
  <c r="K32"/>
  <c r="R32" s="1"/>
  <c r="K28"/>
  <c r="T28" s="1"/>
  <c r="K24"/>
  <c r="R24" s="1"/>
  <c r="K37"/>
  <c r="R37" s="1"/>
  <c r="K33"/>
  <c r="R33" s="1"/>
  <c r="K29"/>
  <c r="T29" s="1"/>
  <c r="K25"/>
  <c r="T25" s="1"/>
  <c r="K52"/>
  <c r="T52" s="1"/>
  <c r="K53"/>
  <c r="T53" s="1"/>
  <c r="K328"/>
  <c r="R328" s="1"/>
  <c r="K324"/>
  <c r="R324" s="1"/>
  <c r="K320"/>
  <c r="R320" s="1"/>
  <c r="K327"/>
  <c r="R327" s="1"/>
  <c r="K323"/>
  <c r="R323" s="1"/>
  <c r="K319"/>
  <c r="R319" s="1"/>
  <c r="K326"/>
  <c r="R326" s="1"/>
  <c r="K318"/>
  <c r="T318" s="1"/>
  <c r="K325"/>
  <c r="R325" s="1"/>
  <c r="K317"/>
  <c r="T317" s="1"/>
  <c r="K460"/>
  <c r="R460" s="1"/>
  <c r="K463"/>
  <c r="T463" s="1"/>
  <c r="K462"/>
  <c r="R462" s="1"/>
  <c r="K461"/>
  <c r="R461" s="1"/>
  <c r="K140"/>
  <c r="T140" s="1"/>
  <c r="K141"/>
  <c r="R141" s="1"/>
  <c r="K16"/>
  <c r="R16" s="1"/>
  <c r="K17"/>
  <c r="R17" s="1"/>
  <c r="K76"/>
  <c r="R76" s="1"/>
  <c r="K72"/>
  <c r="T72" s="1"/>
  <c r="K68"/>
  <c r="R68" s="1"/>
  <c r="K64"/>
  <c r="R64" s="1"/>
  <c r="K77"/>
  <c r="T77" s="1"/>
  <c r="K73"/>
  <c r="T73" s="1"/>
  <c r="K69"/>
  <c r="R69" s="1"/>
  <c r="K65"/>
  <c r="T65" s="1"/>
  <c r="K304"/>
  <c r="T304" s="1"/>
  <c r="K300"/>
  <c r="R300" s="1"/>
  <c r="K296"/>
  <c r="R296" s="1"/>
  <c r="K303"/>
  <c r="T303" s="1"/>
  <c r="K299"/>
  <c r="T299" s="1"/>
  <c r="K295"/>
  <c r="T295" s="1"/>
  <c r="K302"/>
  <c r="R302" s="1"/>
  <c r="K301"/>
  <c r="T301" s="1"/>
  <c r="K400"/>
  <c r="T400" s="1"/>
  <c r="K396"/>
  <c r="R396" s="1"/>
  <c r="K392"/>
  <c r="T392" s="1"/>
  <c r="K388"/>
  <c r="R388" s="1"/>
  <c r="K384"/>
  <c r="T384" s="1"/>
  <c r="K380"/>
  <c r="T380" s="1"/>
  <c r="K376"/>
  <c r="R376" s="1"/>
  <c r="K372"/>
  <c r="T372" s="1"/>
  <c r="K399"/>
  <c r="T399" s="1"/>
  <c r="K395"/>
  <c r="T395" s="1"/>
  <c r="K391"/>
  <c r="T391" s="1"/>
  <c r="K387"/>
  <c r="R387" s="1"/>
  <c r="K383"/>
  <c r="T383" s="1"/>
  <c r="K379"/>
  <c r="T379" s="1"/>
  <c r="K375"/>
  <c r="T375" s="1"/>
  <c r="K398"/>
  <c r="T398" s="1"/>
  <c r="K390"/>
  <c r="T390" s="1"/>
  <c r="K382"/>
  <c r="T382" s="1"/>
  <c r="K374"/>
  <c r="T374" s="1"/>
  <c r="K397"/>
  <c r="T397" s="1"/>
  <c r="K389"/>
  <c r="R389" s="1"/>
  <c r="K381"/>
  <c r="T381" s="1"/>
  <c r="K373"/>
  <c r="T373" s="1"/>
  <c r="K444"/>
  <c r="R444" s="1"/>
  <c r="K440"/>
  <c r="T440" s="1"/>
  <c r="K436"/>
  <c r="T436" s="1"/>
  <c r="K432"/>
  <c r="R432" s="1"/>
  <c r="K428"/>
  <c r="R428" s="1"/>
  <c r="K443"/>
  <c r="T443" s="1"/>
  <c r="K439"/>
  <c r="T439" s="1"/>
  <c r="K435"/>
  <c r="T435" s="1"/>
  <c r="K431"/>
  <c r="T431" s="1"/>
  <c r="K438"/>
  <c r="T438" s="1"/>
  <c r="K430"/>
  <c r="T430" s="1"/>
  <c r="K445"/>
  <c r="T445" s="1"/>
  <c r="K437"/>
  <c r="T437" s="1"/>
  <c r="K429"/>
  <c r="T429" s="1"/>
  <c r="H27" i="2"/>
  <c r="K470" i="4"/>
  <c r="T470" s="1"/>
  <c r="K469"/>
  <c r="T469" s="1"/>
  <c r="K152"/>
  <c r="T152" s="1"/>
  <c r="K153"/>
  <c r="T153" s="1"/>
  <c r="K204"/>
  <c r="T204" s="1"/>
  <c r="K200"/>
  <c r="T200" s="1"/>
  <c r="K196"/>
  <c r="T196" s="1"/>
  <c r="K192"/>
  <c r="R192" s="1"/>
  <c r="K203"/>
  <c r="T203" s="1"/>
  <c r="K195"/>
  <c r="T195" s="1"/>
  <c r="K193"/>
  <c r="R193" s="1"/>
  <c r="K198"/>
  <c r="R198" s="1"/>
  <c r="K191"/>
  <c r="R191" s="1"/>
  <c r="K248"/>
  <c r="R248" s="1"/>
  <c r="K244"/>
  <c r="R244" s="1"/>
  <c r="K240"/>
  <c r="T240" s="1"/>
  <c r="K247"/>
  <c r="T247" s="1"/>
  <c r="K243"/>
  <c r="T243" s="1"/>
  <c r="K246"/>
  <c r="T246" s="1"/>
  <c r="K245"/>
  <c r="R245" s="1"/>
  <c r="K264"/>
  <c r="T264" s="1"/>
  <c r="K267"/>
  <c r="T267" s="1"/>
  <c r="K124"/>
  <c r="T124" s="1"/>
  <c r="K125"/>
  <c r="R125" s="1"/>
  <c r="K516"/>
  <c r="R516" s="1"/>
  <c r="K512"/>
  <c r="R512" s="1"/>
  <c r="K519"/>
  <c r="R519" s="1"/>
  <c r="K515"/>
  <c r="R515" s="1"/>
  <c r="K518"/>
  <c r="T518" s="1"/>
  <c r="K517"/>
  <c r="T517" s="1"/>
  <c r="K58"/>
  <c r="T58" s="1"/>
  <c r="K90"/>
  <c r="R90" s="1"/>
  <c r="K122"/>
  <c r="R122" s="1"/>
  <c r="K354"/>
  <c r="T354" s="1"/>
  <c r="K418"/>
  <c r="T418" s="1"/>
  <c r="K23"/>
  <c r="T23" s="1"/>
  <c r="K39"/>
  <c r="R39" s="1"/>
  <c r="K87"/>
  <c r="T87" s="1"/>
  <c r="K127"/>
  <c r="T127" s="1"/>
  <c r="K143"/>
  <c r="R143" s="1"/>
  <c r="K175"/>
  <c r="R175" s="1"/>
  <c r="K181"/>
  <c r="T181" s="1"/>
  <c r="K257"/>
  <c r="R257" s="1"/>
  <c r="K353"/>
  <c r="R353" s="1"/>
  <c r="K481"/>
  <c r="R481" s="1"/>
  <c r="K10"/>
  <c r="T10" s="1"/>
  <c r="K19"/>
  <c r="R19" s="1"/>
  <c r="K27"/>
  <c r="R27" s="1"/>
  <c r="K35"/>
  <c r="T35" s="1"/>
  <c r="K51"/>
  <c r="T51" s="1"/>
  <c r="K59"/>
  <c r="T59" s="1"/>
  <c r="K67"/>
  <c r="T67" s="1"/>
  <c r="K75"/>
  <c r="R75" s="1"/>
  <c r="K83"/>
  <c r="R83" s="1"/>
  <c r="K91"/>
  <c r="R91" s="1"/>
  <c r="K99"/>
  <c r="R99" s="1"/>
  <c r="K107"/>
  <c r="R107" s="1"/>
  <c r="K115"/>
  <c r="T115" s="1"/>
  <c r="K123"/>
  <c r="R123" s="1"/>
  <c r="K131"/>
  <c r="R131" s="1"/>
  <c r="K139"/>
  <c r="T139" s="1"/>
  <c r="K147"/>
  <c r="R147" s="1"/>
  <c r="K155"/>
  <c r="T155" s="1"/>
  <c r="K163"/>
  <c r="T163" s="1"/>
  <c r="K171"/>
  <c r="T171" s="1"/>
  <c r="K183"/>
  <c r="R183" s="1"/>
  <c r="K190"/>
  <c r="R190" s="1"/>
  <c r="K197"/>
  <c r="T197" s="1"/>
  <c r="K201"/>
  <c r="T201" s="1"/>
  <c r="K217"/>
  <c r="R217" s="1"/>
  <c r="K233"/>
  <c r="R233" s="1"/>
  <c r="K265"/>
  <c r="T265" s="1"/>
  <c r="K281"/>
  <c r="R281" s="1"/>
  <c r="K297"/>
  <c r="R297" s="1"/>
  <c r="K313"/>
  <c r="T313" s="1"/>
  <c r="K329"/>
  <c r="T329" s="1"/>
  <c r="K345"/>
  <c r="T345" s="1"/>
  <c r="K361"/>
  <c r="T361" s="1"/>
  <c r="K377"/>
  <c r="T377" s="1"/>
  <c r="K393"/>
  <c r="R393" s="1"/>
  <c r="K409"/>
  <c r="T409" s="1"/>
  <c r="K425"/>
  <c r="R425" s="1"/>
  <c r="K441"/>
  <c r="R441" s="1"/>
  <c r="K457"/>
  <c r="T457" s="1"/>
  <c r="K473"/>
  <c r="T473" s="1"/>
  <c r="K489"/>
  <c r="T489" s="1"/>
  <c r="K505"/>
  <c r="R505" s="1"/>
  <c r="T164"/>
  <c r="R162"/>
  <c r="T209"/>
  <c r="R226"/>
  <c r="T210"/>
  <c r="T450"/>
  <c r="T442"/>
  <c r="R426"/>
  <c r="R402"/>
  <c r="R394"/>
  <c r="R330"/>
  <c r="T306"/>
  <c r="R298"/>
  <c r="T290"/>
  <c r="T274"/>
  <c r="C3" i="3"/>
  <c r="C2"/>
  <c r="T47" i="4"/>
  <c r="R138"/>
  <c r="T179"/>
  <c r="R249"/>
  <c r="R43"/>
  <c r="H3" i="2"/>
  <c r="H11"/>
  <c r="H34"/>
  <c r="H38"/>
  <c r="H42"/>
  <c r="H46"/>
  <c r="H50"/>
  <c r="H54"/>
  <c r="H62"/>
  <c r="T98" i="4"/>
  <c r="B2" i="3"/>
  <c r="R241" i="4"/>
  <c r="H12" i="2"/>
  <c r="R111" i="4"/>
  <c r="R78"/>
  <c r="R151"/>
  <c r="H43" i="2"/>
  <c r="T199" i="4"/>
  <c r="B3" i="3"/>
  <c r="R266" i="4"/>
  <c r="C5" i="3"/>
  <c r="R94" i="4"/>
  <c r="H59" i="2"/>
  <c r="B5" i="3"/>
  <c r="B65" i="2"/>
  <c r="B66" s="1"/>
  <c r="R12" i="4"/>
  <c r="R258"/>
  <c r="R442"/>
  <c r="R450"/>
  <c r="R482"/>
  <c r="R506"/>
  <c r="R514"/>
  <c r="T12"/>
  <c r="T18"/>
  <c r="T38"/>
  <c r="T54"/>
  <c r="T138"/>
  <c r="T162"/>
  <c r="T258"/>
  <c r="T402"/>
  <c r="T482"/>
  <c r="T506"/>
  <c r="T514"/>
  <c r="R18"/>
  <c r="R54"/>
  <c r="R9"/>
  <c r="R103"/>
  <c r="R119"/>
  <c r="T9"/>
  <c r="T43"/>
  <c r="T103"/>
  <c r="T119"/>
  <c r="T249"/>
  <c r="T513"/>
  <c r="R199"/>
  <c r="R209"/>
  <c r="R513"/>
  <c r="H4" i="2"/>
  <c r="H8"/>
  <c r="H15"/>
  <c r="H19"/>
  <c r="H23"/>
  <c r="H31"/>
  <c r="H35"/>
  <c r="H39"/>
  <c r="H47"/>
  <c r="H51"/>
  <c r="H55"/>
  <c r="H63"/>
  <c r="H5"/>
  <c r="H9"/>
  <c r="H13"/>
  <c r="H16"/>
  <c r="H20"/>
  <c r="H24"/>
  <c r="H28"/>
  <c r="H32"/>
  <c r="H36"/>
  <c r="H40"/>
  <c r="H44"/>
  <c r="H48"/>
  <c r="H52"/>
  <c r="H56"/>
  <c r="H60"/>
  <c r="H6"/>
  <c r="H10"/>
  <c r="H14"/>
  <c r="H17"/>
  <c r="H21"/>
  <c r="H25"/>
  <c r="H29"/>
  <c r="H33"/>
  <c r="H37"/>
  <c r="H41"/>
  <c r="H45"/>
  <c r="H49"/>
  <c r="H53"/>
  <c r="H57"/>
  <c r="H61"/>
  <c r="D45" i="5" l="1"/>
  <c r="I45"/>
  <c r="D41"/>
  <c r="I41"/>
  <c r="D10"/>
  <c r="I10"/>
  <c r="D50"/>
  <c r="I50"/>
  <c r="D11"/>
  <c r="I11"/>
  <c r="D64"/>
  <c r="I64"/>
  <c r="D43"/>
  <c r="I43"/>
  <c r="D55"/>
  <c r="I55"/>
  <c r="D51"/>
  <c r="I51"/>
  <c r="D8"/>
  <c r="I8"/>
  <c r="D29"/>
  <c r="I29"/>
  <c r="D60"/>
  <c r="I60"/>
  <c r="D53"/>
  <c r="I53"/>
  <c r="D49"/>
  <c r="I49"/>
  <c r="D39"/>
  <c r="I39"/>
  <c r="D24"/>
  <c r="I24"/>
  <c r="D62"/>
  <c r="I62"/>
  <c r="D36"/>
  <c r="I36"/>
  <c r="D28"/>
  <c r="I28"/>
  <c r="D25"/>
  <c r="I25"/>
  <c r="D15"/>
  <c r="I15"/>
  <c r="D47"/>
  <c r="I47"/>
  <c r="D9"/>
  <c r="I9"/>
  <c r="D56"/>
  <c r="I56"/>
  <c r="D13"/>
  <c r="I13"/>
  <c r="D44"/>
  <c r="I44"/>
  <c r="D22"/>
  <c r="I22"/>
  <c r="D48"/>
  <c r="I48"/>
  <c r="G45"/>
  <c r="G41"/>
  <c r="G57"/>
  <c r="G53"/>
  <c r="G49"/>
  <c r="G14"/>
  <c r="G10"/>
  <c r="G6"/>
  <c r="C66"/>
  <c r="G3"/>
  <c r="G63"/>
  <c r="G39"/>
  <c r="G27"/>
  <c r="G62"/>
  <c r="G54"/>
  <c r="G11"/>
  <c r="G7"/>
  <c r="G17"/>
  <c r="G36"/>
  <c r="G21"/>
  <c r="G15"/>
  <c r="G55"/>
  <c r="G51"/>
  <c r="G65"/>
  <c r="G37"/>
  <c r="G33"/>
  <c r="G22"/>
  <c r="G48"/>
  <c r="G30"/>
  <c r="G26"/>
  <c r="G23"/>
  <c r="G61"/>
  <c r="G35"/>
  <c r="G31"/>
  <c r="G24"/>
  <c r="G58"/>
  <c r="G50"/>
  <c r="G46"/>
  <c r="G64"/>
  <c r="G43"/>
  <c r="G32"/>
  <c r="G28"/>
  <c r="G25"/>
  <c r="G59"/>
  <c r="G47"/>
  <c r="G12"/>
  <c r="G8"/>
  <c r="G29"/>
  <c r="G52"/>
  <c r="G9"/>
  <c r="G56"/>
  <c r="G13"/>
  <c r="G44"/>
  <c r="G60"/>
  <c r="T159" i="4"/>
  <c r="J41"/>
  <c r="T34"/>
  <c r="T408"/>
  <c r="Q2"/>
  <c r="T129"/>
  <c r="R97"/>
  <c r="T401"/>
  <c r="R239"/>
  <c r="R501"/>
  <c r="T417"/>
  <c r="R251"/>
  <c r="R145"/>
  <c r="T502"/>
  <c r="T178"/>
  <c r="R371"/>
  <c r="T433"/>
  <c r="T360"/>
  <c r="T102"/>
  <c r="R66"/>
  <c r="R275"/>
  <c r="R308"/>
  <c r="R120"/>
  <c r="T453"/>
  <c r="T323"/>
  <c r="R355"/>
  <c r="T206"/>
  <c r="R186"/>
  <c r="T223"/>
  <c r="R403"/>
  <c r="R253"/>
  <c r="R177"/>
  <c r="T493"/>
  <c r="T339"/>
  <c r="T57"/>
  <c r="R180"/>
  <c r="T434"/>
  <c r="T26"/>
  <c r="R136"/>
  <c r="R467"/>
  <c r="R255"/>
  <c r="T93"/>
  <c r="R59"/>
  <c r="R100"/>
  <c r="R358"/>
  <c r="T79"/>
  <c r="R189"/>
  <c r="T389"/>
  <c r="T498"/>
  <c r="T4"/>
  <c r="T229"/>
  <c r="T41"/>
  <c r="R511"/>
  <c r="J40"/>
  <c r="R303"/>
  <c r="T173"/>
  <c r="T61"/>
  <c r="T21"/>
  <c r="R109"/>
  <c r="T104"/>
  <c r="T466"/>
  <c r="T346"/>
  <c r="R517"/>
  <c r="T273"/>
  <c r="T205"/>
  <c r="R45"/>
  <c r="T160"/>
  <c r="T314"/>
  <c r="T6"/>
  <c r="T343"/>
  <c r="J177"/>
  <c r="R71"/>
  <c r="T172"/>
  <c r="R126"/>
  <c r="T170"/>
  <c r="R509"/>
  <c r="R421"/>
  <c r="R261"/>
  <c r="R181"/>
  <c r="R149"/>
  <c r="T289"/>
  <c r="T231"/>
  <c r="T183"/>
  <c r="R87"/>
  <c r="R51"/>
  <c r="R260"/>
  <c r="T234"/>
  <c r="T16"/>
  <c r="R386"/>
  <c r="R146"/>
  <c r="T42"/>
  <c r="R307"/>
  <c r="D4" i="3"/>
  <c r="R311" i="4"/>
  <c r="R435"/>
  <c r="T503"/>
  <c r="T387"/>
  <c r="R25"/>
  <c r="R496"/>
  <c r="T64"/>
  <c r="R410"/>
  <c r="D2" i="3"/>
  <c r="T388" i="4"/>
  <c r="R227"/>
  <c r="R169"/>
  <c r="T441"/>
  <c r="T257"/>
  <c r="T69"/>
  <c r="T7"/>
  <c r="T456"/>
  <c r="T88"/>
  <c r="R152"/>
  <c r="T168"/>
  <c r="T362"/>
  <c r="R52"/>
  <c r="T481"/>
  <c r="T328"/>
  <c r="T233"/>
  <c r="T465"/>
  <c r="R196"/>
  <c r="T244"/>
  <c r="T326"/>
  <c r="T190"/>
  <c r="T142"/>
  <c r="R390"/>
  <c r="T505"/>
  <c r="R77"/>
  <c r="R127"/>
  <c r="T76"/>
  <c r="T369"/>
  <c r="T516"/>
  <c r="T510"/>
  <c r="R211"/>
  <c r="T487"/>
  <c r="R70"/>
  <c r="T220"/>
  <c r="T68"/>
  <c r="R28"/>
  <c r="T137"/>
  <c r="R370"/>
  <c r="T422"/>
  <c r="R285"/>
  <c r="R195"/>
  <c r="R67"/>
  <c r="R263"/>
  <c r="R372"/>
  <c r="R431"/>
  <c r="T485"/>
  <c r="R282"/>
  <c r="R201"/>
  <c r="R357"/>
  <c r="R23"/>
  <c r="T420"/>
  <c r="T84"/>
  <c r="T110"/>
  <c r="T451"/>
  <c r="T245"/>
  <c r="T175"/>
  <c r="T33"/>
  <c r="R494"/>
  <c r="R222"/>
  <c r="R148"/>
  <c r="R507"/>
  <c r="T461"/>
  <c r="T39"/>
  <c r="T300"/>
  <c r="T122"/>
  <c r="T44"/>
  <c r="T325"/>
  <c r="R392"/>
  <c r="R291"/>
  <c r="R158"/>
  <c r="R287"/>
  <c r="T294"/>
  <c r="R419"/>
  <c r="R265"/>
  <c r="T131"/>
  <c r="R117"/>
  <c r="R85"/>
  <c r="T254"/>
  <c r="T13"/>
  <c r="T60"/>
  <c r="R237"/>
  <c r="R153"/>
  <c r="T141"/>
  <c r="R101"/>
  <c r="R29"/>
  <c r="T280"/>
  <c r="R436"/>
  <c r="T340"/>
  <c r="T192"/>
  <c r="T132"/>
  <c r="T218"/>
  <c r="R194"/>
  <c r="R72"/>
  <c r="T99"/>
  <c r="T49"/>
  <c r="D3" i="3"/>
  <c r="R473" i="4"/>
  <c r="T356"/>
  <c r="R20"/>
  <c r="T32"/>
  <c r="R295"/>
  <c r="T143"/>
  <c r="T125"/>
  <c r="R15"/>
  <c r="T292"/>
  <c r="T184"/>
  <c r="R468"/>
  <c r="T490"/>
  <c r="R483"/>
  <c r="R391"/>
  <c r="R375"/>
  <c r="R345"/>
  <c r="R313"/>
  <c r="R161"/>
  <c r="R139"/>
  <c r="T279"/>
  <c r="T217"/>
  <c r="T191"/>
  <c r="T105"/>
  <c r="T83"/>
  <c r="R73"/>
  <c r="R312"/>
  <c r="R440"/>
  <c r="R46"/>
  <c r="T474"/>
  <c r="T24"/>
  <c r="R366"/>
  <c r="R270"/>
  <c r="R202"/>
  <c r="R471"/>
  <c r="R455"/>
  <c r="R439"/>
  <c r="R423"/>
  <c r="R409"/>
  <c r="R397"/>
  <c r="R377"/>
  <c r="R365"/>
  <c r="R349"/>
  <c r="R337"/>
  <c r="R317"/>
  <c r="R305"/>
  <c r="R185"/>
  <c r="R163"/>
  <c r="T515"/>
  <c r="T499"/>
  <c r="T407"/>
  <c r="T359"/>
  <c r="T327"/>
  <c r="T281"/>
  <c r="T269"/>
  <c r="T221"/>
  <c r="T207"/>
  <c r="T147"/>
  <c r="T37"/>
  <c r="T11"/>
  <c r="R53"/>
  <c r="R35"/>
  <c r="R424"/>
  <c r="R276"/>
  <c r="R58"/>
  <c r="T492"/>
  <c r="T376"/>
  <c r="T296"/>
  <c r="T248"/>
  <c r="R452"/>
  <c r="R404"/>
  <c r="R216"/>
  <c r="T232"/>
  <c r="T454"/>
  <c r="T334"/>
  <c r="T302"/>
  <c r="T230"/>
  <c r="T48"/>
  <c r="R430"/>
  <c r="R398"/>
  <c r="R338"/>
  <c r="R306"/>
  <c r="R274"/>
  <c r="R82"/>
  <c r="R36"/>
  <c r="R115"/>
  <c r="R65"/>
  <c r="T472"/>
  <c r="R116"/>
  <c r="T344"/>
  <c r="T378"/>
  <c r="R429"/>
  <c r="R197"/>
  <c r="R187"/>
  <c r="R179"/>
  <c r="T324"/>
  <c r="T462"/>
  <c r="T150"/>
  <c r="R89"/>
  <c r="R463"/>
  <c r="R247"/>
  <c r="T479"/>
  <c r="T351"/>
  <c r="R383"/>
  <c r="T353"/>
  <c r="T241"/>
  <c r="T151"/>
  <c r="T135"/>
  <c r="T121"/>
  <c r="T111"/>
  <c r="R380"/>
  <c r="R484"/>
  <c r="R416"/>
  <c r="R252"/>
  <c r="R62"/>
  <c r="T262"/>
  <c r="T94"/>
  <c r="T5"/>
  <c r="R30"/>
  <c r="R497"/>
  <c r="R385"/>
  <c r="R200"/>
  <c r="R10"/>
  <c r="T288"/>
  <c r="R212"/>
  <c r="T412"/>
  <c r="T352"/>
  <c r="T266"/>
  <c r="R322"/>
  <c r="T319"/>
  <c r="T271"/>
  <c r="T336"/>
  <c r="T394"/>
  <c r="R478"/>
  <c r="R447"/>
  <c r="R399"/>
  <c r="T519"/>
  <c r="T495"/>
  <c r="T449"/>
  <c r="T415"/>
  <c r="T367"/>
  <c r="T335"/>
  <c r="T321"/>
  <c r="T225"/>
  <c r="T215"/>
  <c r="T167"/>
  <c r="R74"/>
  <c r="R50"/>
  <c r="T500"/>
  <c r="T476"/>
  <c r="R364"/>
  <c r="R264"/>
  <c r="T426"/>
  <c r="T298"/>
  <c r="T198"/>
  <c r="T154"/>
  <c r="T106"/>
  <c r="R418"/>
  <c r="R354"/>
  <c r="R290"/>
  <c r="R210"/>
  <c r="R114"/>
  <c r="T95"/>
  <c r="R400"/>
  <c r="R228"/>
  <c r="T480"/>
  <c r="T256"/>
  <c r="T250"/>
  <c r="R414"/>
  <c r="R350"/>
  <c r="R286"/>
  <c r="R96"/>
  <c r="T224"/>
  <c r="T108"/>
  <c r="R268"/>
  <c r="R240"/>
  <c r="T428"/>
  <c r="T316"/>
  <c r="T272"/>
  <c r="T80"/>
  <c r="T458"/>
  <c r="T330"/>
  <c r="T90"/>
  <c r="R446"/>
  <c r="R382"/>
  <c r="R318"/>
  <c r="R238"/>
  <c r="R174"/>
  <c r="J49"/>
  <c r="J45"/>
  <c r="J50"/>
  <c r="J44"/>
  <c r="J48"/>
  <c r="J51"/>
  <c r="J46"/>
  <c r="J47"/>
  <c r="J504"/>
  <c r="J500"/>
  <c r="J496"/>
  <c r="J492"/>
  <c r="J488"/>
  <c r="J484"/>
  <c r="J505"/>
  <c r="J501"/>
  <c r="J497"/>
  <c r="J493"/>
  <c r="J489"/>
  <c r="J485"/>
  <c r="J481"/>
  <c r="J503"/>
  <c r="J495"/>
  <c r="J487"/>
  <c r="J491"/>
  <c r="J494"/>
  <c r="J498"/>
  <c r="J490"/>
  <c r="J482"/>
  <c r="J499"/>
  <c r="J483"/>
  <c r="J502"/>
  <c r="J486"/>
  <c r="J480"/>
  <c r="J476"/>
  <c r="J472"/>
  <c r="J468"/>
  <c r="J464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340"/>
  <c r="J336"/>
  <c r="J332"/>
  <c r="J328"/>
  <c r="J324"/>
  <c r="J320"/>
  <c r="J316"/>
  <c r="J312"/>
  <c r="J308"/>
  <c r="J304"/>
  <c r="J300"/>
  <c r="J296"/>
  <c r="J292"/>
  <c r="J288"/>
  <c r="J284"/>
  <c r="J280"/>
  <c r="J276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479"/>
  <c r="J471"/>
  <c r="J463"/>
  <c r="J455"/>
  <c r="J447"/>
  <c r="J439"/>
  <c r="J431"/>
  <c r="J423"/>
  <c r="J415"/>
  <c r="J407"/>
  <c r="J399"/>
  <c r="J391"/>
  <c r="J383"/>
  <c r="J375"/>
  <c r="J367"/>
  <c r="J359"/>
  <c r="J351"/>
  <c r="J343"/>
  <c r="J335"/>
  <c r="J327"/>
  <c r="J319"/>
  <c r="J311"/>
  <c r="J303"/>
  <c r="J295"/>
  <c r="J287"/>
  <c r="J279"/>
  <c r="J475"/>
  <c r="J459"/>
  <c r="J443"/>
  <c r="J427"/>
  <c r="J411"/>
  <c r="J395"/>
  <c r="J379"/>
  <c r="J363"/>
  <c r="J355"/>
  <c r="J339"/>
  <c r="J323"/>
  <c r="J307"/>
  <c r="J291"/>
  <c r="J275"/>
  <c r="J478"/>
  <c r="J462"/>
  <c r="J446"/>
  <c r="J430"/>
  <c r="J414"/>
  <c r="J398"/>
  <c r="J382"/>
  <c r="J366"/>
  <c r="J350"/>
  <c r="J334"/>
  <c r="J318"/>
  <c r="J302"/>
  <c r="J286"/>
  <c r="J474"/>
  <c r="J466"/>
  <c r="J458"/>
  <c r="J450"/>
  <c r="J442"/>
  <c r="J434"/>
  <c r="J426"/>
  <c r="J418"/>
  <c r="J410"/>
  <c r="J402"/>
  <c r="J394"/>
  <c r="J386"/>
  <c r="J378"/>
  <c r="J370"/>
  <c r="J362"/>
  <c r="J354"/>
  <c r="J346"/>
  <c r="J338"/>
  <c r="J330"/>
  <c r="J322"/>
  <c r="J314"/>
  <c r="J306"/>
  <c r="J298"/>
  <c r="J290"/>
  <c r="J282"/>
  <c r="J274"/>
  <c r="J467"/>
  <c r="J451"/>
  <c r="J435"/>
  <c r="J419"/>
  <c r="J403"/>
  <c r="J387"/>
  <c r="J371"/>
  <c r="J347"/>
  <c r="J331"/>
  <c r="J315"/>
  <c r="J299"/>
  <c r="J283"/>
  <c r="J470"/>
  <c r="J454"/>
  <c r="J438"/>
  <c r="J422"/>
  <c r="J406"/>
  <c r="J390"/>
  <c r="J374"/>
  <c r="J358"/>
  <c r="J342"/>
  <c r="J326"/>
  <c r="J310"/>
  <c r="J294"/>
  <c r="J278"/>
  <c r="J152"/>
  <c r="J153"/>
  <c r="J151"/>
  <c r="J150"/>
  <c r="J508"/>
  <c r="J509"/>
  <c r="J511"/>
  <c r="J507"/>
  <c r="J510"/>
  <c r="J506"/>
  <c r="J263"/>
  <c r="J262"/>
  <c r="J149"/>
  <c r="J145"/>
  <c r="J146"/>
  <c r="J143"/>
  <c r="J147"/>
  <c r="J142"/>
  <c r="J148"/>
  <c r="J144"/>
  <c r="J260"/>
  <c r="J256"/>
  <c r="J252"/>
  <c r="J261"/>
  <c r="J257"/>
  <c r="J253"/>
  <c r="J255"/>
  <c r="J259"/>
  <c r="J254"/>
  <c r="J258"/>
  <c r="J251"/>
  <c r="J141"/>
  <c r="J140"/>
  <c r="J139"/>
  <c r="J249"/>
  <c r="J250"/>
  <c r="J137"/>
  <c r="J133"/>
  <c r="J135"/>
  <c r="J130"/>
  <c r="J136"/>
  <c r="J131"/>
  <c r="J138"/>
  <c r="J132"/>
  <c r="J134"/>
  <c r="J516"/>
  <c r="J512"/>
  <c r="J517"/>
  <c r="J513"/>
  <c r="J519"/>
  <c r="J514"/>
  <c r="J515"/>
  <c r="J518"/>
  <c r="J236"/>
  <c r="J237"/>
  <c r="J239"/>
  <c r="J238"/>
  <c r="J176"/>
  <c r="J175"/>
  <c r="R489"/>
  <c r="R361"/>
  <c r="R329"/>
  <c r="T425"/>
  <c r="T393"/>
  <c r="T297"/>
  <c r="T193"/>
  <c r="T81"/>
  <c r="T63"/>
  <c r="R113"/>
  <c r="R47"/>
  <c r="R31"/>
  <c r="T504"/>
  <c r="R488"/>
  <c r="R368"/>
  <c r="T78"/>
  <c r="T22"/>
  <c r="R242"/>
  <c r="R130"/>
  <c r="R98"/>
  <c r="R491"/>
  <c r="R475"/>
  <c r="R459"/>
  <c r="R443"/>
  <c r="R427"/>
  <c r="R411"/>
  <c r="R395"/>
  <c r="R379"/>
  <c r="R363"/>
  <c r="R347"/>
  <c r="R331"/>
  <c r="R315"/>
  <c r="R299"/>
  <c r="R283"/>
  <c r="R267"/>
  <c r="R259"/>
  <c r="R243"/>
  <c r="R235"/>
  <c r="R219"/>
  <c r="R203"/>
  <c r="R171"/>
  <c r="R155"/>
  <c r="T123"/>
  <c r="T107"/>
  <c r="T91"/>
  <c r="T17"/>
  <c r="R384"/>
  <c r="R348"/>
  <c r="R284"/>
  <c r="R204"/>
  <c r="R140"/>
  <c r="R14"/>
  <c r="T508"/>
  <c r="T460"/>
  <c r="T444"/>
  <c r="T92"/>
  <c r="R332"/>
  <c r="R304"/>
  <c r="R188"/>
  <c r="R124"/>
  <c r="T464"/>
  <c r="T396"/>
  <c r="T156"/>
  <c r="T226"/>
  <c r="T56"/>
  <c r="T40"/>
  <c r="T8"/>
  <c r="R518"/>
  <c r="R486"/>
  <c r="R470"/>
  <c r="R438"/>
  <c r="R406"/>
  <c r="R374"/>
  <c r="R342"/>
  <c r="R310"/>
  <c r="R278"/>
  <c r="R246"/>
  <c r="R214"/>
  <c r="R182"/>
  <c r="R166"/>
  <c r="R134"/>
  <c r="R118"/>
  <c r="R86"/>
  <c r="D5" i="3"/>
  <c r="J180" i="4"/>
  <c r="J181"/>
  <c r="J53"/>
  <c r="J52"/>
  <c r="J54"/>
  <c r="J178"/>
  <c r="J179"/>
  <c r="J264"/>
  <c r="J265"/>
  <c r="J266"/>
  <c r="J267"/>
  <c r="J42"/>
  <c r="J43"/>
  <c r="J61"/>
  <c r="J57"/>
  <c r="J60"/>
  <c r="J55"/>
  <c r="J59"/>
  <c r="J62"/>
  <c r="J56"/>
  <c r="J58"/>
  <c r="J232"/>
  <c r="J233"/>
  <c r="J231"/>
  <c r="J234"/>
  <c r="J235"/>
  <c r="J228"/>
  <c r="J224"/>
  <c r="J220"/>
  <c r="J216"/>
  <c r="J212"/>
  <c r="J208"/>
  <c r="J229"/>
  <c r="J225"/>
  <c r="J221"/>
  <c r="J217"/>
  <c r="J213"/>
  <c r="J209"/>
  <c r="J205"/>
  <c r="J223"/>
  <c r="J215"/>
  <c r="J207"/>
  <c r="J227"/>
  <c r="J219"/>
  <c r="J222"/>
  <c r="J206"/>
  <c r="J218"/>
  <c r="J210"/>
  <c r="J211"/>
  <c r="J230"/>
  <c r="J214"/>
  <c r="J188"/>
  <c r="J184"/>
  <c r="J189"/>
  <c r="J185"/>
  <c r="J183"/>
  <c r="J187"/>
  <c r="J190"/>
  <c r="J182"/>
  <c r="J186"/>
  <c r="J172"/>
  <c r="J173"/>
  <c r="J174"/>
  <c r="J37"/>
  <c r="J33"/>
  <c r="J29"/>
  <c r="J25"/>
  <c r="J39"/>
  <c r="J34"/>
  <c r="J28"/>
  <c r="J23"/>
  <c r="J26"/>
  <c r="J38"/>
  <c r="J32"/>
  <c r="J35"/>
  <c r="J30"/>
  <c r="J24"/>
  <c r="J36"/>
  <c r="J31"/>
  <c r="J27"/>
  <c r="J268"/>
  <c r="J269"/>
  <c r="J271"/>
  <c r="J270"/>
  <c r="J168"/>
  <c r="J164"/>
  <c r="J160"/>
  <c r="J156"/>
  <c r="J169"/>
  <c r="J165"/>
  <c r="J161"/>
  <c r="J157"/>
  <c r="J167"/>
  <c r="J159"/>
  <c r="J171"/>
  <c r="J155"/>
  <c r="J166"/>
  <c r="J170"/>
  <c r="J162"/>
  <c r="J154"/>
  <c r="J163"/>
  <c r="J158"/>
  <c r="J21"/>
  <c r="J19"/>
  <c r="J20"/>
  <c r="J22"/>
  <c r="J248"/>
  <c r="J244"/>
  <c r="J240"/>
  <c r="J245"/>
  <c r="J241"/>
  <c r="J247"/>
  <c r="J243"/>
  <c r="J242"/>
  <c r="J246"/>
  <c r="J17"/>
  <c r="J18"/>
  <c r="J16"/>
  <c r="J204"/>
  <c r="J200"/>
  <c r="J196"/>
  <c r="J192"/>
  <c r="J201"/>
  <c r="J197"/>
  <c r="J193"/>
  <c r="J199"/>
  <c r="J191"/>
  <c r="J203"/>
  <c r="J202"/>
  <c r="J194"/>
  <c r="J195"/>
  <c r="J198"/>
  <c r="J129"/>
  <c r="J125"/>
  <c r="J121"/>
  <c r="J117"/>
  <c r="J113"/>
  <c r="J109"/>
  <c r="J105"/>
  <c r="J101"/>
  <c r="J97"/>
  <c r="J93"/>
  <c r="J89"/>
  <c r="J85"/>
  <c r="J81"/>
  <c r="J77"/>
  <c r="J73"/>
  <c r="J69"/>
  <c r="J65"/>
  <c r="J124"/>
  <c r="J119"/>
  <c r="J114"/>
  <c r="J108"/>
  <c r="J103"/>
  <c r="J98"/>
  <c r="J92"/>
  <c r="J87"/>
  <c r="J82"/>
  <c r="J76"/>
  <c r="J71"/>
  <c r="J66"/>
  <c r="J127"/>
  <c r="J116"/>
  <c r="J106"/>
  <c r="J95"/>
  <c r="J84"/>
  <c r="J74"/>
  <c r="J63"/>
  <c r="J123"/>
  <c r="J112"/>
  <c r="J102"/>
  <c r="J91"/>
  <c r="J80"/>
  <c r="J70"/>
  <c r="J126"/>
  <c r="J120"/>
  <c r="J115"/>
  <c r="J110"/>
  <c r="J104"/>
  <c r="J99"/>
  <c r="J94"/>
  <c r="J88"/>
  <c r="J83"/>
  <c r="J78"/>
  <c r="J72"/>
  <c r="J67"/>
  <c r="J122"/>
  <c r="J111"/>
  <c r="J100"/>
  <c r="J90"/>
  <c r="J79"/>
  <c r="J68"/>
  <c r="J128"/>
  <c r="J118"/>
  <c r="J107"/>
  <c r="J96"/>
  <c r="J86"/>
  <c r="J75"/>
  <c r="J64"/>
  <c r="J272"/>
  <c r="J273"/>
  <c r="J13"/>
  <c r="J12"/>
  <c r="J15"/>
  <c r="J14"/>
  <c r="J10"/>
  <c r="J11"/>
  <c r="R457"/>
  <c r="T55"/>
  <c r="T112"/>
  <c r="T432"/>
  <c r="T236"/>
  <c r="R477"/>
  <c r="R469"/>
  <c r="R445"/>
  <c r="R437"/>
  <c r="R413"/>
  <c r="R405"/>
  <c r="R381"/>
  <c r="R373"/>
  <c r="R341"/>
  <c r="R333"/>
  <c r="R309"/>
  <c r="R301"/>
  <c r="R293"/>
  <c r="R277"/>
  <c r="R213"/>
  <c r="R165"/>
  <c r="R157"/>
  <c r="T133"/>
  <c r="T75"/>
  <c r="T27"/>
  <c r="T19"/>
  <c r="R128"/>
  <c r="T512"/>
  <c r="T448"/>
  <c r="T320"/>
  <c r="T176"/>
  <c r="T144"/>
  <c r="R208"/>
  <c r="B67" i="2"/>
  <c r="J8" i="4"/>
  <c r="J4"/>
  <c r="J7"/>
  <c r="J6"/>
  <c r="H65" i="2"/>
  <c r="J5" i="4"/>
  <c r="J9"/>
  <c r="I66" i="5" l="1"/>
  <c r="I60" i="2"/>
  <c r="J60" s="1"/>
  <c r="I56"/>
  <c r="J56" s="1"/>
  <c r="I52"/>
  <c r="J52" s="1"/>
  <c r="I48"/>
  <c r="J48" s="1"/>
  <c r="I44"/>
  <c r="J44" s="1"/>
  <c r="I40"/>
  <c r="J40" s="1"/>
  <c r="I36"/>
  <c r="J36" s="1"/>
  <c r="I32"/>
  <c r="J32" s="1"/>
  <c r="I28"/>
  <c r="J28" s="1"/>
  <c r="I24"/>
  <c r="J24" s="1"/>
  <c r="I20"/>
  <c r="J20" s="1"/>
  <c r="I16"/>
  <c r="J16" s="1"/>
  <c r="I13"/>
  <c r="J13" s="1"/>
  <c r="I9"/>
  <c r="J9" s="1"/>
  <c r="I5"/>
  <c r="J5" s="1"/>
  <c r="I63"/>
  <c r="J63" s="1"/>
  <c r="I59"/>
  <c r="J59" s="1"/>
  <c r="I55"/>
  <c r="J55" s="1"/>
  <c r="I51"/>
  <c r="J51" s="1"/>
  <c r="I47"/>
  <c r="J47" s="1"/>
  <c r="I43"/>
  <c r="J43" s="1"/>
  <c r="I39"/>
  <c r="J39" s="1"/>
  <c r="I35"/>
  <c r="J35" s="1"/>
  <c r="I31"/>
  <c r="J31" s="1"/>
  <c r="I27"/>
  <c r="J27" s="1"/>
  <c r="I23"/>
  <c r="J23" s="1"/>
  <c r="I19"/>
  <c r="J19" s="1"/>
  <c r="I15"/>
  <c r="J15" s="1"/>
  <c r="I12"/>
  <c r="J12" s="1"/>
  <c r="I8"/>
  <c r="J8" s="1"/>
  <c r="I4"/>
  <c r="I57"/>
  <c r="J57" s="1"/>
  <c r="I49"/>
  <c r="J49" s="1"/>
  <c r="I41"/>
  <c r="J41" s="1"/>
  <c r="I33"/>
  <c r="J33" s="1"/>
  <c r="I25"/>
  <c r="J25" s="1"/>
  <c r="I17"/>
  <c r="J17" s="1"/>
  <c r="I10"/>
  <c r="J10" s="1"/>
  <c r="I53"/>
  <c r="J53" s="1"/>
  <c r="I37"/>
  <c r="J37" s="1"/>
  <c r="I21"/>
  <c r="J21" s="1"/>
  <c r="I6"/>
  <c r="J6" s="1"/>
  <c r="I54"/>
  <c r="J54" s="1"/>
  <c r="I30"/>
  <c r="J30" s="1"/>
  <c r="I58"/>
  <c r="J58" s="1"/>
  <c r="I50"/>
  <c r="J50" s="1"/>
  <c r="I42"/>
  <c r="J42" s="1"/>
  <c r="I34"/>
  <c r="J34" s="1"/>
  <c r="I26"/>
  <c r="J26" s="1"/>
  <c r="I18"/>
  <c r="J18" s="1"/>
  <c r="I11"/>
  <c r="J11" s="1"/>
  <c r="I3"/>
  <c r="J3" s="1"/>
  <c r="I61"/>
  <c r="J61" s="1"/>
  <c r="I45"/>
  <c r="J45" s="1"/>
  <c r="I29"/>
  <c r="J29" s="1"/>
  <c r="I14"/>
  <c r="J14" s="1"/>
  <c r="I62"/>
  <c r="J62" s="1"/>
  <c r="I46"/>
  <c r="J46" s="1"/>
  <c r="I38"/>
  <c r="J38" s="1"/>
  <c r="I22"/>
  <c r="J22" s="1"/>
  <c r="I7"/>
  <c r="J7" s="1"/>
  <c r="I2"/>
  <c r="L4" i="4" l="1"/>
  <c r="L177"/>
  <c r="K55" i="2"/>
  <c r="L97" i="4"/>
  <c r="L49"/>
  <c r="L45"/>
  <c r="L50"/>
  <c r="L46"/>
  <c r="L48"/>
  <c r="L47"/>
  <c r="L51"/>
  <c r="L44"/>
  <c r="K24" i="2"/>
  <c r="L457" i="4"/>
  <c r="L453"/>
  <c r="L449"/>
  <c r="L456"/>
  <c r="L452"/>
  <c r="L448"/>
  <c r="L459"/>
  <c r="L451"/>
  <c r="L458"/>
  <c r="L450"/>
  <c r="L446"/>
  <c r="L454"/>
  <c r="L447"/>
  <c r="L455"/>
  <c r="L178"/>
  <c r="L179"/>
  <c r="K56" i="2"/>
  <c r="L117" i="4"/>
  <c r="L113"/>
  <c r="L109"/>
  <c r="L105"/>
  <c r="L101"/>
  <c r="L118"/>
  <c r="L114"/>
  <c r="L110"/>
  <c r="L106"/>
  <c r="L102"/>
  <c r="L98"/>
  <c r="L112"/>
  <c r="L104"/>
  <c r="L108"/>
  <c r="L111"/>
  <c r="L115"/>
  <c r="L107"/>
  <c r="L99"/>
  <c r="L116"/>
  <c r="L100"/>
  <c r="L119"/>
  <c r="L103"/>
  <c r="L9"/>
  <c r="L5"/>
  <c r="L8"/>
  <c r="L6"/>
  <c r="L7"/>
  <c r="L237"/>
  <c r="L236"/>
  <c r="L238"/>
  <c r="L239"/>
  <c r="L233"/>
  <c r="L232"/>
  <c r="L235"/>
  <c r="L234"/>
  <c r="L231"/>
  <c r="K18" i="2"/>
  <c r="L369" i="4"/>
  <c r="L365"/>
  <c r="L361"/>
  <c r="L357"/>
  <c r="L353"/>
  <c r="L349"/>
  <c r="L345"/>
  <c r="L341"/>
  <c r="L337"/>
  <c r="L333"/>
  <c r="L368"/>
  <c r="L364"/>
  <c r="L360"/>
  <c r="L356"/>
  <c r="L352"/>
  <c r="L348"/>
  <c r="L344"/>
  <c r="L340"/>
  <c r="L336"/>
  <c r="L332"/>
  <c r="L371"/>
  <c r="L363"/>
  <c r="L355"/>
  <c r="L347"/>
  <c r="L339"/>
  <c r="L331"/>
  <c r="L370"/>
  <c r="L362"/>
  <c r="L354"/>
  <c r="L346"/>
  <c r="L338"/>
  <c r="L366"/>
  <c r="L350"/>
  <c r="L334"/>
  <c r="L342"/>
  <c r="L343"/>
  <c r="L367"/>
  <c r="L351"/>
  <c r="L335"/>
  <c r="L358"/>
  <c r="L359"/>
  <c r="K50" i="2"/>
  <c r="L262" i="4"/>
  <c r="L263"/>
  <c r="K54" i="2"/>
  <c r="L93" i="4"/>
  <c r="L89"/>
  <c r="L85"/>
  <c r="L81"/>
  <c r="L94"/>
  <c r="L90"/>
  <c r="L86"/>
  <c r="L82"/>
  <c r="L96"/>
  <c r="L88"/>
  <c r="L80"/>
  <c r="L92"/>
  <c r="L95"/>
  <c r="L79"/>
  <c r="L91"/>
  <c r="L83"/>
  <c r="L84"/>
  <c r="L87"/>
  <c r="K53" i="2"/>
  <c r="L273" i="4"/>
  <c r="L272"/>
  <c r="L141"/>
  <c r="L139"/>
  <c r="L140"/>
  <c r="L17"/>
  <c r="L18"/>
  <c r="L16"/>
  <c r="K19" i="2"/>
  <c r="L401" i="4"/>
  <c r="L397"/>
  <c r="L393"/>
  <c r="L389"/>
  <c r="L385"/>
  <c r="L381"/>
  <c r="L377"/>
  <c r="L373"/>
  <c r="L400"/>
  <c r="L396"/>
  <c r="L392"/>
  <c r="L388"/>
  <c r="L384"/>
  <c r="L380"/>
  <c r="L376"/>
  <c r="L372"/>
  <c r="L395"/>
  <c r="L387"/>
  <c r="L379"/>
  <c r="L394"/>
  <c r="L386"/>
  <c r="L378"/>
  <c r="L398"/>
  <c r="L382"/>
  <c r="L374"/>
  <c r="L375"/>
  <c r="L399"/>
  <c r="L383"/>
  <c r="L390"/>
  <c r="L391"/>
  <c r="L153"/>
  <c r="L150"/>
  <c r="L152"/>
  <c r="L151"/>
  <c r="K51" i="2"/>
  <c r="L265" i="4"/>
  <c r="L264"/>
  <c r="L267"/>
  <c r="L266"/>
  <c r="L21"/>
  <c r="L22"/>
  <c r="L19"/>
  <c r="L20"/>
  <c r="K20" i="2"/>
  <c r="L404" i="4"/>
  <c r="L403"/>
  <c r="L402"/>
  <c r="L169"/>
  <c r="L165"/>
  <c r="L161"/>
  <c r="L157"/>
  <c r="L170"/>
  <c r="L166"/>
  <c r="L162"/>
  <c r="L158"/>
  <c r="L154"/>
  <c r="L168"/>
  <c r="L160"/>
  <c r="L164"/>
  <c r="L159"/>
  <c r="L171"/>
  <c r="L163"/>
  <c r="L155"/>
  <c r="L156"/>
  <c r="L167"/>
  <c r="K52" i="2"/>
  <c r="L269" i="4"/>
  <c r="L268"/>
  <c r="L270"/>
  <c r="L271"/>
  <c r="K22" i="2"/>
  <c r="L425" i="4"/>
  <c r="L421"/>
  <c r="L417"/>
  <c r="L424"/>
  <c r="L420"/>
  <c r="L416"/>
  <c r="L427"/>
  <c r="L419"/>
  <c r="L426"/>
  <c r="L418"/>
  <c r="L422"/>
  <c r="L423"/>
  <c r="K14" i="2"/>
  <c r="L293" i="4"/>
  <c r="L289"/>
  <c r="L285"/>
  <c r="L292"/>
  <c r="L288"/>
  <c r="L284"/>
  <c r="L291"/>
  <c r="L283"/>
  <c r="L290"/>
  <c r="L282"/>
  <c r="L286"/>
  <c r="L287"/>
  <c r="L13"/>
  <c r="L14"/>
  <c r="L15"/>
  <c r="L11"/>
  <c r="L12"/>
  <c r="L10"/>
  <c r="L149"/>
  <c r="L145"/>
  <c r="L146"/>
  <c r="L142"/>
  <c r="L144"/>
  <c r="L148"/>
  <c r="L143"/>
  <c r="L147"/>
  <c r="L294"/>
  <c r="K21" i="2"/>
  <c r="L413" i="4"/>
  <c r="L409"/>
  <c r="L405"/>
  <c r="L412"/>
  <c r="L408"/>
  <c r="L411"/>
  <c r="L410"/>
  <c r="L414"/>
  <c r="L407"/>
  <c r="L415"/>
  <c r="L406"/>
  <c r="K17" i="2"/>
  <c r="L329" i="4"/>
  <c r="L325"/>
  <c r="L321"/>
  <c r="L317"/>
  <c r="L328"/>
  <c r="L324"/>
  <c r="L320"/>
  <c r="L323"/>
  <c r="L330"/>
  <c r="L322"/>
  <c r="L318"/>
  <c r="L326"/>
  <c r="L319"/>
  <c r="L327"/>
  <c r="K49" i="2"/>
  <c r="L261" i="4"/>
  <c r="L257"/>
  <c r="L253"/>
  <c r="L260"/>
  <c r="L256"/>
  <c r="L252"/>
  <c r="L259"/>
  <c r="L251"/>
  <c r="L258"/>
  <c r="L254"/>
  <c r="L255"/>
  <c r="L77"/>
  <c r="L73"/>
  <c r="L69"/>
  <c r="L65"/>
  <c r="L78"/>
  <c r="L74"/>
  <c r="L70"/>
  <c r="L66"/>
  <c r="L72"/>
  <c r="L64"/>
  <c r="L76"/>
  <c r="L68"/>
  <c r="L63"/>
  <c r="L75"/>
  <c r="L67"/>
  <c r="L71"/>
  <c r="K27" i="2"/>
  <c r="L469" i="4"/>
  <c r="L470"/>
  <c r="L201"/>
  <c r="L197"/>
  <c r="L193"/>
  <c r="L204"/>
  <c r="L200"/>
  <c r="L203"/>
  <c r="L198"/>
  <c r="L191"/>
  <c r="L202"/>
  <c r="L196"/>
  <c r="L194"/>
  <c r="L195"/>
  <c r="L199"/>
  <c r="L192"/>
  <c r="L125"/>
  <c r="L126"/>
  <c r="L123"/>
  <c r="L124"/>
  <c r="K13" i="2"/>
  <c r="L281" i="4"/>
  <c r="L280"/>
  <c r="K28" i="2"/>
  <c r="L473" i="4"/>
  <c r="L472"/>
  <c r="L474"/>
  <c r="L471"/>
  <c r="L229"/>
  <c r="L225"/>
  <c r="L221"/>
  <c r="L217"/>
  <c r="L213"/>
  <c r="L209"/>
  <c r="L205"/>
  <c r="L228"/>
  <c r="L224"/>
  <c r="L220"/>
  <c r="L216"/>
  <c r="L212"/>
  <c r="L208"/>
  <c r="L227"/>
  <c r="L219"/>
  <c r="L211"/>
  <c r="L226"/>
  <c r="L218"/>
  <c r="L210"/>
  <c r="L222"/>
  <c r="L206"/>
  <c r="L214"/>
  <c r="L215"/>
  <c r="L223"/>
  <c r="L207"/>
  <c r="L230"/>
  <c r="L277"/>
  <c r="L276"/>
  <c r="L275"/>
  <c r="L274"/>
  <c r="L278"/>
  <c r="L279"/>
  <c r="L41"/>
  <c r="L40"/>
  <c r="L509"/>
  <c r="L508"/>
  <c r="L507"/>
  <c r="L506"/>
  <c r="L510"/>
  <c r="L511"/>
  <c r="L505"/>
  <c r="L501"/>
  <c r="L497"/>
  <c r="L493"/>
  <c r="L489"/>
  <c r="L485"/>
  <c r="L481"/>
  <c r="L504"/>
  <c r="L500"/>
  <c r="L496"/>
  <c r="L492"/>
  <c r="L488"/>
  <c r="L484"/>
  <c r="L499"/>
  <c r="L491"/>
  <c r="L483"/>
  <c r="L498"/>
  <c r="L490"/>
  <c r="L482"/>
  <c r="L494"/>
  <c r="L495"/>
  <c r="L502"/>
  <c r="L486"/>
  <c r="L503"/>
  <c r="L487"/>
  <c r="K26" i="2"/>
  <c r="L465" i="4"/>
  <c r="L468"/>
  <c r="L464"/>
  <c r="L467"/>
  <c r="L466"/>
  <c r="K58" i="2"/>
  <c r="L121" i="4"/>
  <c r="L122"/>
  <c r="L37"/>
  <c r="L33"/>
  <c r="L29"/>
  <c r="L25"/>
  <c r="L38"/>
  <c r="L34"/>
  <c r="L30"/>
  <c r="L26"/>
  <c r="L32"/>
  <c r="L24"/>
  <c r="L28"/>
  <c r="L23"/>
  <c r="L35"/>
  <c r="L27"/>
  <c r="L36"/>
  <c r="L39"/>
  <c r="L31"/>
  <c r="L53"/>
  <c r="L54"/>
  <c r="L52"/>
  <c r="L181"/>
  <c r="L180"/>
  <c r="L42"/>
  <c r="L43"/>
  <c r="K23" i="2"/>
  <c r="L445" i="4"/>
  <c r="L441"/>
  <c r="L437"/>
  <c r="L433"/>
  <c r="L429"/>
  <c r="L444"/>
  <c r="L440"/>
  <c r="L436"/>
  <c r="L432"/>
  <c r="L428"/>
  <c r="L443"/>
  <c r="L435"/>
  <c r="L442"/>
  <c r="L434"/>
  <c r="L430"/>
  <c r="L439"/>
  <c r="L431"/>
  <c r="L438"/>
  <c r="L176"/>
  <c r="L175"/>
  <c r="K29" i="2"/>
  <c r="L477" i="4"/>
  <c r="L480"/>
  <c r="L476"/>
  <c r="L475"/>
  <c r="L478"/>
  <c r="L479"/>
  <c r="L61"/>
  <c r="L57"/>
  <c r="L62"/>
  <c r="L58"/>
  <c r="L56"/>
  <c r="L59"/>
  <c r="L60"/>
  <c r="L55"/>
  <c r="L189"/>
  <c r="L185"/>
  <c r="L184"/>
  <c r="L182"/>
  <c r="L187"/>
  <c r="L186"/>
  <c r="L188"/>
  <c r="L190"/>
  <c r="L183"/>
  <c r="K30" i="2"/>
  <c r="L128" i="4"/>
  <c r="L127"/>
  <c r="L173"/>
  <c r="L174"/>
  <c r="L172"/>
  <c r="K25" i="2"/>
  <c r="L461" i="4"/>
  <c r="L460"/>
  <c r="L462"/>
  <c r="L463"/>
  <c r="K57" i="2"/>
  <c r="L120" i="4"/>
  <c r="K15" i="2"/>
  <c r="L305" i="4"/>
  <c r="L301"/>
  <c r="L297"/>
  <c r="L304"/>
  <c r="L300"/>
  <c r="L296"/>
  <c r="L299"/>
  <c r="L298"/>
  <c r="L302"/>
  <c r="L303"/>
  <c r="L295"/>
  <c r="K31" i="2"/>
  <c r="L129" i="4"/>
  <c r="L245"/>
  <c r="L241"/>
  <c r="L248"/>
  <c r="L244"/>
  <c r="L240"/>
  <c r="L243"/>
  <c r="L242"/>
  <c r="L246"/>
  <c r="L247"/>
  <c r="L517"/>
  <c r="L513"/>
  <c r="L516"/>
  <c r="L512"/>
  <c r="L515"/>
  <c r="L514"/>
  <c r="L518"/>
  <c r="L519"/>
  <c r="K16" i="2"/>
  <c r="L313" i="4"/>
  <c r="L309"/>
  <c r="L316"/>
  <c r="L312"/>
  <c r="L308"/>
  <c r="L315"/>
  <c r="L307"/>
  <c r="L314"/>
  <c r="L306"/>
  <c r="L311"/>
  <c r="L310"/>
  <c r="L137"/>
  <c r="L133"/>
  <c r="L138"/>
  <c r="L134"/>
  <c r="L130"/>
  <c r="L136"/>
  <c r="L132"/>
  <c r="L131"/>
  <c r="L135"/>
  <c r="L249"/>
  <c r="L250"/>
  <c r="K3" i="2"/>
  <c r="K34"/>
  <c r="K12"/>
  <c r="K43"/>
  <c r="K44"/>
  <c r="K60"/>
  <c r="K7"/>
  <c r="K62"/>
  <c r="K61"/>
  <c r="K6"/>
  <c r="K10"/>
  <c r="K41"/>
  <c r="K8"/>
  <c r="K39"/>
  <c r="K9"/>
  <c r="K40"/>
  <c r="K2"/>
  <c r="K46"/>
  <c r="K45"/>
  <c r="K33"/>
  <c r="K4"/>
  <c r="K35"/>
  <c r="K5"/>
  <c r="K36"/>
  <c r="K59"/>
  <c r="K38"/>
  <c r="K11"/>
  <c r="K42"/>
  <c r="K37"/>
  <c r="K47"/>
  <c r="K63"/>
  <c r="K32"/>
  <c r="K48"/>
  <c r="M97" i="4" l="1"/>
  <c r="M177"/>
  <c r="M120"/>
  <c r="M294"/>
  <c r="M129"/>
  <c r="M273"/>
  <c r="M272"/>
  <c r="M370"/>
  <c r="M366"/>
  <c r="M362"/>
  <c r="M358"/>
  <c r="M354"/>
  <c r="M350"/>
  <c r="M346"/>
  <c r="M342"/>
  <c r="M338"/>
  <c r="M334"/>
  <c r="M369"/>
  <c r="M365"/>
  <c r="M361"/>
  <c r="M357"/>
  <c r="M353"/>
  <c r="M349"/>
  <c r="M345"/>
  <c r="M341"/>
  <c r="M337"/>
  <c r="M333"/>
  <c r="M368"/>
  <c r="M360"/>
  <c r="M352"/>
  <c r="M344"/>
  <c r="M336"/>
  <c r="M367"/>
  <c r="M359"/>
  <c r="M351"/>
  <c r="M343"/>
  <c r="M335"/>
  <c r="M371"/>
  <c r="M355"/>
  <c r="M339"/>
  <c r="M363"/>
  <c r="M331"/>
  <c r="M364"/>
  <c r="M332"/>
  <c r="M356"/>
  <c r="M340"/>
  <c r="M347"/>
  <c r="M348"/>
  <c r="M38"/>
  <c r="M34"/>
  <c r="M30"/>
  <c r="M26"/>
  <c r="M39"/>
  <c r="M35"/>
  <c r="M31"/>
  <c r="M27"/>
  <c r="M23"/>
  <c r="M37"/>
  <c r="M29"/>
  <c r="M33"/>
  <c r="M36"/>
  <c r="M28"/>
  <c r="M32"/>
  <c r="M24"/>
  <c r="M25"/>
  <c r="M278"/>
  <c r="M274"/>
  <c r="M277"/>
  <c r="M279"/>
  <c r="M275"/>
  <c r="M276"/>
  <c r="M146"/>
  <c r="M142"/>
  <c r="M147"/>
  <c r="M143"/>
  <c r="M149"/>
  <c r="M148"/>
  <c r="M144"/>
  <c r="M145"/>
  <c r="M127"/>
  <c r="M128"/>
  <c r="M478"/>
  <c r="M477"/>
  <c r="M480"/>
  <c r="M479"/>
  <c r="M475"/>
  <c r="M476"/>
  <c r="M474"/>
  <c r="M473"/>
  <c r="M472"/>
  <c r="M471"/>
  <c r="M290"/>
  <c r="M286"/>
  <c r="M282"/>
  <c r="M293"/>
  <c r="M289"/>
  <c r="M285"/>
  <c r="M288"/>
  <c r="M287"/>
  <c r="M291"/>
  <c r="M292"/>
  <c r="M283"/>
  <c r="M284"/>
  <c r="M402"/>
  <c r="M403"/>
  <c r="M404"/>
  <c r="M398"/>
  <c r="M394"/>
  <c r="M390"/>
  <c r="M386"/>
  <c r="M382"/>
  <c r="M378"/>
  <c r="M374"/>
  <c r="M401"/>
  <c r="M397"/>
  <c r="M393"/>
  <c r="M389"/>
  <c r="M385"/>
  <c r="M381"/>
  <c r="M377"/>
  <c r="M373"/>
  <c r="M400"/>
  <c r="M392"/>
  <c r="M384"/>
  <c r="M376"/>
  <c r="M399"/>
  <c r="M391"/>
  <c r="M383"/>
  <c r="M375"/>
  <c r="M387"/>
  <c r="M396"/>
  <c r="M388"/>
  <c r="M372"/>
  <c r="M395"/>
  <c r="M379"/>
  <c r="M380"/>
  <c r="M94"/>
  <c r="M90"/>
  <c r="M86"/>
  <c r="M82"/>
  <c r="M95"/>
  <c r="M91"/>
  <c r="M87"/>
  <c r="M83"/>
  <c r="M79"/>
  <c r="M93"/>
  <c r="M85"/>
  <c r="M81"/>
  <c r="M84"/>
  <c r="M96"/>
  <c r="M88"/>
  <c r="M80"/>
  <c r="M89"/>
  <c r="M92"/>
  <c r="M138"/>
  <c r="M134"/>
  <c r="M130"/>
  <c r="M135"/>
  <c r="M131"/>
  <c r="M133"/>
  <c r="M137"/>
  <c r="M132"/>
  <c r="M136"/>
  <c r="M190"/>
  <c r="M186"/>
  <c r="M182"/>
  <c r="M189"/>
  <c r="M187"/>
  <c r="M185"/>
  <c r="M183"/>
  <c r="M188"/>
  <c r="M184"/>
  <c r="M170"/>
  <c r="M166"/>
  <c r="M162"/>
  <c r="M158"/>
  <c r="M154"/>
  <c r="M171"/>
  <c r="M167"/>
  <c r="M163"/>
  <c r="M159"/>
  <c r="M155"/>
  <c r="M165"/>
  <c r="M157"/>
  <c r="M169"/>
  <c r="M164"/>
  <c r="M168"/>
  <c r="M160"/>
  <c r="M161"/>
  <c r="M156"/>
  <c r="M139"/>
  <c r="M141"/>
  <c r="M140"/>
  <c r="M178"/>
  <c r="M179"/>
  <c r="M180"/>
  <c r="M181"/>
  <c r="M510"/>
  <c r="M506"/>
  <c r="M509"/>
  <c r="M511"/>
  <c r="M507"/>
  <c r="M508"/>
  <c r="M202"/>
  <c r="M198"/>
  <c r="M194"/>
  <c r="M201"/>
  <c r="M200"/>
  <c r="M196"/>
  <c r="M199"/>
  <c r="M192"/>
  <c r="M193"/>
  <c r="M203"/>
  <c r="M204"/>
  <c r="M195"/>
  <c r="M197"/>
  <c r="M191"/>
  <c r="M462"/>
  <c r="M461"/>
  <c r="M463"/>
  <c r="M460"/>
  <c r="M466"/>
  <c r="M465"/>
  <c r="M464"/>
  <c r="M467"/>
  <c r="M468"/>
  <c r="M270"/>
  <c r="M269"/>
  <c r="M271"/>
  <c r="M268"/>
  <c r="M250"/>
  <c r="M249"/>
  <c r="M174"/>
  <c r="M173"/>
  <c r="M172"/>
  <c r="M126"/>
  <c r="M123"/>
  <c r="M125"/>
  <c r="M124"/>
  <c r="M18"/>
  <c r="M17"/>
  <c r="M16"/>
  <c r="M6"/>
  <c r="M4"/>
  <c r="M5"/>
  <c r="M7"/>
  <c r="M8"/>
  <c r="M9"/>
  <c r="M42"/>
  <c r="M43"/>
  <c r="M502"/>
  <c r="M498"/>
  <c r="M494"/>
  <c r="M490"/>
  <c r="M486"/>
  <c r="M482"/>
  <c r="M505"/>
  <c r="M501"/>
  <c r="M497"/>
  <c r="M493"/>
  <c r="M489"/>
  <c r="M485"/>
  <c r="M481"/>
  <c r="M504"/>
  <c r="M496"/>
  <c r="M488"/>
  <c r="M503"/>
  <c r="M495"/>
  <c r="M487"/>
  <c r="M499"/>
  <c r="M483"/>
  <c r="M491"/>
  <c r="M492"/>
  <c r="M500"/>
  <c r="M484"/>
  <c r="M230"/>
  <c r="M226"/>
  <c r="M222"/>
  <c r="M218"/>
  <c r="M214"/>
  <c r="M210"/>
  <c r="M206"/>
  <c r="M229"/>
  <c r="M225"/>
  <c r="M221"/>
  <c r="M217"/>
  <c r="M213"/>
  <c r="M209"/>
  <c r="M205"/>
  <c r="M224"/>
  <c r="M216"/>
  <c r="M208"/>
  <c r="M223"/>
  <c r="M215"/>
  <c r="M207"/>
  <c r="M227"/>
  <c r="M211"/>
  <c r="M228"/>
  <c r="M212"/>
  <c r="M219"/>
  <c r="M220"/>
  <c r="M14"/>
  <c r="M10"/>
  <c r="M15"/>
  <c r="M13"/>
  <c r="M11"/>
  <c r="M12"/>
  <c r="M442"/>
  <c r="M438"/>
  <c r="M434"/>
  <c r="M430"/>
  <c r="M445"/>
  <c r="M441"/>
  <c r="M437"/>
  <c r="M433"/>
  <c r="M429"/>
  <c r="M440"/>
  <c r="M432"/>
  <c r="M439"/>
  <c r="M431"/>
  <c r="M435"/>
  <c r="M443"/>
  <c r="M428"/>
  <c r="M436"/>
  <c r="M444"/>
  <c r="M426"/>
  <c r="M422"/>
  <c r="M418"/>
  <c r="M425"/>
  <c r="M421"/>
  <c r="M417"/>
  <c r="M424"/>
  <c r="M416"/>
  <c r="M423"/>
  <c r="M419"/>
  <c r="M420"/>
  <c r="M427"/>
  <c r="M266"/>
  <c r="M265"/>
  <c r="M264"/>
  <c r="M267"/>
  <c r="M246"/>
  <c r="M242"/>
  <c r="M245"/>
  <c r="M241"/>
  <c r="M248"/>
  <c r="M240"/>
  <c r="M247"/>
  <c r="M243"/>
  <c r="M244"/>
  <c r="M175"/>
  <c r="M176"/>
  <c r="M150"/>
  <c r="M151"/>
  <c r="M153"/>
  <c r="M152"/>
  <c r="M238"/>
  <c r="M237"/>
  <c r="M239"/>
  <c r="M236"/>
  <c r="M314"/>
  <c r="M310"/>
  <c r="M306"/>
  <c r="M313"/>
  <c r="M309"/>
  <c r="M312"/>
  <c r="M311"/>
  <c r="M307"/>
  <c r="M315"/>
  <c r="M308"/>
  <c r="M316"/>
  <c r="M122"/>
  <c r="M121"/>
  <c r="M470"/>
  <c r="M469"/>
  <c r="M258"/>
  <c r="M254"/>
  <c r="M261"/>
  <c r="M257"/>
  <c r="M253"/>
  <c r="M256"/>
  <c r="M255"/>
  <c r="M259"/>
  <c r="M260"/>
  <c r="M251"/>
  <c r="M252"/>
  <c r="M458"/>
  <c r="M454"/>
  <c r="M450"/>
  <c r="M446"/>
  <c r="M457"/>
  <c r="M453"/>
  <c r="M449"/>
  <c r="M456"/>
  <c r="M448"/>
  <c r="M455"/>
  <c r="M447"/>
  <c r="M451"/>
  <c r="M459"/>
  <c r="M452"/>
  <c r="M518"/>
  <c r="M514"/>
  <c r="M517"/>
  <c r="M513"/>
  <c r="M512"/>
  <c r="M519"/>
  <c r="M515"/>
  <c r="M516"/>
  <c r="M62"/>
  <c r="M58"/>
  <c r="M59"/>
  <c r="M55"/>
  <c r="M61"/>
  <c r="M57"/>
  <c r="M56"/>
  <c r="M60"/>
  <c r="M22"/>
  <c r="M19"/>
  <c r="M21"/>
  <c r="M20"/>
  <c r="M234"/>
  <c r="M233"/>
  <c r="M232"/>
  <c r="M231"/>
  <c r="M235"/>
  <c r="M50"/>
  <c r="M46"/>
  <c r="M51"/>
  <c r="M47"/>
  <c r="M45"/>
  <c r="M48"/>
  <c r="M49"/>
  <c r="M44"/>
  <c r="M54"/>
  <c r="M53"/>
  <c r="M52"/>
  <c r="M41"/>
  <c r="M40"/>
  <c r="M78"/>
  <c r="M74"/>
  <c r="M70"/>
  <c r="M66"/>
  <c r="M75"/>
  <c r="M71"/>
  <c r="M67"/>
  <c r="M63"/>
  <c r="M77"/>
  <c r="M69"/>
  <c r="M73"/>
  <c r="M68"/>
  <c r="M72"/>
  <c r="M64"/>
  <c r="M65"/>
  <c r="M76"/>
  <c r="M302"/>
  <c r="M298"/>
  <c r="M305"/>
  <c r="M301"/>
  <c r="M297"/>
  <c r="M304"/>
  <c r="M296"/>
  <c r="M303"/>
  <c r="M295"/>
  <c r="M300"/>
  <c r="M299"/>
  <c r="M281"/>
  <c r="M280"/>
  <c r="M330"/>
  <c r="M326"/>
  <c r="M322"/>
  <c r="M318"/>
  <c r="M329"/>
  <c r="M325"/>
  <c r="M321"/>
  <c r="M317"/>
  <c r="M328"/>
  <c r="M320"/>
  <c r="M327"/>
  <c r="M319"/>
  <c r="M323"/>
  <c r="M324"/>
  <c r="M414"/>
  <c r="M410"/>
  <c r="M406"/>
  <c r="M413"/>
  <c r="M409"/>
  <c r="M405"/>
  <c r="M408"/>
  <c r="M415"/>
  <c r="M407"/>
  <c r="M411"/>
  <c r="M412"/>
  <c r="M262"/>
  <c r="M263"/>
  <c r="M118"/>
  <c r="M114"/>
  <c r="M110"/>
  <c r="M106"/>
  <c r="M102"/>
  <c r="M98"/>
  <c r="M119"/>
  <c r="M115"/>
  <c r="M111"/>
  <c r="M107"/>
  <c r="M103"/>
  <c r="M99"/>
  <c r="M117"/>
  <c r="M109"/>
  <c r="M101"/>
  <c r="M113"/>
  <c r="M116"/>
  <c r="M100"/>
  <c r="M112"/>
  <c r="M104"/>
  <c r="M105"/>
  <c r="M108"/>
</calcChain>
</file>

<file path=xl/sharedStrings.xml><?xml version="1.0" encoding="utf-8"?>
<sst xmlns="http://schemas.openxmlformats.org/spreadsheetml/2006/main" count="2756" uniqueCount="608">
  <si>
    <t>NO</t>
  </si>
  <si>
    <t>KODE</t>
  </si>
  <si>
    <t>KATEGORI</t>
  </si>
  <si>
    <t>SUPPLAI</t>
  </si>
  <si>
    <t>STOK 2</t>
  </si>
  <si>
    <t>JUAL</t>
  </si>
  <si>
    <t>RETUR</t>
  </si>
  <si>
    <t>JUAL NET</t>
  </si>
  <si>
    <t>LCU 447</t>
  </si>
  <si>
    <t>LTE 555</t>
  </si>
  <si>
    <t>LYY 732</t>
  </si>
  <si>
    <t>LTE 423</t>
  </si>
  <si>
    <t>LCU 799</t>
  </si>
  <si>
    <t>LTE 592</t>
  </si>
  <si>
    <t>LTE 163</t>
  </si>
  <si>
    <t>LTE 657</t>
  </si>
  <si>
    <t>LGG 352</t>
  </si>
  <si>
    <t>LTE 767</t>
  </si>
  <si>
    <t>LTE 506</t>
  </si>
  <si>
    <t>LTE 227</t>
  </si>
  <si>
    <t>LDI 999</t>
  </si>
  <si>
    <t>LFS 843</t>
  </si>
  <si>
    <t>LGG 837</t>
  </si>
  <si>
    <t>LDO 110</t>
  </si>
  <si>
    <t>LLE 238</t>
  </si>
  <si>
    <t>LCC 918</t>
  </si>
  <si>
    <t>LEP 582</t>
  </si>
  <si>
    <t>LSH 301</t>
  </si>
  <si>
    <t>LOL 800</t>
  </si>
  <si>
    <t>LCC 472</t>
  </si>
  <si>
    <t>LLD 591</t>
  </si>
  <si>
    <t>LLE 412</t>
  </si>
  <si>
    <t>LCC 842</t>
  </si>
  <si>
    <t>LDO 276</t>
  </si>
  <si>
    <t>LWA 311</t>
  </si>
  <si>
    <t>LDO 907</t>
  </si>
  <si>
    <t>LOL 486</t>
  </si>
  <si>
    <t>LYT 394</t>
  </si>
  <si>
    <t>LRY 277</t>
  </si>
  <si>
    <t>LTW 708</t>
  </si>
  <si>
    <t>LDO 385</t>
  </si>
  <si>
    <t>LPE 495</t>
  </si>
  <si>
    <t>LDI 501</t>
  </si>
  <si>
    <t>LPE 681</t>
  </si>
  <si>
    <t>LAG 165</t>
  </si>
  <si>
    <t>LCU 019</t>
  </si>
  <si>
    <t>LWA 685</t>
  </si>
  <si>
    <t>LOD 343</t>
  </si>
  <si>
    <t>LCU 132</t>
  </si>
  <si>
    <t>LPM 931</t>
  </si>
  <si>
    <t>LLD 940</t>
  </si>
  <si>
    <t>LSH 781</t>
  </si>
  <si>
    <t>LYS 995</t>
  </si>
  <si>
    <t>LTO 274</t>
  </si>
  <si>
    <t>LGG 272</t>
  </si>
  <si>
    <t>LCU 977</t>
  </si>
  <si>
    <t>LMS 550</t>
  </si>
  <si>
    <t>LFS 548</t>
  </si>
  <si>
    <t>LDI 560</t>
  </si>
  <si>
    <t>LYT 282</t>
  </si>
  <si>
    <t>LDO 752</t>
  </si>
  <si>
    <t>LYT 894</t>
  </si>
  <si>
    <t>LAN 310</t>
  </si>
  <si>
    <t>LDO 265</t>
  </si>
  <si>
    <t>LAN 245</t>
  </si>
  <si>
    <t>LAN 499</t>
  </si>
  <si>
    <t>LED 485</t>
  </si>
  <si>
    <t>LDO 645</t>
  </si>
  <si>
    <t>LDO 813</t>
  </si>
  <si>
    <t>LEP 601</t>
  </si>
  <si>
    <t>LAG 194</t>
  </si>
  <si>
    <t>LTE 455</t>
  </si>
  <si>
    <t>LHR 863</t>
  </si>
  <si>
    <t>LFZ 810</t>
  </si>
  <si>
    <t>LUD 382</t>
  </si>
  <si>
    <t>LIS 390</t>
  </si>
  <si>
    <t>LTE 377</t>
  </si>
  <si>
    <t>LDO 209</t>
  </si>
  <si>
    <t>LUM 892</t>
  </si>
  <si>
    <t>LTE 420</t>
  </si>
  <si>
    <t>LDG 130</t>
  </si>
  <si>
    <t>LDG 304</t>
  </si>
  <si>
    <t>LLV 183</t>
  </si>
  <si>
    <t>LLE 795</t>
  </si>
  <si>
    <t>LDG 831</t>
  </si>
  <si>
    <t>LIS 622</t>
  </si>
  <si>
    <t>LFS 422</t>
  </si>
  <si>
    <t>LYN 581</t>
  </si>
  <si>
    <t>LRN 020</t>
  </si>
  <si>
    <t>LRD 529</t>
  </si>
  <si>
    <t>LIS 115</t>
  </si>
  <si>
    <t>LUM 985</t>
  </si>
  <si>
    <t>LYY 176</t>
  </si>
  <si>
    <t>LKO 445</t>
  </si>
  <si>
    <t>LDI 692</t>
  </si>
  <si>
    <t>LLV 218</t>
  </si>
  <si>
    <t>LTE 519</t>
  </si>
  <si>
    <t>LKS 734</t>
  </si>
  <si>
    <t>LPI 948</t>
  </si>
  <si>
    <t>LJJ 125</t>
  </si>
  <si>
    <t>LJJ 766</t>
  </si>
  <si>
    <t>LIG 315</t>
  </si>
  <si>
    <t>LEP 740</t>
  </si>
  <si>
    <t>LEP 294</t>
  </si>
  <si>
    <t>LNC 232</t>
  </si>
  <si>
    <t>LTO 158</t>
  </si>
  <si>
    <t>LGG 576</t>
  </si>
  <si>
    <t>LGG 676</t>
  </si>
  <si>
    <t>LAS 226</t>
  </si>
  <si>
    <t>LTE 351</t>
  </si>
  <si>
    <t>LAG 637</t>
  </si>
  <si>
    <t>LIS 424</t>
  </si>
  <si>
    <t>LJH 805</t>
  </si>
  <si>
    <t>LDI 596</t>
  </si>
  <si>
    <t>LIS 721</t>
  </si>
  <si>
    <t>LGG 375</t>
  </si>
  <si>
    <t>LFS 188</t>
  </si>
  <si>
    <t>LTE 103</t>
  </si>
  <si>
    <t>LSM 561</t>
  </si>
  <si>
    <t>LNT 784</t>
  </si>
  <si>
    <t>LTO 756</t>
  </si>
  <si>
    <t>LOD 877</t>
  </si>
  <si>
    <t>LJP 553</t>
  </si>
  <si>
    <t>LKV 745</t>
  </si>
  <si>
    <t>LDO 609</t>
  </si>
  <si>
    <t>LGG 372</t>
  </si>
  <si>
    <t>LYT 927</t>
  </si>
  <si>
    <t>LYT 898</t>
  </si>
  <si>
    <t>LPI 047</t>
  </si>
  <si>
    <t>LDI 833</t>
  </si>
  <si>
    <t>LLE 508</t>
  </si>
  <si>
    <t>LOL 523</t>
  </si>
  <si>
    <t>LAX 891</t>
  </si>
  <si>
    <t>LPC 950</t>
  </si>
  <si>
    <t>LKZ 147</t>
  </si>
  <si>
    <t>LDG 966</t>
  </si>
  <si>
    <t>LOL 829</t>
  </si>
  <si>
    <t>LLM 565</t>
  </si>
  <si>
    <t>LAX 704</t>
  </si>
  <si>
    <t>LPM 660</t>
  </si>
  <si>
    <t>LAX 602</t>
  </si>
  <si>
    <t>LGG 233</t>
  </si>
  <si>
    <t>LLM 268</t>
  </si>
  <si>
    <t>LEN 716</t>
  </si>
  <si>
    <t>LDX 980</t>
  </si>
  <si>
    <t>LEN 909</t>
  </si>
  <si>
    <t>LEN 142</t>
  </si>
  <si>
    <t>LBU 739</t>
  </si>
  <si>
    <t>LBU 783</t>
  </si>
  <si>
    <t>LLM 428</t>
  </si>
  <si>
    <t>LLT 949</t>
  </si>
  <si>
    <t>LAB 357</t>
  </si>
  <si>
    <t>LDX 848</t>
  </si>
  <si>
    <t>LTC 153</t>
  </si>
  <si>
    <t>LDX 680</t>
  </si>
  <si>
    <t>LDA 454</t>
  </si>
  <si>
    <t>LDA 406</t>
  </si>
  <si>
    <t>LDA 461</t>
  </si>
  <si>
    <t>LTC 264</t>
  </si>
  <si>
    <t>LDA 790</t>
  </si>
  <si>
    <t>LDD 987</t>
  </si>
  <si>
    <t>LMV 056</t>
  </si>
  <si>
    <t>LGB 890</t>
  </si>
  <si>
    <t>LLT 600</t>
  </si>
  <si>
    <t>LDD 970</t>
  </si>
  <si>
    <t>LDD 305</t>
  </si>
  <si>
    <t>LDA 924</t>
  </si>
  <si>
    <t>LLD 929</t>
  </si>
  <si>
    <t>LMV 313</t>
  </si>
  <si>
    <t>LDD 960</t>
  </si>
  <si>
    <t>LAD 714</t>
  </si>
  <si>
    <t>LDO 416</t>
  </si>
  <si>
    <t>LAD 361</t>
  </si>
  <si>
    <t>LLA 968</t>
  </si>
  <si>
    <t>LMV 436</t>
  </si>
  <si>
    <t>LKP 696</t>
  </si>
  <si>
    <t>LFZ 742</t>
  </si>
  <si>
    <t>LAD 473</t>
  </si>
  <si>
    <t>LPI 524</t>
  </si>
  <si>
    <t>LAB 466</t>
  </si>
  <si>
    <t>LAD 175</t>
  </si>
  <si>
    <t>LGG 634</t>
  </si>
  <si>
    <t>LGI 621</t>
  </si>
  <si>
    <t>LTF 309</t>
  </si>
  <si>
    <t>LNA 792</t>
  </si>
  <si>
    <t>LBT 735</t>
  </si>
  <si>
    <t>LIR 247</t>
  </si>
  <si>
    <t>LBT 434</t>
  </si>
  <si>
    <t>LSE 936</t>
  </si>
  <si>
    <t>LSI 148</t>
  </si>
  <si>
    <t>LSW 917</t>
  </si>
  <si>
    <t>LIR 926</t>
  </si>
  <si>
    <t>LOP 363</t>
  </si>
  <si>
    <t>LJO 437</t>
  </si>
  <si>
    <t>LNU 299</t>
  </si>
  <si>
    <t>LCA 521</t>
  </si>
  <si>
    <t>LCA 853</t>
  </si>
  <si>
    <t>LTG 244</t>
  </si>
  <si>
    <t>LDO 450</t>
  </si>
  <si>
    <t>LTD 119</t>
  </si>
  <si>
    <t>LDO 545</t>
  </si>
  <si>
    <t>LDG 162</t>
  </si>
  <si>
    <t>LSE 765</t>
  </si>
  <si>
    <t>LPS 240</t>
  </si>
  <si>
    <t>LLE 317</t>
  </si>
  <si>
    <t>LJT 362</t>
  </si>
  <si>
    <t>LDI 656</t>
  </si>
  <si>
    <t>LNE 241</t>
  </si>
  <si>
    <t>LOP 757</t>
  </si>
  <si>
    <t>LSN 171</t>
  </si>
  <si>
    <t>LSN 984</t>
  </si>
  <si>
    <t>LSN 982</t>
  </si>
  <si>
    <t>LBP 814</t>
  </si>
  <si>
    <t>LED 234</t>
  </si>
  <si>
    <t>LBP 287</t>
  </si>
  <si>
    <t>LDH 780</t>
  </si>
  <si>
    <t>LDE 043</t>
  </si>
  <si>
    <t>LSN 261</t>
  </si>
  <si>
    <t>LHB 433</t>
  </si>
  <si>
    <t>LHB 636</t>
  </si>
  <si>
    <t>LBP 812</t>
  </si>
  <si>
    <t>LDU 673</t>
  </si>
  <si>
    <t>LTE 952</t>
  </si>
  <si>
    <t>LYP 497</t>
  </si>
  <si>
    <t>LDP 464</t>
  </si>
  <si>
    <t>LDH 465</t>
  </si>
  <si>
    <t>LFS 668</t>
  </si>
  <si>
    <t>LFM 932</t>
  </si>
  <si>
    <t>LYD 959</t>
  </si>
  <si>
    <t>LFM 490</t>
  </si>
  <si>
    <t>LDH 683</t>
  </si>
  <si>
    <t>LIV 413</t>
  </si>
  <si>
    <t>LCN 638</t>
  </si>
  <si>
    <t>LSM 846</t>
  </si>
  <si>
    <t>LRE 520</t>
  </si>
  <si>
    <t>LSM 155</t>
  </si>
  <si>
    <t>LBY 522</t>
  </si>
  <si>
    <t>LSU 217</t>
  </si>
  <si>
    <t>LSU 747</t>
  </si>
  <si>
    <t>LSM 879</t>
  </si>
  <si>
    <t>LTB 938</t>
  </si>
  <si>
    <t>LAY 210</t>
  </si>
  <si>
    <t>LFM 687</t>
  </si>
  <si>
    <t>LNG 269</t>
  </si>
  <si>
    <t>LAY 690</t>
  </si>
  <si>
    <t>LMF 144</t>
  </si>
  <si>
    <t>LFM 604</t>
  </si>
  <si>
    <t>LDO 356</t>
  </si>
  <si>
    <t>LFM 777</t>
  </si>
  <si>
    <t>LMF 933</t>
  </si>
  <si>
    <t>LBY 964</t>
  </si>
  <si>
    <t>LAY 204</t>
  </si>
  <si>
    <t>LDN 248</t>
  </si>
  <si>
    <t>LSA 575</t>
  </si>
  <si>
    <t>LLX 624</t>
  </si>
  <si>
    <t>LLX 462</t>
  </si>
  <si>
    <t>LLX 482</t>
  </si>
  <si>
    <t>LPR 387</t>
  </si>
  <si>
    <t>LTA 608</t>
  </si>
  <si>
    <t>LTA 991</t>
  </si>
  <si>
    <t>LBU 794</t>
  </si>
  <si>
    <t>LBU 322</t>
  </si>
  <si>
    <t>LER 819</t>
  </si>
  <si>
    <t>LBU 532</t>
  </si>
  <si>
    <t>LBU 865</t>
  </si>
  <si>
    <t>LBU 712</t>
  </si>
  <si>
    <t>LBD 306</t>
  </si>
  <si>
    <t>LDE 715</t>
  </si>
  <si>
    <t>LAY 249</t>
  </si>
  <si>
    <t>LWN 290</t>
  </si>
  <si>
    <t>LWN 691</t>
  </si>
  <si>
    <t>LNG 547</t>
  </si>
  <si>
    <t>LDE 851</t>
  </si>
  <si>
    <t>LSM 360</t>
  </si>
  <si>
    <t>LSO 969</t>
  </si>
  <si>
    <t>LWI 965</t>
  </si>
  <si>
    <t>LAD 469</t>
  </si>
  <si>
    <t>LDE 709</t>
  </si>
  <si>
    <t>LAY 101</t>
  </si>
  <si>
    <t>LSO 391</t>
  </si>
  <si>
    <t>LNY 759</t>
  </si>
  <si>
    <t>LMF 111</t>
  </si>
  <si>
    <t>LIV 584</t>
  </si>
  <si>
    <t>LNY 298</t>
  </si>
  <si>
    <t>LAY 453</t>
  </si>
  <si>
    <t>LMF 128</t>
  </si>
  <si>
    <t>LNY 956</t>
  </si>
  <si>
    <t>LFM 231</t>
  </si>
  <si>
    <t>LAY 573</t>
  </si>
  <si>
    <t>LID 197</t>
  </si>
  <si>
    <t>LTI 502</t>
  </si>
  <si>
    <t>LSP 864</t>
  </si>
  <si>
    <t>LBY 326</t>
  </si>
  <si>
    <t>LHO 728</t>
  </si>
  <si>
    <t>LTB 816</t>
  </si>
  <si>
    <t>LTB 295</t>
  </si>
  <si>
    <t>LAT 791</t>
  </si>
  <si>
    <t>LNY 572</t>
  </si>
  <si>
    <t>LAT 839</t>
  </si>
  <si>
    <t>LDE 170</t>
  </si>
  <si>
    <t>LSI 533</t>
  </si>
  <si>
    <t>LDE 256</t>
  </si>
  <si>
    <t>LSI 806</t>
  </si>
  <si>
    <t>LSI 109</t>
  </si>
  <si>
    <t>LSI 868</t>
  </si>
  <si>
    <t>LNU 867</t>
  </si>
  <si>
    <t>LAY 655</t>
  </si>
  <si>
    <t>LGN 707</t>
  </si>
  <si>
    <t>LEF 513</t>
  </si>
  <si>
    <t>LEF 855</t>
  </si>
  <si>
    <t>LTB 570</t>
  </si>
  <si>
    <t>LEF 470</t>
  </si>
  <si>
    <t>LEF 753</t>
  </si>
  <si>
    <t>LEF 606</t>
  </si>
  <si>
    <t>LCK 371</t>
  </si>
  <si>
    <t>LFW 580</t>
  </si>
  <si>
    <t>LFW 844</t>
  </si>
  <si>
    <t>LMJ 063</t>
  </si>
  <si>
    <t>LFW 648</t>
  </si>
  <si>
    <t>LFW 525</t>
  </si>
  <si>
    <t>LSU 312</t>
  </si>
  <si>
    <t>LMG 164</t>
  </si>
  <si>
    <t>LCK 426</t>
  </si>
  <si>
    <t>LNX 531</t>
  </si>
  <si>
    <t>LLO 646</t>
  </si>
  <si>
    <t>LSU 679</t>
  </si>
  <si>
    <t>LMG 114</t>
  </si>
  <si>
    <t>LFS 366</t>
  </si>
  <si>
    <t>LFW 670</t>
  </si>
  <si>
    <t>LSM 045</t>
  </si>
  <si>
    <t>LNX 157</t>
  </si>
  <si>
    <t>LFG 373</t>
  </si>
  <si>
    <t>LFW 323</t>
  </si>
  <si>
    <t>LZA 789</t>
  </si>
  <si>
    <t>LZA 203</t>
  </si>
  <si>
    <t>LLO 398</t>
  </si>
  <si>
    <t>LLO 143</t>
  </si>
  <si>
    <t>LRE 284</t>
  </si>
  <si>
    <t>LOA 587</t>
  </si>
  <si>
    <t>LSM 677</t>
  </si>
  <si>
    <t>LOA 212</t>
  </si>
  <si>
    <t>LND 625</t>
  </si>
  <si>
    <t>LRS 727</t>
  </si>
  <si>
    <t>LSM 699</t>
  </si>
  <si>
    <t>LHN 270</t>
  </si>
  <si>
    <t>LOA 191</t>
  </si>
  <si>
    <t>LHN 642</t>
  </si>
  <si>
    <t>LRS 827</t>
  </si>
  <si>
    <t>LBP 706</t>
  </si>
  <si>
    <t>LRS 131</t>
  </si>
  <si>
    <t>LAM 219</t>
  </si>
  <si>
    <t>LAM 973</t>
  </si>
  <si>
    <t>LRS 671</t>
  </si>
  <si>
    <t>LAM 514</t>
  </si>
  <si>
    <t>LAM 738</t>
  </si>
  <si>
    <t>LAM 134</t>
  </si>
  <si>
    <t>LDL 802</t>
  </si>
  <si>
    <t>LIR 803</t>
  </si>
  <si>
    <t>LDL 288</t>
  </si>
  <si>
    <t>LHO 161</t>
  </si>
  <si>
    <t>LID 643</t>
  </si>
  <si>
    <t>LDS 129</t>
  </si>
  <si>
    <t>LKB 820</t>
  </si>
  <si>
    <t>LSI 201</t>
  </si>
  <si>
    <t>LDL 122</t>
  </si>
  <si>
    <t>LJA 720</t>
  </si>
  <si>
    <t>LID 915</t>
  </si>
  <si>
    <t>LAY 415</t>
  </si>
  <si>
    <t>LMN 489</t>
  </si>
  <si>
    <t>LMN 330</t>
  </si>
  <si>
    <t>LCS 275</t>
  </si>
  <si>
    <t>LAY 559</t>
  </si>
  <si>
    <t>LCU 048</t>
  </si>
  <si>
    <t>LSI 902</t>
  </si>
  <si>
    <t>LTV 611</t>
  </si>
  <si>
    <t>LMN 185</t>
  </si>
  <si>
    <t>LPK 998</t>
  </si>
  <si>
    <t>LJA 263</t>
  </si>
  <si>
    <t>LJN 595</t>
  </si>
  <si>
    <t>LME 916</t>
  </si>
  <si>
    <t>LJJ 992</t>
  </si>
  <si>
    <t>LJJ 243</t>
  </si>
  <si>
    <t>LJJ 719</t>
  </si>
  <si>
    <t>LJJ 589</t>
  </si>
  <si>
    <t>LRS 978</t>
  </si>
  <si>
    <t>LBP 475</t>
  </si>
  <si>
    <t>LFG 328</t>
  </si>
  <si>
    <t>LFG 187</t>
  </si>
  <si>
    <t>LFG 613</t>
  </si>
  <si>
    <t>LRK 281</t>
  </si>
  <si>
    <t>LRK 528</t>
  </si>
  <si>
    <t>LFS 193</t>
  </si>
  <si>
    <t>LAD 255</t>
  </si>
  <si>
    <t>LLX 744</t>
  </si>
  <si>
    <t>LJO 070</t>
  </si>
  <si>
    <t>LWG 400</t>
  </si>
  <si>
    <t>LME 615</t>
  </si>
  <si>
    <t>LGP 941</t>
  </si>
  <si>
    <t>LJO 503</t>
  </si>
  <si>
    <t>LME 796</t>
  </si>
  <si>
    <t>LPT 663</t>
  </si>
  <si>
    <t>LGP 845</t>
  </si>
  <si>
    <t>LAY 836</t>
  </si>
  <si>
    <t>LGP 632</t>
  </si>
  <si>
    <t>LME 588</t>
  </si>
  <si>
    <t>LAB 536</t>
  </si>
  <si>
    <t>LAB 303</t>
  </si>
  <si>
    <t>LTT 981</t>
  </si>
  <si>
    <t>LRY 307</t>
  </si>
  <si>
    <t>LRA 325</t>
  </si>
  <si>
    <t>LRY 723</t>
  </si>
  <si>
    <t>LAB 320</t>
  </si>
  <si>
    <t>LTV 384</t>
  </si>
  <si>
    <t>LTV 392</t>
  </si>
  <si>
    <t>LRA 181</t>
  </si>
  <si>
    <t>LGM 786</t>
  </si>
  <si>
    <t>LYN 321</t>
  </si>
  <si>
    <t>LYN 947</t>
  </si>
  <si>
    <t>LME 211</t>
  </si>
  <si>
    <t>LRA 808</t>
  </si>
  <si>
    <t>LRA 488</t>
  </si>
  <si>
    <t>LIF 107</t>
  </si>
  <si>
    <t>LJH 374</t>
  </si>
  <si>
    <t>LDI 626</t>
  </si>
  <si>
    <t>LTT 571</t>
  </si>
  <si>
    <t>LCU 811</t>
  </si>
  <si>
    <t>LIF 828</t>
  </si>
  <si>
    <t>LRE 797</t>
  </si>
  <si>
    <t>LIF 832</t>
  </si>
  <si>
    <t>LTH 404</t>
  </si>
  <si>
    <t>LTH 834</t>
  </si>
  <si>
    <t>LEV 459</t>
  </si>
  <si>
    <t>LMI 713</t>
  </si>
  <si>
    <t>LEV 554</t>
  </si>
  <si>
    <t>LNS 278</t>
  </si>
  <si>
    <t>LOY 785</t>
  </si>
  <si>
    <t>LDT 983</t>
  </si>
  <si>
    <t>LSR 762</t>
  </si>
  <si>
    <t>LML 603</t>
  </si>
  <si>
    <t>LSB 953</t>
  </si>
  <si>
    <t>LEV 700</t>
  </si>
  <si>
    <t>LEV 976</t>
  </si>
  <si>
    <t>LJC 901</t>
  </si>
  <si>
    <t>LSB 223</t>
  </si>
  <si>
    <t>LEV 169</t>
  </si>
  <si>
    <t>LEW 614</t>
  </si>
  <si>
    <t>LAC 353</t>
  </si>
  <si>
    <t>LAC 449</t>
  </si>
  <si>
    <t>LNS 137</t>
  </si>
  <si>
    <t>LMI 121</t>
  </si>
  <si>
    <t>LAC 439</t>
  </si>
  <si>
    <t>LRB 630</t>
  </si>
  <si>
    <t>LWT 562</t>
  </si>
  <si>
    <t>LMI 951</t>
  </si>
  <si>
    <t>LJC 369</t>
  </si>
  <si>
    <t>LTY 427</t>
  </si>
  <si>
    <t>LTY 830</t>
  </si>
  <si>
    <t>LJC 460</t>
  </si>
  <si>
    <t>LDT 216</t>
  </si>
  <si>
    <t>LTY 906</t>
  </si>
  <si>
    <t>LAP 393</t>
  </si>
  <si>
    <t>LBA 930</t>
  </si>
  <si>
    <t>LAP 895</t>
  </si>
  <si>
    <t>LBA 860</t>
  </si>
  <si>
    <t>LNF 544</t>
  </si>
  <si>
    <t>LNF 411</t>
  </si>
  <si>
    <t>LEO 431</t>
  </si>
  <si>
    <t>LNF 334</t>
  </si>
  <si>
    <t>LSR 754</t>
  </si>
  <si>
    <t>LAP 430</t>
  </si>
  <si>
    <t>LGI 262</t>
  </si>
  <si>
    <t>LKN 463</t>
  </si>
  <si>
    <t>LFK 300</t>
  </si>
  <si>
    <t>LGI 659</t>
  </si>
  <si>
    <t>LFK 168</t>
  </si>
  <si>
    <t>LRO 749</t>
  </si>
  <si>
    <t>LJB 667</t>
  </si>
  <si>
    <t>LJB 919</t>
  </si>
  <si>
    <t>LJB 141</t>
  </si>
  <si>
    <t>LMH 598</t>
  </si>
  <si>
    <t>LJB 510</t>
  </si>
  <si>
    <t>LHL 267</t>
  </si>
  <si>
    <t>LJB 319</t>
  </si>
  <si>
    <t>LJB 259</t>
  </si>
  <si>
    <t>LJB 380</t>
  </si>
  <si>
    <t>LWH 962</t>
  </si>
  <si>
    <t>LJB 597</t>
  </si>
  <si>
    <t>LJB 772</t>
  </si>
  <si>
    <t>LJB 386</t>
  </si>
  <si>
    <t>LJB 678</t>
  </si>
  <si>
    <t>LJB 775</t>
  </si>
  <si>
    <t>LJB 286</t>
  </si>
  <si>
    <t>LJB 946</t>
  </si>
  <si>
    <t>LJB 552</t>
  </si>
  <si>
    <t>LJB 225</t>
  </si>
  <si>
    <t>LJB 432</t>
  </si>
  <si>
    <t>LJB 537</t>
  </si>
  <si>
    <t>LJB 229</t>
  </si>
  <si>
    <t>LJB 773</t>
  </si>
  <si>
    <t>LJB 381</t>
  </si>
  <si>
    <t>LLI 477</t>
  </si>
  <si>
    <t>LOZ 893</t>
  </si>
  <si>
    <t>LIY 979</t>
  </si>
  <si>
    <t>LJB 730</t>
  </si>
  <si>
    <t>LJB 053</t>
  </si>
  <si>
    <t>LOZ 308</t>
  </si>
  <si>
    <t>LCP 567</t>
  </si>
  <si>
    <t>LNF 160</t>
  </si>
  <si>
    <t>LDY 468</t>
  </si>
  <si>
    <t>LPU 456</t>
  </si>
  <si>
    <t>LNF 746</t>
  </si>
  <si>
    <t>LST 139</t>
  </si>
  <si>
    <t>LKP 202</t>
  </si>
  <si>
    <t>LST 997</t>
  </si>
  <si>
    <t>LMB 494</t>
  </si>
  <si>
    <t>LDY 935</t>
  </si>
  <si>
    <t>LDY 359</t>
  </si>
  <si>
    <t>LPU 292</t>
  </si>
  <si>
    <t>LPU 534</t>
  </si>
  <si>
    <t>LPU 405</t>
  </si>
  <si>
    <t>LNF 347</t>
  </si>
  <si>
    <t>LNF 793</t>
  </si>
  <si>
    <t>LNF 117</t>
  </si>
  <si>
    <t>LNF 776</t>
  </si>
  <si>
    <t>BCL - Anak - Laki - Sepatu - 30</t>
  </si>
  <si>
    <t>BCL - Anak - Laki - Sepatu - 20</t>
  </si>
  <si>
    <t>BCL - Anak - Laki - Sandal - Adventure</t>
  </si>
  <si>
    <t>BCL - Anak - Laki - Sandal - Casual</t>
  </si>
  <si>
    <t>BCL - Anak - Perempuan - Sepatu - 30</t>
  </si>
  <si>
    <t>BCL - Anak - Perempuan - Sepatu - 25</t>
  </si>
  <si>
    <t>BCL - Anak - Perempuan - Sepatu - 20</t>
  </si>
  <si>
    <t>BCL - Anak - Perempuan - Sandal - 30</t>
  </si>
  <si>
    <t>BCL - Anak - Perempuan - Sandal - 25</t>
  </si>
  <si>
    <t>BCL - Anak - Perempuan - Sandal - 20</t>
  </si>
  <si>
    <t>BCL - Wanita - Tas - Samping</t>
  </si>
  <si>
    <t>BCL - Wanita - Tas - Jinjing</t>
  </si>
  <si>
    <t>BCL - Wanita - Dompet</t>
  </si>
  <si>
    <t>BCL - Wanita - Tas - Punggung</t>
  </si>
  <si>
    <t>BCL - Anak - Laki - Sepatu - 25</t>
  </si>
  <si>
    <t>JUMLAH KODE</t>
  </si>
  <si>
    <t>STOK</t>
  </si>
  <si>
    <t>JUAL NETT</t>
  </si>
  <si>
    <t>BCL - Anak - Perempuan</t>
  </si>
  <si>
    <t>BCL - Anak - Laki</t>
  </si>
  <si>
    <t>BCL - Wanita - Sandal - Wedges - Rendah</t>
  </si>
  <si>
    <t>BCL - Wanita - Sandal - Wedges - Tinggi - Tali</t>
  </si>
  <si>
    <t>BCL - Wanita - Sandal - Wedges - Tinggi</t>
  </si>
  <si>
    <t>BCL - Wanita - Sandal - Wedges - Tinggi - Kelom</t>
  </si>
  <si>
    <t>BCL - Wanita - Sandal - Heels - Tali</t>
  </si>
  <si>
    <t>BCL - Wanita - Sandal - Teplek - Tali</t>
  </si>
  <si>
    <t>BCL - Wanita - Sandal - Adventure</t>
  </si>
  <si>
    <t>BCL - Wanita - Sandal - Teplek</t>
  </si>
  <si>
    <t>BCL - Wanita - Sandal - Heels</t>
  </si>
  <si>
    <t>BCL - Wanita - Sepatu - Formal - Heels - Kulit</t>
  </si>
  <si>
    <t>BCL - Wanita - Sepatu - Formal - Heels - Sintetis</t>
  </si>
  <si>
    <t>BCL - Wanita - Sepatu - Formal - Non Heels- Kulit</t>
  </si>
  <si>
    <t>BCL - Wanita - Sepatu - Formal - Non Heels- Sintetis</t>
  </si>
  <si>
    <t>BCL - Wanita - Sepatu - Flat Shoes</t>
  </si>
  <si>
    <t>BCL - Wanita - Sepatu - Casual</t>
  </si>
  <si>
    <t>BCL - Wanita - Sepatu - Sport</t>
  </si>
  <si>
    <t>BCL - Wanita - Sepatu - Boot</t>
  </si>
  <si>
    <t>BCL - Pria - Sepatu - Formal - Kulit</t>
  </si>
  <si>
    <t>BCL - Pria - Sepatu - Formal - Sintetis</t>
  </si>
  <si>
    <t>BCL - Pria - Sepatu - Formal - Boot - Kulit</t>
  </si>
  <si>
    <t>BCL - Pria - Sepatu - Casual - Sintetis</t>
  </si>
  <si>
    <t>BCL - Pria - Sepatu - Casual - Kulit/ Suede</t>
  </si>
  <si>
    <t>BCL - Pria - Bustong</t>
  </si>
  <si>
    <t>BCL - Pria - Bustong - Kulit</t>
  </si>
  <si>
    <t>BCL - Pria - Sepatu - Casual - Tinggi - Kulit/ Suede</t>
  </si>
  <si>
    <t>BCL - Pria - Sepatu - Casual - Tinggi - Sintetis</t>
  </si>
  <si>
    <t>BCL - Pria - Sepatu - Casual - Tinggi - Canvas</t>
  </si>
  <si>
    <t>BCL - Pria - Sepatu - Adventure</t>
  </si>
  <si>
    <t>BCL - Pria - Sepatu - Boot - Kulit</t>
  </si>
  <si>
    <t>BCL - Pria - Sepatu - Boot - Sintetis</t>
  </si>
  <si>
    <t>BCL - Pria - Sepatu - Safety</t>
  </si>
  <si>
    <t>BCL - Pria - Sepatu - Boot</t>
  </si>
  <si>
    <t>BCL - Pria - Sepatu - Casual - Canvas</t>
  </si>
  <si>
    <t>BCL - Pria - Sepatu - Sport</t>
  </si>
  <si>
    <t>BCL - Pria - Sepatu - Futsal</t>
  </si>
  <si>
    <t>BCL - Pria - Sepatu - Bola</t>
  </si>
  <si>
    <t>BCL - Pria - Sandal - Sintetis</t>
  </si>
  <si>
    <t>BCL - Pria - Sandal - Kulit</t>
  </si>
  <si>
    <t>BCL - Pria - Sandal - Casual</t>
  </si>
  <si>
    <t>BCL - Pria - Sandal - Adventure - Premium</t>
  </si>
  <si>
    <t>BCL - Pria - Sandal - Adventure</t>
  </si>
  <si>
    <t>BCL - Wanita</t>
  </si>
  <si>
    <t>BCL - Pria</t>
  </si>
  <si>
    <t>TOTAL</t>
  </si>
  <si>
    <t>OUT</t>
  </si>
  <si>
    <t>IN</t>
  </si>
  <si>
    <t>RASIO</t>
  </si>
  <si>
    <t>BCL - Pria - Tas - Adventure</t>
  </si>
  <si>
    <t>BCL - Pria - Dompet</t>
  </si>
  <si>
    <t>BCL - Pria - Tas - Punggung - Laptop</t>
  </si>
  <si>
    <t>BCL - Pria - Tas - Punggung - Ransel</t>
  </si>
  <si>
    <t>BCL - Pria - Tas - Ransel</t>
  </si>
  <si>
    <t>BCL - Pria - Tas - Samping</t>
  </si>
  <si>
    <t>BCL - Anak - Laki - Sandal - Casual Tali</t>
  </si>
  <si>
    <t>BCL - Anak - Laki - Sandal - Casual Tidak Tali</t>
  </si>
  <si>
    <t>BCL - Pria - Dompet Panjang</t>
  </si>
  <si>
    <t>JUMLAH KODE 2018</t>
  </si>
  <si>
    <t>JUMLAH SAMPLE PRIORITAS 1</t>
  </si>
  <si>
    <t>TOTAL PENJUALAN 2018</t>
  </si>
  <si>
    <t>ANALISA KEBUTUHAN KODE 2019</t>
  </si>
  <si>
    <t>SELISIH JMLH KODE 2018 - ANALISA KEBUTUHAN KODE 2019</t>
  </si>
  <si>
    <t>RATA - RATA PENJUALAN 2018</t>
  </si>
  <si>
    <t>SELISIH JML SAMPLE PRIORITAS 1 DG ANALISA KEBUTUHAN KODE  2019</t>
  </si>
  <si>
    <t>PERUBAHAN RATA-RATA PENJUALAN BERDASARKAN ANALISA KEBUTUHAN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</si>
</sst>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1" applyNumberFormat="1" applyFont="1"/>
    <xf numFmtId="0" fontId="0" fillId="0" borderId="0" xfId="0" applyFill="1"/>
    <xf numFmtId="9" fontId="0" fillId="0" borderId="0" xfId="0" applyNumberFormat="1"/>
    <xf numFmtId="43" fontId="0" fillId="0" borderId="0" xfId="0" applyNumberFormat="1"/>
    <xf numFmtId="9" fontId="0" fillId="0" borderId="0" xfId="2" applyFont="1"/>
    <xf numFmtId="164" fontId="0" fillId="0" borderId="0" xfId="2" applyNumberFormat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5" borderId="0" xfId="0" applyFill="1" applyAlignment="1">
      <alignment horizontal="center"/>
    </xf>
    <xf numFmtId="9" fontId="0" fillId="5" borderId="0" xfId="2" applyFont="1" applyFill="1"/>
    <xf numFmtId="0" fontId="0" fillId="3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" xfId="0" applyFill="1" applyBorder="1"/>
    <xf numFmtId="0" fontId="0" fillId="5" borderId="1" xfId="0" applyFill="1" applyBorder="1"/>
    <xf numFmtId="1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3" xfId="0" applyFill="1" applyBorder="1"/>
    <xf numFmtId="1" fontId="0" fillId="6" borderId="3" xfId="0" applyNumberFormat="1" applyFill="1" applyBorder="1" applyAlignment="1">
      <alignment horizontal="center"/>
    </xf>
    <xf numFmtId="0" fontId="0" fillId="6" borderId="2" xfId="0" applyFill="1" applyBorder="1"/>
    <xf numFmtId="1" fontId="0" fillId="6" borderId="1" xfId="0" applyNumberFormat="1" applyFill="1" applyBorder="1"/>
    <xf numFmtId="1" fontId="0" fillId="5" borderId="1" xfId="0" applyNumberFormat="1" applyFill="1" applyBorder="1"/>
    <xf numFmtId="0" fontId="0" fillId="6" borderId="4" xfId="0" applyFill="1" applyBorder="1"/>
    <xf numFmtId="0" fontId="0" fillId="5" borderId="3" xfId="0" applyFill="1" applyBorder="1"/>
    <xf numFmtId="0" fontId="0" fillId="7" borderId="1" xfId="0" applyFill="1" applyBorder="1"/>
    <xf numFmtId="1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/>
    <xf numFmtId="41" fontId="0" fillId="6" borderId="0" xfId="3" applyFont="1" applyFill="1"/>
    <xf numFmtId="41" fontId="0" fillId="6" borderId="1" xfId="3" applyFont="1" applyFill="1" applyBorder="1" applyAlignment="1">
      <alignment horizontal="center"/>
    </xf>
    <xf numFmtId="41" fontId="0" fillId="5" borderId="1" xfId="3" applyFont="1" applyFill="1" applyBorder="1" applyAlignment="1">
      <alignment horizontal="center"/>
    </xf>
    <xf numFmtId="41" fontId="0" fillId="7" borderId="1" xfId="3" applyFont="1" applyFill="1" applyBorder="1" applyAlignment="1">
      <alignment horizontal="center"/>
    </xf>
    <xf numFmtId="0" fontId="2" fillId="6" borderId="0" xfId="0" applyFont="1" applyFill="1" applyAlignment="1">
      <alignment horizontal="center" wrapText="1"/>
    </xf>
    <xf numFmtId="41" fontId="2" fillId="6" borderId="0" xfId="3" applyFont="1" applyFill="1" applyBorder="1" applyAlignment="1">
      <alignment horizontal="center" wrapText="1"/>
    </xf>
    <xf numFmtId="0" fontId="0" fillId="6" borderId="1" xfId="3" applyNumberFormat="1" applyFont="1" applyFill="1" applyBorder="1" applyAlignment="1">
      <alignment horizontal="right"/>
    </xf>
    <xf numFmtId="0" fontId="0" fillId="8" borderId="0" xfId="0" applyFill="1"/>
    <xf numFmtId="0" fontId="0" fillId="0" borderId="1" xfId="0" applyFill="1" applyBorder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17"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823B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7"/>
  <sheetViews>
    <sheetView workbookViewId="0">
      <selection activeCell="I2" sqref="I2"/>
    </sheetView>
  </sheetViews>
  <sheetFormatPr defaultRowHeight="15"/>
  <cols>
    <col min="3" max="3" width="43.1406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1</v>
      </c>
      <c r="B2" t="s">
        <v>8</v>
      </c>
      <c r="C2" t="s">
        <v>544</v>
      </c>
      <c r="D2">
        <v>42</v>
      </c>
      <c r="E2">
        <v>9</v>
      </c>
      <c r="F2">
        <v>37</v>
      </c>
      <c r="G2">
        <v>4</v>
      </c>
      <c r="H2">
        <v>33</v>
      </c>
    </row>
    <row r="3" spans="1:8">
      <c r="A3">
        <v>2</v>
      </c>
      <c r="B3" t="s">
        <v>9</v>
      </c>
      <c r="C3" t="s">
        <v>544</v>
      </c>
      <c r="D3">
        <v>357</v>
      </c>
      <c r="E3">
        <v>48</v>
      </c>
      <c r="F3">
        <v>477</v>
      </c>
      <c r="G3">
        <v>183</v>
      </c>
      <c r="H3">
        <v>294</v>
      </c>
    </row>
    <row r="4" spans="1:8">
      <c r="A4">
        <v>3</v>
      </c>
      <c r="B4" t="s">
        <v>10</v>
      </c>
      <c r="C4" t="s">
        <v>544</v>
      </c>
      <c r="D4">
        <v>54</v>
      </c>
      <c r="E4">
        <v>15</v>
      </c>
      <c r="F4">
        <v>44</v>
      </c>
      <c r="G4">
        <v>6</v>
      </c>
      <c r="H4">
        <v>38</v>
      </c>
    </row>
    <row r="5" spans="1:8">
      <c r="A5">
        <v>4</v>
      </c>
      <c r="B5" t="s">
        <v>11</v>
      </c>
      <c r="C5" t="s">
        <v>544</v>
      </c>
      <c r="D5">
        <v>130</v>
      </c>
      <c r="E5">
        <v>11</v>
      </c>
      <c r="F5">
        <v>135</v>
      </c>
      <c r="G5">
        <v>28</v>
      </c>
      <c r="H5">
        <v>107</v>
      </c>
    </row>
    <row r="6" spans="1:8">
      <c r="A6">
        <v>5</v>
      </c>
      <c r="B6" t="s">
        <v>12</v>
      </c>
      <c r="C6" t="s">
        <v>544</v>
      </c>
      <c r="D6">
        <v>71</v>
      </c>
      <c r="E6">
        <v>19</v>
      </c>
      <c r="F6">
        <v>60</v>
      </c>
      <c r="G6">
        <v>8</v>
      </c>
      <c r="H6">
        <v>52</v>
      </c>
    </row>
    <row r="7" spans="1:8">
      <c r="A7">
        <v>6</v>
      </c>
      <c r="B7" t="s">
        <v>13</v>
      </c>
      <c r="C7" t="s">
        <v>544</v>
      </c>
      <c r="D7">
        <v>220</v>
      </c>
      <c r="E7">
        <v>43</v>
      </c>
      <c r="F7">
        <v>268</v>
      </c>
      <c r="G7">
        <v>91</v>
      </c>
      <c r="H7">
        <v>177</v>
      </c>
    </row>
    <row r="8" spans="1:8">
      <c r="A8">
        <v>7</v>
      </c>
      <c r="B8" t="s">
        <v>14</v>
      </c>
      <c r="C8" t="s">
        <v>544</v>
      </c>
      <c r="D8">
        <v>54</v>
      </c>
      <c r="E8">
        <v>18</v>
      </c>
      <c r="F8">
        <v>38</v>
      </c>
      <c r="G8">
        <v>4</v>
      </c>
      <c r="H8">
        <v>34</v>
      </c>
    </row>
    <row r="9" spans="1:8">
      <c r="A9">
        <v>8</v>
      </c>
      <c r="B9" t="s">
        <v>15</v>
      </c>
      <c r="C9" t="s">
        <v>544</v>
      </c>
      <c r="D9">
        <v>945</v>
      </c>
      <c r="E9">
        <v>125</v>
      </c>
      <c r="F9">
        <v>897</v>
      </c>
      <c r="G9">
        <v>86</v>
      </c>
      <c r="H9">
        <v>811</v>
      </c>
    </row>
    <row r="10" spans="1:8">
      <c r="A10">
        <v>9</v>
      </c>
      <c r="B10" t="s">
        <v>16</v>
      </c>
      <c r="C10" t="s">
        <v>544</v>
      </c>
      <c r="D10">
        <v>99</v>
      </c>
      <c r="E10">
        <v>20</v>
      </c>
      <c r="F10">
        <v>107</v>
      </c>
      <c r="G10">
        <v>30</v>
      </c>
      <c r="H10">
        <v>77</v>
      </c>
    </row>
    <row r="11" spans="1:8">
      <c r="A11">
        <v>10</v>
      </c>
      <c r="B11" t="s">
        <v>17</v>
      </c>
      <c r="C11" t="s">
        <v>544</v>
      </c>
      <c r="D11">
        <v>340</v>
      </c>
      <c r="E11">
        <v>35</v>
      </c>
      <c r="F11">
        <v>358</v>
      </c>
      <c r="G11">
        <v>59</v>
      </c>
      <c r="H11">
        <v>299</v>
      </c>
    </row>
    <row r="12" spans="1:8">
      <c r="A12">
        <v>11</v>
      </c>
      <c r="B12" t="s">
        <v>18</v>
      </c>
      <c r="C12" t="s">
        <v>544</v>
      </c>
      <c r="D12">
        <v>725</v>
      </c>
      <c r="E12">
        <v>69</v>
      </c>
      <c r="F12">
        <v>716</v>
      </c>
      <c r="G12">
        <v>68</v>
      </c>
      <c r="H12">
        <v>648</v>
      </c>
    </row>
    <row r="13" spans="1:8">
      <c r="A13">
        <v>12</v>
      </c>
      <c r="B13" t="s">
        <v>19</v>
      </c>
      <c r="C13" t="s">
        <v>544</v>
      </c>
      <c r="D13">
        <v>286</v>
      </c>
      <c r="E13">
        <v>35</v>
      </c>
      <c r="F13">
        <v>278</v>
      </c>
      <c r="G13">
        <v>35</v>
      </c>
      <c r="H13">
        <v>243</v>
      </c>
    </row>
    <row r="14" spans="1:8">
      <c r="A14">
        <v>13</v>
      </c>
      <c r="B14" t="s">
        <v>20</v>
      </c>
      <c r="C14" t="s">
        <v>544</v>
      </c>
      <c r="D14">
        <v>202</v>
      </c>
      <c r="E14">
        <v>28</v>
      </c>
      <c r="F14">
        <v>213</v>
      </c>
      <c r="G14">
        <v>38</v>
      </c>
      <c r="H14">
        <v>175</v>
      </c>
    </row>
    <row r="15" spans="1:8">
      <c r="A15">
        <v>14</v>
      </c>
      <c r="B15" t="s">
        <v>21</v>
      </c>
      <c r="C15" t="s">
        <v>545</v>
      </c>
      <c r="D15">
        <v>73</v>
      </c>
      <c r="E15">
        <v>18</v>
      </c>
      <c r="F15">
        <v>60</v>
      </c>
      <c r="G15">
        <v>5</v>
      </c>
      <c r="H15">
        <v>55</v>
      </c>
    </row>
    <row r="16" spans="1:8">
      <c r="A16">
        <v>15</v>
      </c>
      <c r="B16" t="s">
        <v>22</v>
      </c>
      <c r="C16" t="s">
        <v>544</v>
      </c>
      <c r="D16">
        <v>55</v>
      </c>
      <c r="E16">
        <v>14</v>
      </c>
      <c r="F16">
        <v>46</v>
      </c>
      <c r="G16">
        <v>5</v>
      </c>
      <c r="H16">
        <v>41</v>
      </c>
    </row>
    <row r="17" spans="1:8">
      <c r="A17">
        <v>16</v>
      </c>
      <c r="B17" t="s">
        <v>23</v>
      </c>
      <c r="C17" t="s">
        <v>545</v>
      </c>
      <c r="D17">
        <v>50</v>
      </c>
      <c r="E17">
        <v>21</v>
      </c>
      <c r="F17">
        <v>36</v>
      </c>
      <c r="G17">
        <v>9</v>
      </c>
      <c r="H17">
        <v>27</v>
      </c>
    </row>
    <row r="18" spans="1:8">
      <c r="A18">
        <v>17</v>
      </c>
      <c r="B18" t="s">
        <v>24</v>
      </c>
      <c r="C18" t="s">
        <v>545</v>
      </c>
      <c r="D18">
        <v>32</v>
      </c>
      <c r="E18">
        <v>11</v>
      </c>
      <c r="F18">
        <v>24</v>
      </c>
      <c r="G18">
        <v>3</v>
      </c>
      <c r="H18">
        <v>21</v>
      </c>
    </row>
    <row r="19" spans="1:8">
      <c r="A19">
        <v>18</v>
      </c>
      <c r="B19" t="s">
        <v>25</v>
      </c>
      <c r="C19" t="s">
        <v>545</v>
      </c>
      <c r="D19">
        <v>82</v>
      </c>
      <c r="E19">
        <v>20</v>
      </c>
      <c r="F19">
        <v>81</v>
      </c>
      <c r="G19">
        <v>8</v>
      </c>
      <c r="H19">
        <v>73</v>
      </c>
    </row>
    <row r="20" spans="1:8">
      <c r="A20">
        <v>19</v>
      </c>
      <c r="B20" t="s">
        <v>26</v>
      </c>
      <c r="C20" t="s">
        <v>545</v>
      </c>
      <c r="D20">
        <v>55</v>
      </c>
      <c r="E20">
        <v>7</v>
      </c>
      <c r="F20">
        <v>66</v>
      </c>
      <c r="G20">
        <v>19</v>
      </c>
      <c r="H20">
        <v>47</v>
      </c>
    </row>
    <row r="21" spans="1:8">
      <c r="A21">
        <v>20</v>
      </c>
      <c r="B21" t="s">
        <v>27</v>
      </c>
      <c r="C21" t="s">
        <v>545</v>
      </c>
      <c r="D21">
        <v>44</v>
      </c>
      <c r="E21">
        <v>19</v>
      </c>
      <c r="F21">
        <v>30</v>
      </c>
      <c r="G21">
        <v>4</v>
      </c>
      <c r="H21">
        <v>26</v>
      </c>
    </row>
    <row r="22" spans="1:8">
      <c r="A22">
        <v>21</v>
      </c>
      <c r="B22" t="s">
        <v>28</v>
      </c>
      <c r="C22" t="s">
        <v>546</v>
      </c>
      <c r="D22">
        <v>85</v>
      </c>
      <c r="E22">
        <v>22</v>
      </c>
      <c r="F22">
        <v>92</v>
      </c>
      <c r="G22">
        <v>31</v>
      </c>
      <c r="H22">
        <v>61</v>
      </c>
    </row>
    <row r="23" spans="1:8">
      <c r="A23">
        <v>22</v>
      </c>
      <c r="B23" t="s">
        <v>29</v>
      </c>
      <c r="C23" t="s">
        <v>545</v>
      </c>
      <c r="D23">
        <v>92</v>
      </c>
      <c r="E23">
        <v>29</v>
      </c>
      <c r="F23">
        <v>80</v>
      </c>
      <c r="G23">
        <v>17</v>
      </c>
      <c r="H23">
        <v>63</v>
      </c>
    </row>
    <row r="24" spans="1:8">
      <c r="A24">
        <v>23</v>
      </c>
      <c r="B24" t="s">
        <v>30</v>
      </c>
      <c r="C24" t="s">
        <v>545</v>
      </c>
      <c r="D24">
        <v>88</v>
      </c>
      <c r="E24">
        <v>22</v>
      </c>
      <c r="F24">
        <v>79</v>
      </c>
      <c r="G24">
        <v>13</v>
      </c>
      <c r="H24">
        <v>66</v>
      </c>
    </row>
    <row r="25" spans="1:8">
      <c r="A25">
        <v>24</v>
      </c>
      <c r="B25" t="s">
        <v>31</v>
      </c>
      <c r="C25" t="s">
        <v>545</v>
      </c>
      <c r="D25">
        <v>81</v>
      </c>
      <c r="E25">
        <v>7</v>
      </c>
      <c r="F25">
        <v>100</v>
      </c>
      <c r="G25">
        <v>33</v>
      </c>
      <c r="H25">
        <v>67</v>
      </c>
    </row>
    <row r="26" spans="1:8">
      <c r="A26">
        <v>25</v>
      </c>
      <c r="B26" t="s">
        <v>32</v>
      </c>
      <c r="C26" t="s">
        <v>545</v>
      </c>
      <c r="D26">
        <v>41</v>
      </c>
      <c r="E26">
        <v>15</v>
      </c>
      <c r="F26">
        <v>32</v>
      </c>
      <c r="G26">
        <v>6</v>
      </c>
      <c r="H26">
        <v>26</v>
      </c>
    </row>
    <row r="27" spans="1:8">
      <c r="A27">
        <v>26</v>
      </c>
      <c r="B27" t="s">
        <v>33</v>
      </c>
      <c r="C27" t="s">
        <v>546</v>
      </c>
      <c r="D27">
        <v>42</v>
      </c>
      <c r="E27">
        <v>12</v>
      </c>
      <c r="F27">
        <v>38</v>
      </c>
      <c r="G27">
        <v>8</v>
      </c>
      <c r="H27">
        <v>30</v>
      </c>
    </row>
    <row r="28" spans="1:8">
      <c r="A28">
        <v>27</v>
      </c>
      <c r="B28" t="s">
        <v>34</v>
      </c>
      <c r="C28" t="s">
        <v>546</v>
      </c>
      <c r="D28">
        <v>57</v>
      </c>
      <c r="E28">
        <v>21</v>
      </c>
      <c r="F28">
        <v>55</v>
      </c>
      <c r="G28">
        <v>19</v>
      </c>
      <c r="H28">
        <v>36</v>
      </c>
    </row>
    <row r="29" spans="1:8">
      <c r="A29">
        <v>28</v>
      </c>
      <c r="B29" t="s">
        <v>35</v>
      </c>
      <c r="C29" t="s">
        <v>546</v>
      </c>
      <c r="D29">
        <v>30</v>
      </c>
      <c r="E29">
        <v>12</v>
      </c>
      <c r="F29">
        <v>20</v>
      </c>
      <c r="G29">
        <v>2</v>
      </c>
      <c r="H29">
        <v>18</v>
      </c>
    </row>
    <row r="30" spans="1:8">
      <c r="A30">
        <v>29</v>
      </c>
      <c r="B30" t="s">
        <v>36</v>
      </c>
      <c r="C30" t="s">
        <v>546</v>
      </c>
      <c r="D30">
        <v>81</v>
      </c>
      <c r="E30">
        <v>22</v>
      </c>
      <c r="F30">
        <v>66</v>
      </c>
      <c r="G30">
        <v>11</v>
      </c>
      <c r="H30">
        <v>55</v>
      </c>
    </row>
    <row r="31" spans="1:8">
      <c r="A31">
        <v>30</v>
      </c>
      <c r="B31" t="s">
        <v>37</v>
      </c>
      <c r="C31" t="s">
        <v>546</v>
      </c>
      <c r="D31">
        <v>30</v>
      </c>
      <c r="E31">
        <v>9</v>
      </c>
      <c r="F31">
        <v>32</v>
      </c>
      <c r="G31">
        <v>12</v>
      </c>
      <c r="H31">
        <v>20</v>
      </c>
    </row>
    <row r="32" spans="1:8">
      <c r="A32">
        <v>31</v>
      </c>
      <c r="B32" t="s">
        <v>38</v>
      </c>
      <c r="C32" t="s">
        <v>546</v>
      </c>
      <c r="D32">
        <v>30</v>
      </c>
      <c r="E32">
        <v>17</v>
      </c>
      <c r="F32">
        <v>13</v>
      </c>
      <c r="G32">
        <v>2</v>
      </c>
      <c r="H32">
        <v>11</v>
      </c>
    </row>
    <row r="33" spans="1:8">
      <c r="A33">
        <v>32</v>
      </c>
      <c r="B33" t="s">
        <v>39</v>
      </c>
      <c r="C33" t="s">
        <v>546</v>
      </c>
      <c r="D33">
        <v>75</v>
      </c>
      <c r="E33">
        <v>17</v>
      </c>
      <c r="F33">
        <v>67</v>
      </c>
      <c r="G33">
        <v>10</v>
      </c>
      <c r="H33">
        <v>57</v>
      </c>
    </row>
    <row r="34" spans="1:8">
      <c r="A34">
        <v>33</v>
      </c>
      <c r="B34" t="s">
        <v>40</v>
      </c>
      <c r="C34" t="s">
        <v>546</v>
      </c>
      <c r="D34">
        <v>53</v>
      </c>
      <c r="E34">
        <v>17</v>
      </c>
      <c r="F34">
        <v>48</v>
      </c>
      <c r="G34">
        <v>11</v>
      </c>
      <c r="H34">
        <v>37</v>
      </c>
    </row>
    <row r="35" spans="1:8">
      <c r="A35">
        <v>34</v>
      </c>
      <c r="B35" t="s">
        <v>41</v>
      </c>
      <c r="C35" t="s">
        <v>546</v>
      </c>
      <c r="D35">
        <v>113</v>
      </c>
      <c r="E35">
        <v>30</v>
      </c>
      <c r="F35">
        <v>116</v>
      </c>
      <c r="G35">
        <v>34</v>
      </c>
      <c r="H35">
        <v>82</v>
      </c>
    </row>
    <row r="36" spans="1:8">
      <c r="A36">
        <v>35</v>
      </c>
      <c r="B36" t="s">
        <v>42</v>
      </c>
      <c r="C36" t="s">
        <v>546</v>
      </c>
      <c r="D36">
        <v>30</v>
      </c>
      <c r="E36">
        <v>6</v>
      </c>
      <c r="F36">
        <v>24</v>
      </c>
      <c r="G36">
        <v>2</v>
      </c>
      <c r="H36">
        <v>22</v>
      </c>
    </row>
    <row r="37" spans="1:8">
      <c r="A37">
        <v>36</v>
      </c>
      <c r="B37" t="s">
        <v>43</v>
      </c>
      <c r="C37" t="s">
        <v>546</v>
      </c>
      <c r="D37">
        <v>30</v>
      </c>
      <c r="E37">
        <v>28</v>
      </c>
      <c r="F37">
        <v>7</v>
      </c>
      <c r="G37">
        <v>4</v>
      </c>
      <c r="H37">
        <v>3</v>
      </c>
    </row>
    <row r="38" spans="1:8">
      <c r="A38">
        <v>37</v>
      </c>
      <c r="B38" t="s">
        <v>44</v>
      </c>
      <c r="C38" t="s">
        <v>546</v>
      </c>
      <c r="D38">
        <v>53</v>
      </c>
      <c r="E38">
        <v>23</v>
      </c>
      <c r="F38">
        <v>37</v>
      </c>
      <c r="G38">
        <v>9</v>
      </c>
      <c r="H38">
        <v>28</v>
      </c>
    </row>
    <row r="39" spans="1:8">
      <c r="A39">
        <v>38</v>
      </c>
      <c r="B39" t="s">
        <v>45</v>
      </c>
      <c r="C39" t="s">
        <v>546</v>
      </c>
      <c r="D39">
        <v>124</v>
      </c>
      <c r="E39">
        <v>15</v>
      </c>
      <c r="F39">
        <v>117</v>
      </c>
      <c r="G39">
        <v>11</v>
      </c>
      <c r="H39">
        <v>106</v>
      </c>
    </row>
    <row r="40" spans="1:8">
      <c r="A40">
        <v>39</v>
      </c>
      <c r="B40" t="s">
        <v>46</v>
      </c>
      <c r="C40" t="s">
        <v>546</v>
      </c>
      <c r="D40">
        <v>66</v>
      </c>
      <c r="E40">
        <v>25</v>
      </c>
      <c r="F40">
        <v>48</v>
      </c>
      <c r="G40">
        <v>8</v>
      </c>
      <c r="H40">
        <v>40</v>
      </c>
    </row>
    <row r="41" spans="1:8">
      <c r="A41">
        <v>40</v>
      </c>
      <c r="B41" t="s">
        <v>47</v>
      </c>
      <c r="C41" t="s">
        <v>546</v>
      </c>
      <c r="D41">
        <v>186</v>
      </c>
      <c r="E41">
        <v>42</v>
      </c>
      <c r="F41">
        <v>177</v>
      </c>
      <c r="G41">
        <v>36</v>
      </c>
      <c r="H41">
        <v>141</v>
      </c>
    </row>
    <row r="42" spans="1:8">
      <c r="A42">
        <v>41</v>
      </c>
      <c r="B42" t="s">
        <v>48</v>
      </c>
      <c r="C42" t="s">
        <v>546</v>
      </c>
      <c r="D42">
        <v>134</v>
      </c>
      <c r="E42">
        <v>18</v>
      </c>
      <c r="F42">
        <v>129</v>
      </c>
      <c r="G42">
        <v>13</v>
      </c>
      <c r="H42">
        <v>116</v>
      </c>
    </row>
    <row r="43" spans="1:8">
      <c r="A43">
        <v>42</v>
      </c>
      <c r="B43" t="s">
        <v>49</v>
      </c>
      <c r="C43" t="s">
        <v>546</v>
      </c>
      <c r="D43">
        <v>56</v>
      </c>
      <c r="E43">
        <v>15</v>
      </c>
      <c r="F43">
        <v>51</v>
      </c>
      <c r="G43">
        <v>11</v>
      </c>
      <c r="H43">
        <v>40</v>
      </c>
    </row>
    <row r="44" spans="1:8">
      <c r="A44">
        <v>43</v>
      </c>
      <c r="B44" t="s">
        <v>50</v>
      </c>
      <c r="C44" t="s">
        <v>546</v>
      </c>
      <c r="D44">
        <v>87</v>
      </c>
      <c r="E44">
        <v>38</v>
      </c>
      <c r="F44">
        <v>82</v>
      </c>
      <c r="G44">
        <v>29</v>
      </c>
      <c r="H44">
        <v>53</v>
      </c>
    </row>
    <row r="45" spans="1:8">
      <c r="A45">
        <v>44</v>
      </c>
      <c r="B45" t="s">
        <v>51</v>
      </c>
      <c r="C45" t="s">
        <v>546</v>
      </c>
      <c r="D45">
        <v>122</v>
      </c>
      <c r="E45">
        <v>32</v>
      </c>
      <c r="F45">
        <v>110</v>
      </c>
      <c r="G45">
        <v>21</v>
      </c>
      <c r="H45">
        <v>89</v>
      </c>
    </row>
    <row r="46" spans="1:8">
      <c r="A46">
        <v>45</v>
      </c>
      <c r="B46" t="s">
        <v>52</v>
      </c>
      <c r="C46" t="s">
        <v>546</v>
      </c>
      <c r="D46">
        <v>68</v>
      </c>
      <c r="E46">
        <v>17</v>
      </c>
      <c r="F46">
        <v>73</v>
      </c>
      <c r="G46">
        <v>22</v>
      </c>
      <c r="H46">
        <v>51</v>
      </c>
    </row>
    <row r="47" spans="1:8">
      <c r="A47">
        <v>46</v>
      </c>
      <c r="B47" t="s">
        <v>53</v>
      </c>
      <c r="C47" t="s">
        <v>546</v>
      </c>
      <c r="D47">
        <v>42</v>
      </c>
      <c r="E47">
        <v>19</v>
      </c>
      <c r="F47">
        <v>27</v>
      </c>
      <c r="G47">
        <v>8</v>
      </c>
      <c r="H47">
        <v>19</v>
      </c>
    </row>
    <row r="48" spans="1:8">
      <c r="A48">
        <v>47</v>
      </c>
      <c r="B48" t="s">
        <v>54</v>
      </c>
      <c r="C48" t="s">
        <v>546</v>
      </c>
      <c r="D48">
        <v>170</v>
      </c>
      <c r="E48">
        <v>18</v>
      </c>
      <c r="F48">
        <v>188</v>
      </c>
      <c r="G48">
        <v>39</v>
      </c>
      <c r="H48">
        <v>149</v>
      </c>
    </row>
    <row r="49" spans="1:8">
      <c r="A49">
        <v>48</v>
      </c>
      <c r="B49" t="s">
        <v>55</v>
      </c>
      <c r="C49" t="s">
        <v>546</v>
      </c>
      <c r="D49">
        <v>30</v>
      </c>
      <c r="E49">
        <v>17</v>
      </c>
      <c r="F49">
        <v>16</v>
      </c>
      <c r="G49">
        <v>1</v>
      </c>
      <c r="H49">
        <v>15</v>
      </c>
    </row>
    <row r="50" spans="1:8">
      <c r="A50">
        <v>49</v>
      </c>
      <c r="B50" t="s">
        <v>56</v>
      </c>
      <c r="C50" t="s">
        <v>546</v>
      </c>
      <c r="D50">
        <v>86</v>
      </c>
      <c r="E50">
        <v>25</v>
      </c>
      <c r="F50">
        <v>75</v>
      </c>
      <c r="G50">
        <v>15</v>
      </c>
      <c r="H50">
        <v>60</v>
      </c>
    </row>
    <row r="51" spans="1:8">
      <c r="A51">
        <v>50</v>
      </c>
      <c r="B51" t="s">
        <v>57</v>
      </c>
      <c r="C51" t="s">
        <v>546</v>
      </c>
      <c r="D51">
        <v>89</v>
      </c>
      <c r="E51">
        <v>28</v>
      </c>
      <c r="F51">
        <v>77</v>
      </c>
      <c r="G51">
        <v>17</v>
      </c>
      <c r="H51">
        <v>60</v>
      </c>
    </row>
    <row r="52" spans="1:8">
      <c r="A52">
        <v>51</v>
      </c>
      <c r="B52" t="s">
        <v>58</v>
      </c>
      <c r="C52" t="s">
        <v>546</v>
      </c>
      <c r="D52">
        <v>70</v>
      </c>
      <c r="E52">
        <v>12</v>
      </c>
      <c r="F52">
        <v>59</v>
      </c>
      <c r="G52">
        <v>3</v>
      </c>
      <c r="H52">
        <v>56</v>
      </c>
    </row>
    <row r="53" spans="1:8">
      <c r="A53">
        <v>52</v>
      </c>
      <c r="B53" t="s">
        <v>59</v>
      </c>
      <c r="C53" t="s">
        <v>547</v>
      </c>
      <c r="D53">
        <v>188</v>
      </c>
      <c r="E53">
        <v>70</v>
      </c>
      <c r="F53">
        <v>173</v>
      </c>
      <c r="G53">
        <v>49</v>
      </c>
      <c r="H53">
        <v>124</v>
      </c>
    </row>
    <row r="54" spans="1:8">
      <c r="A54">
        <v>53</v>
      </c>
      <c r="B54" t="s">
        <v>60</v>
      </c>
      <c r="C54" t="s">
        <v>547</v>
      </c>
      <c r="D54">
        <v>72</v>
      </c>
      <c r="E54">
        <v>16</v>
      </c>
      <c r="F54">
        <v>75</v>
      </c>
      <c r="G54">
        <v>20</v>
      </c>
      <c r="H54">
        <v>55</v>
      </c>
    </row>
    <row r="55" spans="1:8">
      <c r="A55">
        <v>54</v>
      </c>
      <c r="B55" t="s">
        <v>61</v>
      </c>
      <c r="C55" t="s">
        <v>547</v>
      </c>
      <c r="D55">
        <v>357</v>
      </c>
      <c r="E55">
        <v>35</v>
      </c>
      <c r="F55">
        <v>376</v>
      </c>
      <c r="G55">
        <v>64</v>
      </c>
      <c r="H55">
        <v>312</v>
      </c>
    </row>
    <row r="56" spans="1:8">
      <c r="A56">
        <v>55</v>
      </c>
      <c r="B56" t="s">
        <v>62</v>
      </c>
      <c r="C56" t="s">
        <v>544</v>
      </c>
      <c r="D56">
        <v>71</v>
      </c>
      <c r="E56">
        <v>20</v>
      </c>
      <c r="F56">
        <v>60</v>
      </c>
      <c r="G56">
        <v>9</v>
      </c>
      <c r="H56">
        <v>51</v>
      </c>
    </row>
    <row r="57" spans="1:8">
      <c r="A57">
        <v>56</v>
      </c>
      <c r="B57" t="s">
        <v>63</v>
      </c>
      <c r="C57" t="s">
        <v>544</v>
      </c>
      <c r="D57">
        <v>176</v>
      </c>
      <c r="E57">
        <v>23</v>
      </c>
      <c r="F57">
        <v>180</v>
      </c>
      <c r="G57">
        <v>38</v>
      </c>
      <c r="H57">
        <v>142</v>
      </c>
    </row>
    <row r="58" spans="1:8">
      <c r="A58">
        <v>57</v>
      </c>
      <c r="B58" t="s">
        <v>64</v>
      </c>
      <c r="C58" t="s">
        <v>544</v>
      </c>
      <c r="D58">
        <v>57</v>
      </c>
      <c r="E58">
        <v>27</v>
      </c>
      <c r="F58">
        <v>30</v>
      </c>
      <c r="G58">
        <v>0</v>
      </c>
      <c r="H58">
        <v>30</v>
      </c>
    </row>
    <row r="59" spans="1:8">
      <c r="A59">
        <v>58</v>
      </c>
      <c r="B59" t="s">
        <v>65</v>
      </c>
      <c r="C59" t="s">
        <v>544</v>
      </c>
      <c r="D59">
        <v>68</v>
      </c>
      <c r="E59">
        <v>17</v>
      </c>
      <c r="F59">
        <v>59</v>
      </c>
      <c r="G59">
        <v>10</v>
      </c>
      <c r="H59">
        <v>49</v>
      </c>
    </row>
    <row r="60" spans="1:8">
      <c r="A60">
        <v>59</v>
      </c>
      <c r="B60" t="s">
        <v>66</v>
      </c>
      <c r="C60" t="s">
        <v>544</v>
      </c>
      <c r="D60">
        <v>74</v>
      </c>
      <c r="E60">
        <v>10</v>
      </c>
      <c r="F60">
        <v>76</v>
      </c>
      <c r="G60">
        <v>14</v>
      </c>
      <c r="H60">
        <v>62</v>
      </c>
    </row>
    <row r="61" spans="1:8">
      <c r="A61">
        <v>60</v>
      </c>
      <c r="B61" t="s">
        <v>67</v>
      </c>
      <c r="C61" t="s">
        <v>544</v>
      </c>
      <c r="D61">
        <v>283</v>
      </c>
      <c r="E61">
        <v>35</v>
      </c>
      <c r="F61">
        <v>278</v>
      </c>
      <c r="G61">
        <v>31</v>
      </c>
      <c r="H61">
        <v>247</v>
      </c>
    </row>
    <row r="62" spans="1:8">
      <c r="A62">
        <v>61</v>
      </c>
      <c r="B62" t="s">
        <v>68</v>
      </c>
      <c r="C62" t="s">
        <v>544</v>
      </c>
      <c r="D62">
        <v>408</v>
      </c>
      <c r="E62">
        <v>24</v>
      </c>
      <c r="F62">
        <v>424</v>
      </c>
      <c r="G62">
        <v>51</v>
      </c>
      <c r="H62">
        <v>373</v>
      </c>
    </row>
    <row r="63" spans="1:8">
      <c r="A63">
        <v>62</v>
      </c>
      <c r="B63" t="s">
        <v>69</v>
      </c>
      <c r="C63" t="s">
        <v>544</v>
      </c>
      <c r="D63">
        <v>181</v>
      </c>
      <c r="E63">
        <v>19</v>
      </c>
      <c r="F63">
        <v>170</v>
      </c>
      <c r="G63">
        <v>17</v>
      </c>
      <c r="H63">
        <v>153</v>
      </c>
    </row>
    <row r="64" spans="1:8">
      <c r="A64">
        <v>63</v>
      </c>
      <c r="B64" t="s">
        <v>70</v>
      </c>
      <c r="C64" t="s">
        <v>544</v>
      </c>
      <c r="D64">
        <v>136</v>
      </c>
      <c r="E64">
        <v>22</v>
      </c>
      <c r="F64">
        <v>123</v>
      </c>
      <c r="G64">
        <v>9</v>
      </c>
      <c r="H64">
        <v>114</v>
      </c>
    </row>
    <row r="65" spans="1:8">
      <c r="A65">
        <v>64</v>
      </c>
      <c r="B65" t="s">
        <v>71</v>
      </c>
      <c r="C65" t="s">
        <v>544</v>
      </c>
      <c r="D65">
        <v>45</v>
      </c>
      <c r="E65">
        <v>15</v>
      </c>
      <c r="F65">
        <v>35</v>
      </c>
      <c r="G65">
        <v>4</v>
      </c>
      <c r="H65">
        <v>31</v>
      </c>
    </row>
    <row r="66" spans="1:8">
      <c r="A66">
        <v>65</v>
      </c>
      <c r="B66" t="s">
        <v>72</v>
      </c>
      <c r="C66" t="s">
        <v>544</v>
      </c>
      <c r="D66">
        <v>70</v>
      </c>
      <c r="E66">
        <v>23</v>
      </c>
      <c r="F66">
        <v>62</v>
      </c>
      <c r="G66">
        <v>17</v>
      </c>
      <c r="H66">
        <v>45</v>
      </c>
    </row>
    <row r="67" spans="1:8">
      <c r="A67">
        <v>66</v>
      </c>
      <c r="B67" t="s">
        <v>73</v>
      </c>
      <c r="C67" t="s">
        <v>546</v>
      </c>
      <c r="D67">
        <v>71</v>
      </c>
      <c r="E67">
        <v>18</v>
      </c>
      <c r="F67">
        <v>66</v>
      </c>
      <c r="G67">
        <v>16</v>
      </c>
      <c r="H67">
        <v>50</v>
      </c>
    </row>
    <row r="68" spans="1:8">
      <c r="A68">
        <v>67</v>
      </c>
      <c r="B68" t="s">
        <v>74</v>
      </c>
      <c r="C68" t="s">
        <v>546</v>
      </c>
      <c r="D68">
        <v>62</v>
      </c>
      <c r="E68">
        <v>14</v>
      </c>
      <c r="F68">
        <v>58</v>
      </c>
      <c r="G68">
        <v>14</v>
      </c>
      <c r="H68">
        <v>44</v>
      </c>
    </row>
    <row r="69" spans="1:8">
      <c r="A69">
        <v>68</v>
      </c>
      <c r="B69" t="s">
        <v>75</v>
      </c>
      <c r="C69" t="s">
        <v>544</v>
      </c>
      <c r="D69">
        <v>51</v>
      </c>
      <c r="E69">
        <v>16</v>
      </c>
      <c r="F69">
        <v>47</v>
      </c>
      <c r="G69">
        <v>14</v>
      </c>
      <c r="H69">
        <v>33</v>
      </c>
    </row>
    <row r="70" spans="1:8">
      <c r="A70">
        <v>69</v>
      </c>
      <c r="B70" t="s">
        <v>76</v>
      </c>
      <c r="C70" t="s">
        <v>544</v>
      </c>
      <c r="D70">
        <v>127</v>
      </c>
      <c r="E70">
        <v>23</v>
      </c>
      <c r="F70">
        <v>124</v>
      </c>
      <c r="G70">
        <v>22</v>
      </c>
      <c r="H70">
        <v>102</v>
      </c>
    </row>
    <row r="71" spans="1:8">
      <c r="A71">
        <v>70</v>
      </c>
      <c r="B71" t="s">
        <v>77</v>
      </c>
      <c r="C71" t="s">
        <v>546</v>
      </c>
      <c r="D71">
        <v>122</v>
      </c>
      <c r="E71">
        <v>39</v>
      </c>
      <c r="F71">
        <v>115</v>
      </c>
      <c r="G71">
        <v>31</v>
      </c>
      <c r="H71">
        <v>84</v>
      </c>
    </row>
    <row r="72" spans="1:8">
      <c r="A72">
        <v>71</v>
      </c>
      <c r="B72" t="s">
        <v>78</v>
      </c>
      <c r="C72" t="s">
        <v>544</v>
      </c>
      <c r="D72">
        <v>43</v>
      </c>
      <c r="E72">
        <v>6</v>
      </c>
      <c r="F72">
        <v>41</v>
      </c>
      <c r="G72">
        <v>2</v>
      </c>
      <c r="H72">
        <v>39</v>
      </c>
    </row>
    <row r="73" spans="1:8">
      <c r="A73">
        <v>72</v>
      </c>
      <c r="B73" t="s">
        <v>79</v>
      </c>
      <c r="C73" t="s">
        <v>544</v>
      </c>
      <c r="D73">
        <v>30</v>
      </c>
      <c r="E73">
        <v>6</v>
      </c>
      <c r="F73">
        <v>30</v>
      </c>
      <c r="G73">
        <v>6</v>
      </c>
      <c r="H73">
        <v>24</v>
      </c>
    </row>
    <row r="74" spans="1:8">
      <c r="A74">
        <v>73</v>
      </c>
      <c r="B74" t="s">
        <v>80</v>
      </c>
      <c r="C74" t="s">
        <v>548</v>
      </c>
      <c r="D74">
        <v>111</v>
      </c>
      <c r="E74">
        <v>14</v>
      </c>
      <c r="F74">
        <v>129</v>
      </c>
      <c r="G74">
        <v>31</v>
      </c>
      <c r="H74">
        <v>98</v>
      </c>
    </row>
    <row r="75" spans="1:8">
      <c r="A75">
        <v>74</v>
      </c>
      <c r="B75" t="s">
        <v>81</v>
      </c>
      <c r="C75" t="s">
        <v>549</v>
      </c>
      <c r="D75">
        <v>30</v>
      </c>
      <c r="E75">
        <v>13</v>
      </c>
      <c r="F75">
        <v>22</v>
      </c>
      <c r="G75">
        <v>5</v>
      </c>
      <c r="H75">
        <v>17</v>
      </c>
    </row>
    <row r="76" spans="1:8">
      <c r="A76">
        <v>75</v>
      </c>
      <c r="B76" t="s">
        <v>82</v>
      </c>
      <c r="C76" t="s">
        <v>544</v>
      </c>
      <c r="D76">
        <v>42</v>
      </c>
      <c r="E76">
        <v>19</v>
      </c>
      <c r="F76">
        <v>32</v>
      </c>
      <c r="G76">
        <v>8</v>
      </c>
      <c r="H76">
        <v>24</v>
      </c>
    </row>
    <row r="77" spans="1:8">
      <c r="A77">
        <v>76</v>
      </c>
      <c r="B77" t="s">
        <v>83</v>
      </c>
      <c r="C77" t="s">
        <v>544</v>
      </c>
      <c r="D77">
        <v>107</v>
      </c>
      <c r="E77">
        <v>8</v>
      </c>
      <c r="F77">
        <v>125</v>
      </c>
      <c r="G77">
        <v>30</v>
      </c>
      <c r="H77">
        <v>95</v>
      </c>
    </row>
    <row r="78" spans="1:8">
      <c r="A78">
        <v>77</v>
      </c>
      <c r="B78" t="s">
        <v>84</v>
      </c>
      <c r="C78" t="s">
        <v>549</v>
      </c>
      <c r="D78">
        <v>87</v>
      </c>
      <c r="E78">
        <v>16</v>
      </c>
      <c r="F78">
        <v>101</v>
      </c>
      <c r="G78">
        <v>30</v>
      </c>
      <c r="H78">
        <v>71</v>
      </c>
    </row>
    <row r="79" spans="1:8">
      <c r="A79">
        <v>78</v>
      </c>
      <c r="B79" t="s">
        <v>85</v>
      </c>
      <c r="C79" t="s">
        <v>549</v>
      </c>
      <c r="D79">
        <v>49</v>
      </c>
      <c r="E79">
        <v>2</v>
      </c>
      <c r="F79">
        <v>60</v>
      </c>
      <c r="G79">
        <v>13</v>
      </c>
      <c r="H79">
        <v>47</v>
      </c>
    </row>
    <row r="80" spans="1:8">
      <c r="A80">
        <v>79</v>
      </c>
      <c r="B80" t="s">
        <v>86</v>
      </c>
      <c r="C80" t="s">
        <v>549</v>
      </c>
      <c r="D80">
        <v>80</v>
      </c>
      <c r="E80">
        <v>24</v>
      </c>
      <c r="F80">
        <v>62</v>
      </c>
      <c r="G80">
        <v>6</v>
      </c>
      <c r="H80">
        <v>56</v>
      </c>
    </row>
    <row r="81" spans="1:8">
      <c r="A81">
        <v>80</v>
      </c>
      <c r="B81" t="s">
        <v>87</v>
      </c>
      <c r="C81" t="s">
        <v>549</v>
      </c>
      <c r="D81">
        <v>62</v>
      </c>
      <c r="E81">
        <v>20</v>
      </c>
      <c r="F81">
        <v>49</v>
      </c>
      <c r="G81">
        <v>11</v>
      </c>
      <c r="H81">
        <v>38</v>
      </c>
    </row>
    <row r="82" spans="1:8">
      <c r="A82">
        <v>81</v>
      </c>
      <c r="B82" t="s">
        <v>88</v>
      </c>
      <c r="C82" t="s">
        <v>549</v>
      </c>
      <c r="D82">
        <v>294</v>
      </c>
      <c r="E82">
        <v>21</v>
      </c>
      <c r="F82">
        <v>311</v>
      </c>
      <c r="G82">
        <v>42</v>
      </c>
      <c r="H82">
        <v>269</v>
      </c>
    </row>
    <row r="83" spans="1:8">
      <c r="A83">
        <v>82</v>
      </c>
      <c r="B83" t="s">
        <v>89</v>
      </c>
      <c r="C83" t="s">
        <v>549</v>
      </c>
      <c r="D83">
        <v>30</v>
      </c>
      <c r="E83">
        <v>16</v>
      </c>
      <c r="F83">
        <v>20</v>
      </c>
      <c r="G83">
        <v>5</v>
      </c>
      <c r="H83">
        <v>15</v>
      </c>
    </row>
    <row r="84" spans="1:8">
      <c r="A84">
        <v>83</v>
      </c>
      <c r="B84" t="s">
        <v>90</v>
      </c>
      <c r="C84" t="s">
        <v>549</v>
      </c>
      <c r="D84">
        <v>60</v>
      </c>
      <c r="E84">
        <v>15</v>
      </c>
      <c r="F84">
        <v>54</v>
      </c>
      <c r="G84">
        <v>10</v>
      </c>
      <c r="H84">
        <v>44</v>
      </c>
    </row>
    <row r="85" spans="1:8">
      <c r="A85">
        <v>84</v>
      </c>
      <c r="B85" t="s">
        <v>91</v>
      </c>
      <c r="C85" t="s">
        <v>544</v>
      </c>
      <c r="D85">
        <v>69</v>
      </c>
      <c r="E85">
        <v>12</v>
      </c>
      <c r="F85">
        <v>65</v>
      </c>
      <c r="G85">
        <v>7</v>
      </c>
      <c r="H85">
        <v>58</v>
      </c>
    </row>
    <row r="86" spans="1:8">
      <c r="A86">
        <v>85</v>
      </c>
      <c r="B86" t="s">
        <v>92</v>
      </c>
      <c r="C86" t="s">
        <v>544</v>
      </c>
      <c r="D86">
        <v>88</v>
      </c>
      <c r="E86">
        <v>18</v>
      </c>
      <c r="F86">
        <v>89</v>
      </c>
      <c r="G86">
        <v>18</v>
      </c>
      <c r="H86">
        <v>71</v>
      </c>
    </row>
    <row r="87" spans="1:8">
      <c r="A87">
        <v>86</v>
      </c>
      <c r="B87" t="s">
        <v>93</v>
      </c>
      <c r="C87" t="s">
        <v>544</v>
      </c>
      <c r="D87">
        <v>30</v>
      </c>
      <c r="E87">
        <v>17</v>
      </c>
      <c r="F87">
        <v>13</v>
      </c>
      <c r="G87">
        <v>2</v>
      </c>
      <c r="H87">
        <v>11</v>
      </c>
    </row>
    <row r="88" spans="1:8">
      <c r="A88">
        <v>87</v>
      </c>
      <c r="B88" t="s">
        <v>94</v>
      </c>
      <c r="C88" t="s">
        <v>544</v>
      </c>
      <c r="D88">
        <v>113</v>
      </c>
      <c r="E88">
        <v>33</v>
      </c>
      <c r="F88">
        <v>89</v>
      </c>
      <c r="G88">
        <v>12</v>
      </c>
      <c r="H88">
        <v>77</v>
      </c>
    </row>
    <row r="89" spans="1:8">
      <c r="A89">
        <v>88</v>
      </c>
      <c r="B89" t="s">
        <v>95</v>
      </c>
      <c r="C89" t="s">
        <v>544</v>
      </c>
      <c r="D89">
        <v>29</v>
      </c>
      <c r="E89">
        <v>18</v>
      </c>
      <c r="F89">
        <v>16</v>
      </c>
      <c r="G89">
        <v>1</v>
      </c>
      <c r="H89">
        <v>15</v>
      </c>
    </row>
    <row r="90" spans="1:8">
      <c r="A90">
        <v>89</v>
      </c>
      <c r="B90" t="s">
        <v>96</v>
      </c>
      <c r="C90" t="s">
        <v>549</v>
      </c>
      <c r="D90">
        <v>375</v>
      </c>
      <c r="E90">
        <v>64</v>
      </c>
      <c r="F90">
        <v>353</v>
      </c>
      <c r="G90">
        <v>44</v>
      </c>
      <c r="H90">
        <v>309</v>
      </c>
    </row>
    <row r="91" spans="1:8">
      <c r="A91">
        <v>90</v>
      </c>
      <c r="B91" t="s">
        <v>97</v>
      </c>
      <c r="C91" t="s">
        <v>549</v>
      </c>
      <c r="D91">
        <v>54</v>
      </c>
      <c r="E91">
        <v>13</v>
      </c>
      <c r="F91">
        <v>52</v>
      </c>
      <c r="G91">
        <v>11</v>
      </c>
      <c r="H91">
        <v>41</v>
      </c>
    </row>
    <row r="92" spans="1:8">
      <c r="A92">
        <v>91</v>
      </c>
      <c r="B92" t="s">
        <v>98</v>
      </c>
      <c r="C92" t="s">
        <v>544</v>
      </c>
      <c r="D92">
        <v>30</v>
      </c>
      <c r="E92">
        <v>22</v>
      </c>
      <c r="F92">
        <v>13</v>
      </c>
      <c r="G92">
        <v>5</v>
      </c>
      <c r="H92">
        <v>8</v>
      </c>
    </row>
    <row r="93" spans="1:8">
      <c r="A93">
        <v>92</v>
      </c>
      <c r="B93" t="s">
        <v>99</v>
      </c>
      <c r="C93" t="s">
        <v>550</v>
      </c>
      <c r="D93">
        <v>56</v>
      </c>
      <c r="E93">
        <v>13</v>
      </c>
      <c r="F93">
        <v>44</v>
      </c>
      <c r="G93">
        <v>3</v>
      </c>
      <c r="H93">
        <v>41</v>
      </c>
    </row>
    <row r="94" spans="1:8">
      <c r="A94">
        <v>93</v>
      </c>
      <c r="B94" t="s">
        <v>100</v>
      </c>
      <c r="C94" t="s">
        <v>550</v>
      </c>
      <c r="D94">
        <v>82</v>
      </c>
      <c r="E94">
        <v>31</v>
      </c>
      <c r="F94">
        <v>62</v>
      </c>
      <c r="G94">
        <v>8</v>
      </c>
      <c r="H94">
        <v>54</v>
      </c>
    </row>
    <row r="95" spans="1:8">
      <c r="A95">
        <v>94</v>
      </c>
      <c r="B95" t="s">
        <v>101</v>
      </c>
      <c r="C95" t="s">
        <v>549</v>
      </c>
      <c r="D95">
        <v>30</v>
      </c>
      <c r="E95">
        <v>1</v>
      </c>
      <c r="F95">
        <v>34</v>
      </c>
      <c r="G95">
        <v>6</v>
      </c>
      <c r="H95">
        <v>28</v>
      </c>
    </row>
    <row r="96" spans="1:8">
      <c r="A96">
        <v>95</v>
      </c>
      <c r="B96" t="s">
        <v>102</v>
      </c>
      <c r="C96" t="s">
        <v>549</v>
      </c>
      <c r="D96">
        <v>42</v>
      </c>
      <c r="E96">
        <v>16</v>
      </c>
      <c r="F96">
        <v>26</v>
      </c>
      <c r="G96">
        <v>9</v>
      </c>
      <c r="H96">
        <v>17</v>
      </c>
    </row>
    <row r="97" spans="1:8">
      <c r="A97">
        <v>96</v>
      </c>
      <c r="B97" t="s">
        <v>103</v>
      </c>
      <c r="C97" t="s">
        <v>549</v>
      </c>
      <c r="D97">
        <v>68</v>
      </c>
      <c r="E97">
        <v>8</v>
      </c>
      <c r="F97">
        <v>69</v>
      </c>
      <c r="G97">
        <v>9</v>
      </c>
      <c r="H97">
        <v>60</v>
      </c>
    </row>
    <row r="98" spans="1:8">
      <c r="A98">
        <v>97</v>
      </c>
      <c r="B98" t="s">
        <v>104</v>
      </c>
      <c r="C98" t="s">
        <v>551</v>
      </c>
      <c r="D98">
        <v>196</v>
      </c>
      <c r="E98">
        <v>35</v>
      </c>
      <c r="F98">
        <v>183</v>
      </c>
      <c r="G98">
        <v>29</v>
      </c>
      <c r="H98">
        <v>154</v>
      </c>
    </row>
    <row r="99" spans="1:8">
      <c r="A99">
        <v>98</v>
      </c>
      <c r="B99" t="s">
        <v>105</v>
      </c>
      <c r="C99" t="s">
        <v>551</v>
      </c>
      <c r="D99">
        <v>34</v>
      </c>
      <c r="E99">
        <v>10</v>
      </c>
      <c r="F99">
        <v>28</v>
      </c>
      <c r="G99">
        <v>10</v>
      </c>
      <c r="H99">
        <v>18</v>
      </c>
    </row>
    <row r="100" spans="1:8">
      <c r="A100">
        <v>99</v>
      </c>
      <c r="B100" t="s">
        <v>106</v>
      </c>
      <c r="C100" t="s">
        <v>551</v>
      </c>
      <c r="D100">
        <v>70</v>
      </c>
      <c r="E100">
        <v>8</v>
      </c>
      <c r="F100">
        <v>86</v>
      </c>
      <c r="G100">
        <v>24</v>
      </c>
      <c r="H100">
        <v>62</v>
      </c>
    </row>
    <row r="101" spans="1:8">
      <c r="A101">
        <v>100</v>
      </c>
      <c r="B101" t="s">
        <v>107</v>
      </c>
      <c r="C101" t="s">
        <v>544</v>
      </c>
      <c r="D101">
        <v>30</v>
      </c>
      <c r="E101">
        <v>8</v>
      </c>
      <c r="F101">
        <v>29</v>
      </c>
      <c r="G101">
        <v>7</v>
      </c>
      <c r="H101">
        <v>22</v>
      </c>
    </row>
    <row r="102" spans="1:8">
      <c r="A102">
        <v>101</v>
      </c>
      <c r="B102" t="s">
        <v>108</v>
      </c>
      <c r="C102" t="s">
        <v>551</v>
      </c>
      <c r="D102">
        <v>93</v>
      </c>
      <c r="E102">
        <v>17</v>
      </c>
      <c r="F102">
        <v>82</v>
      </c>
      <c r="G102">
        <v>6</v>
      </c>
      <c r="H102">
        <v>76</v>
      </c>
    </row>
    <row r="103" spans="1:8">
      <c r="A103">
        <v>102</v>
      </c>
      <c r="B103" t="s">
        <v>109</v>
      </c>
      <c r="C103" t="s">
        <v>551</v>
      </c>
      <c r="D103">
        <v>42</v>
      </c>
      <c r="E103">
        <v>8</v>
      </c>
      <c r="F103">
        <v>40</v>
      </c>
      <c r="G103">
        <v>6</v>
      </c>
      <c r="H103">
        <v>34</v>
      </c>
    </row>
    <row r="104" spans="1:8">
      <c r="A104">
        <v>103</v>
      </c>
      <c r="B104" t="s">
        <v>110</v>
      </c>
      <c r="C104" t="s">
        <v>544</v>
      </c>
      <c r="D104">
        <v>66</v>
      </c>
      <c r="E104">
        <v>20</v>
      </c>
      <c r="F104">
        <v>52</v>
      </c>
      <c r="G104">
        <v>6</v>
      </c>
      <c r="H104">
        <v>46</v>
      </c>
    </row>
    <row r="105" spans="1:8">
      <c r="A105">
        <v>104</v>
      </c>
      <c r="B105" t="s">
        <v>111</v>
      </c>
      <c r="C105" t="s">
        <v>551</v>
      </c>
      <c r="D105">
        <v>84</v>
      </c>
      <c r="E105">
        <v>12</v>
      </c>
      <c r="F105">
        <v>92</v>
      </c>
      <c r="G105">
        <v>13</v>
      </c>
      <c r="H105">
        <v>79</v>
      </c>
    </row>
    <row r="106" spans="1:8">
      <c r="A106">
        <v>105</v>
      </c>
      <c r="B106" t="s">
        <v>112</v>
      </c>
      <c r="C106" t="s">
        <v>551</v>
      </c>
      <c r="D106">
        <v>34</v>
      </c>
      <c r="E106">
        <v>7</v>
      </c>
      <c r="F106">
        <v>32</v>
      </c>
      <c r="G106">
        <v>6</v>
      </c>
      <c r="H106">
        <v>26</v>
      </c>
    </row>
    <row r="107" spans="1:8">
      <c r="A107">
        <v>106</v>
      </c>
      <c r="B107" t="s">
        <v>113</v>
      </c>
      <c r="C107" t="s">
        <v>551</v>
      </c>
      <c r="D107">
        <v>55</v>
      </c>
      <c r="E107">
        <v>16</v>
      </c>
      <c r="F107">
        <v>47</v>
      </c>
      <c r="G107">
        <v>8</v>
      </c>
      <c r="H107">
        <v>39</v>
      </c>
    </row>
    <row r="108" spans="1:8">
      <c r="A108">
        <v>107</v>
      </c>
      <c r="B108" t="s">
        <v>114</v>
      </c>
      <c r="C108" t="s">
        <v>551</v>
      </c>
      <c r="D108">
        <v>97</v>
      </c>
      <c r="E108">
        <v>26</v>
      </c>
      <c r="F108">
        <v>75</v>
      </c>
      <c r="G108">
        <v>10</v>
      </c>
      <c r="H108">
        <v>65</v>
      </c>
    </row>
    <row r="109" spans="1:8">
      <c r="A109">
        <v>108</v>
      </c>
      <c r="B109" t="s">
        <v>115</v>
      </c>
      <c r="C109" t="s">
        <v>544</v>
      </c>
      <c r="D109">
        <v>47</v>
      </c>
      <c r="E109">
        <v>9</v>
      </c>
      <c r="F109">
        <v>46</v>
      </c>
      <c r="G109">
        <v>7</v>
      </c>
      <c r="H109">
        <v>39</v>
      </c>
    </row>
    <row r="110" spans="1:8">
      <c r="A110">
        <v>109</v>
      </c>
      <c r="B110" t="s">
        <v>116</v>
      </c>
      <c r="C110" t="s">
        <v>551</v>
      </c>
      <c r="D110">
        <v>62</v>
      </c>
      <c r="E110">
        <v>21</v>
      </c>
      <c r="F110">
        <v>73</v>
      </c>
      <c r="G110">
        <v>16</v>
      </c>
      <c r="H110">
        <v>57</v>
      </c>
    </row>
    <row r="111" spans="1:8">
      <c r="A111">
        <v>110</v>
      </c>
      <c r="B111" t="s">
        <v>117</v>
      </c>
      <c r="C111" t="s">
        <v>544</v>
      </c>
      <c r="D111">
        <v>30</v>
      </c>
      <c r="E111">
        <v>12</v>
      </c>
      <c r="F111">
        <v>20</v>
      </c>
      <c r="G111">
        <v>4</v>
      </c>
      <c r="H111">
        <v>16</v>
      </c>
    </row>
    <row r="112" spans="1:8">
      <c r="A112">
        <v>111</v>
      </c>
      <c r="B112" t="s">
        <v>118</v>
      </c>
      <c r="C112" t="s">
        <v>551</v>
      </c>
      <c r="D112">
        <v>94</v>
      </c>
      <c r="E112">
        <v>24</v>
      </c>
      <c r="F112">
        <v>85</v>
      </c>
      <c r="G112">
        <v>18</v>
      </c>
      <c r="H112">
        <v>67</v>
      </c>
    </row>
    <row r="113" spans="1:8">
      <c r="A113">
        <v>112</v>
      </c>
      <c r="B113" t="s">
        <v>119</v>
      </c>
      <c r="C113" t="s">
        <v>552</v>
      </c>
      <c r="D113">
        <v>30</v>
      </c>
      <c r="E113">
        <v>18</v>
      </c>
      <c r="F113">
        <v>10</v>
      </c>
      <c r="G113">
        <v>2</v>
      </c>
      <c r="H113">
        <v>8</v>
      </c>
    </row>
    <row r="114" spans="1:8">
      <c r="A114">
        <v>113</v>
      </c>
      <c r="B114" t="s">
        <v>120</v>
      </c>
      <c r="C114" t="s">
        <v>552</v>
      </c>
      <c r="D114">
        <v>120</v>
      </c>
      <c r="E114">
        <v>32</v>
      </c>
      <c r="F114">
        <v>97</v>
      </c>
      <c r="G114">
        <v>8</v>
      </c>
      <c r="H114">
        <v>89</v>
      </c>
    </row>
    <row r="115" spans="1:8">
      <c r="A115">
        <v>114</v>
      </c>
      <c r="B115" t="s">
        <v>121</v>
      </c>
      <c r="C115" t="s">
        <v>552</v>
      </c>
      <c r="D115">
        <v>96</v>
      </c>
      <c r="E115">
        <v>24</v>
      </c>
      <c r="F115">
        <v>81</v>
      </c>
      <c r="G115">
        <v>10</v>
      </c>
      <c r="H115">
        <v>71</v>
      </c>
    </row>
    <row r="116" spans="1:8">
      <c r="A116">
        <v>115</v>
      </c>
      <c r="B116" t="s">
        <v>122</v>
      </c>
      <c r="C116" t="s">
        <v>552</v>
      </c>
      <c r="D116">
        <v>65</v>
      </c>
      <c r="E116">
        <v>8</v>
      </c>
      <c r="F116">
        <v>69</v>
      </c>
      <c r="G116">
        <v>16</v>
      </c>
      <c r="H116">
        <v>53</v>
      </c>
    </row>
    <row r="117" spans="1:8">
      <c r="A117">
        <v>116</v>
      </c>
      <c r="B117" t="s">
        <v>123</v>
      </c>
      <c r="C117" t="s">
        <v>552</v>
      </c>
      <c r="D117">
        <v>42</v>
      </c>
      <c r="E117">
        <v>7</v>
      </c>
      <c r="F117">
        <v>42</v>
      </c>
      <c r="G117">
        <v>7</v>
      </c>
      <c r="H117">
        <v>35</v>
      </c>
    </row>
    <row r="118" spans="1:8">
      <c r="A118">
        <v>117</v>
      </c>
      <c r="B118" t="s">
        <v>124</v>
      </c>
      <c r="C118" t="s">
        <v>552</v>
      </c>
      <c r="D118">
        <v>167</v>
      </c>
      <c r="E118">
        <v>25</v>
      </c>
      <c r="F118">
        <v>184</v>
      </c>
      <c r="G118">
        <v>43</v>
      </c>
      <c r="H118">
        <v>141</v>
      </c>
    </row>
    <row r="119" spans="1:8">
      <c r="A119">
        <v>118</v>
      </c>
      <c r="B119" t="s">
        <v>125</v>
      </c>
      <c r="C119" t="s">
        <v>552</v>
      </c>
      <c r="D119">
        <v>49</v>
      </c>
      <c r="E119">
        <v>14</v>
      </c>
      <c r="F119">
        <v>52</v>
      </c>
      <c r="G119">
        <v>19</v>
      </c>
      <c r="H119">
        <v>33</v>
      </c>
    </row>
    <row r="120" spans="1:8">
      <c r="A120">
        <v>119</v>
      </c>
      <c r="B120" t="s">
        <v>126</v>
      </c>
      <c r="C120" t="s">
        <v>552</v>
      </c>
      <c r="D120">
        <v>164</v>
      </c>
      <c r="E120">
        <v>8</v>
      </c>
      <c r="F120">
        <v>175</v>
      </c>
      <c r="G120">
        <v>20</v>
      </c>
      <c r="H120">
        <v>155</v>
      </c>
    </row>
    <row r="121" spans="1:8">
      <c r="A121">
        <v>120</v>
      </c>
      <c r="B121" t="s">
        <v>127</v>
      </c>
      <c r="C121" t="s">
        <v>552</v>
      </c>
      <c r="D121">
        <v>114</v>
      </c>
      <c r="E121">
        <v>27</v>
      </c>
      <c r="F121">
        <v>115</v>
      </c>
      <c r="G121">
        <v>27</v>
      </c>
      <c r="H121">
        <v>88</v>
      </c>
    </row>
    <row r="122" spans="1:8">
      <c r="A122">
        <v>121</v>
      </c>
      <c r="B122" t="s">
        <v>128</v>
      </c>
      <c r="C122" t="s">
        <v>552</v>
      </c>
      <c r="D122">
        <v>121</v>
      </c>
      <c r="E122">
        <v>18</v>
      </c>
      <c r="F122">
        <v>133</v>
      </c>
      <c r="G122">
        <v>26</v>
      </c>
      <c r="H122">
        <v>107</v>
      </c>
    </row>
    <row r="123" spans="1:8">
      <c r="A123">
        <v>122</v>
      </c>
      <c r="B123" t="s">
        <v>129</v>
      </c>
      <c r="C123" t="s">
        <v>552</v>
      </c>
      <c r="D123">
        <v>72</v>
      </c>
      <c r="E123">
        <v>9</v>
      </c>
      <c r="F123">
        <v>75</v>
      </c>
      <c r="G123">
        <v>16</v>
      </c>
      <c r="H123">
        <v>59</v>
      </c>
    </row>
    <row r="124" spans="1:8">
      <c r="A124">
        <v>123</v>
      </c>
      <c r="B124" t="s">
        <v>130</v>
      </c>
      <c r="C124" t="s">
        <v>552</v>
      </c>
      <c r="D124">
        <v>30</v>
      </c>
      <c r="E124">
        <v>5</v>
      </c>
      <c r="F124">
        <v>29</v>
      </c>
      <c r="G124">
        <v>5</v>
      </c>
      <c r="H124">
        <v>24</v>
      </c>
    </row>
    <row r="125" spans="1:8">
      <c r="A125">
        <v>124</v>
      </c>
      <c r="B125" t="s">
        <v>131</v>
      </c>
      <c r="C125" t="s">
        <v>548</v>
      </c>
      <c r="D125">
        <v>54</v>
      </c>
      <c r="E125">
        <v>16</v>
      </c>
      <c r="F125">
        <v>43</v>
      </c>
      <c r="G125">
        <v>5</v>
      </c>
      <c r="H125">
        <v>38</v>
      </c>
    </row>
    <row r="126" spans="1:8">
      <c r="A126">
        <v>125</v>
      </c>
      <c r="B126" t="s">
        <v>132</v>
      </c>
      <c r="C126" t="s">
        <v>548</v>
      </c>
      <c r="D126">
        <v>106</v>
      </c>
      <c r="E126">
        <v>24</v>
      </c>
      <c r="F126">
        <v>96</v>
      </c>
      <c r="G126">
        <v>17</v>
      </c>
      <c r="H126">
        <v>79</v>
      </c>
    </row>
    <row r="127" spans="1:8">
      <c r="A127">
        <v>126</v>
      </c>
      <c r="B127" t="s">
        <v>133</v>
      </c>
      <c r="C127" t="s">
        <v>548</v>
      </c>
      <c r="D127">
        <v>30</v>
      </c>
      <c r="E127">
        <v>19</v>
      </c>
      <c r="F127">
        <v>11</v>
      </c>
      <c r="G127">
        <v>0</v>
      </c>
      <c r="H127">
        <v>11</v>
      </c>
    </row>
    <row r="128" spans="1:8">
      <c r="A128">
        <v>127</v>
      </c>
      <c r="B128" t="s">
        <v>134</v>
      </c>
      <c r="C128" t="s">
        <v>548</v>
      </c>
      <c r="D128">
        <v>84</v>
      </c>
      <c r="E128">
        <v>24</v>
      </c>
      <c r="F128">
        <v>91</v>
      </c>
      <c r="G128">
        <v>33</v>
      </c>
      <c r="H128">
        <v>58</v>
      </c>
    </row>
    <row r="129" spans="1:8">
      <c r="A129">
        <v>128</v>
      </c>
      <c r="B129" t="s">
        <v>135</v>
      </c>
      <c r="C129" t="s">
        <v>548</v>
      </c>
      <c r="D129">
        <v>130</v>
      </c>
      <c r="E129">
        <v>26</v>
      </c>
      <c r="F129">
        <v>130</v>
      </c>
      <c r="G129">
        <v>28</v>
      </c>
      <c r="H129">
        <v>102</v>
      </c>
    </row>
    <row r="130" spans="1:8">
      <c r="A130">
        <v>129</v>
      </c>
      <c r="B130" t="s">
        <v>136</v>
      </c>
      <c r="C130" t="s">
        <v>548</v>
      </c>
      <c r="D130">
        <v>30</v>
      </c>
      <c r="E130">
        <v>15</v>
      </c>
      <c r="F130">
        <v>17</v>
      </c>
      <c r="G130">
        <v>2</v>
      </c>
      <c r="H130">
        <v>15</v>
      </c>
    </row>
    <row r="131" spans="1:8">
      <c r="A131">
        <v>130</v>
      </c>
      <c r="B131" t="s">
        <v>137</v>
      </c>
      <c r="C131" t="s">
        <v>548</v>
      </c>
      <c r="D131">
        <v>94</v>
      </c>
      <c r="E131">
        <v>22</v>
      </c>
      <c r="F131">
        <v>76</v>
      </c>
      <c r="G131">
        <v>6</v>
      </c>
      <c r="H131">
        <v>70</v>
      </c>
    </row>
    <row r="132" spans="1:8">
      <c r="A132">
        <v>131</v>
      </c>
      <c r="B132" t="s">
        <v>138</v>
      </c>
      <c r="C132" t="s">
        <v>548</v>
      </c>
      <c r="D132">
        <v>142</v>
      </c>
      <c r="E132">
        <v>23</v>
      </c>
      <c r="F132">
        <v>154</v>
      </c>
      <c r="G132">
        <v>38</v>
      </c>
      <c r="H132">
        <v>116</v>
      </c>
    </row>
    <row r="133" spans="1:8">
      <c r="A133">
        <v>132</v>
      </c>
      <c r="B133" t="s">
        <v>139</v>
      </c>
      <c r="C133" t="s">
        <v>545</v>
      </c>
      <c r="D133">
        <v>67</v>
      </c>
      <c r="E133">
        <v>9</v>
      </c>
      <c r="F133">
        <v>70</v>
      </c>
      <c r="G133">
        <v>13</v>
      </c>
      <c r="H133">
        <v>57</v>
      </c>
    </row>
    <row r="134" spans="1:8">
      <c r="A134">
        <v>133</v>
      </c>
      <c r="B134" t="s">
        <v>140</v>
      </c>
      <c r="C134" t="s">
        <v>548</v>
      </c>
      <c r="D134">
        <v>30</v>
      </c>
      <c r="E134">
        <v>7</v>
      </c>
      <c r="F134">
        <v>24</v>
      </c>
      <c r="G134">
        <v>1</v>
      </c>
      <c r="H134">
        <v>23</v>
      </c>
    </row>
    <row r="135" spans="1:8">
      <c r="A135">
        <v>134</v>
      </c>
      <c r="B135" t="s">
        <v>141</v>
      </c>
      <c r="C135" t="s">
        <v>552</v>
      </c>
      <c r="D135">
        <v>112</v>
      </c>
      <c r="E135">
        <v>23</v>
      </c>
      <c r="F135">
        <v>117</v>
      </c>
      <c r="G135">
        <v>31</v>
      </c>
      <c r="H135">
        <v>86</v>
      </c>
    </row>
    <row r="136" spans="1:8">
      <c r="A136">
        <v>135</v>
      </c>
      <c r="B136" t="s">
        <v>142</v>
      </c>
      <c r="C136" t="s">
        <v>548</v>
      </c>
      <c r="D136">
        <v>80</v>
      </c>
      <c r="E136">
        <v>29</v>
      </c>
      <c r="F136">
        <v>60</v>
      </c>
      <c r="G136">
        <v>10</v>
      </c>
      <c r="H136">
        <v>50</v>
      </c>
    </row>
    <row r="137" spans="1:8">
      <c r="A137">
        <v>136</v>
      </c>
      <c r="B137" t="s">
        <v>143</v>
      </c>
      <c r="C137" t="s">
        <v>553</v>
      </c>
      <c r="D137">
        <v>41</v>
      </c>
      <c r="E137">
        <v>14</v>
      </c>
      <c r="F137">
        <v>27</v>
      </c>
      <c r="G137">
        <v>1</v>
      </c>
      <c r="H137">
        <v>26</v>
      </c>
    </row>
    <row r="138" spans="1:8">
      <c r="A138">
        <v>137</v>
      </c>
      <c r="B138" t="s">
        <v>144</v>
      </c>
      <c r="C138" t="s">
        <v>553</v>
      </c>
      <c r="D138">
        <v>72</v>
      </c>
      <c r="E138">
        <v>20</v>
      </c>
      <c r="F138">
        <v>56</v>
      </c>
      <c r="G138">
        <v>11</v>
      </c>
      <c r="H138">
        <v>45</v>
      </c>
    </row>
    <row r="139" spans="1:8">
      <c r="A139">
        <v>138</v>
      </c>
      <c r="B139" t="s">
        <v>145</v>
      </c>
      <c r="C139" t="s">
        <v>553</v>
      </c>
      <c r="D139">
        <v>37</v>
      </c>
      <c r="E139">
        <v>14</v>
      </c>
      <c r="F139">
        <v>25</v>
      </c>
      <c r="G139">
        <v>0</v>
      </c>
      <c r="H139">
        <v>25</v>
      </c>
    </row>
    <row r="140" spans="1:8">
      <c r="A140">
        <v>139</v>
      </c>
      <c r="B140" t="s">
        <v>146</v>
      </c>
      <c r="C140" t="s">
        <v>553</v>
      </c>
      <c r="D140">
        <v>42</v>
      </c>
      <c r="E140">
        <v>9</v>
      </c>
      <c r="F140">
        <v>35</v>
      </c>
      <c r="G140">
        <v>3</v>
      </c>
      <c r="H140">
        <v>32</v>
      </c>
    </row>
    <row r="141" spans="1:8">
      <c r="A141">
        <v>140</v>
      </c>
      <c r="B141" t="s">
        <v>147</v>
      </c>
      <c r="C141" t="s">
        <v>554</v>
      </c>
      <c r="D141">
        <v>54</v>
      </c>
      <c r="E141">
        <v>8</v>
      </c>
      <c r="F141">
        <v>58</v>
      </c>
      <c r="G141">
        <v>14</v>
      </c>
      <c r="H141">
        <v>44</v>
      </c>
    </row>
    <row r="142" spans="1:8">
      <c r="A142">
        <v>141</v>
      </c>
      <c r="B142" t="s">
        <v>148</v>
      </c>
      <c r="C142" t="s">
        <v>554</v>
      </c>
      <c r="D142">
        <v>54</v>
      </c>
      <c r="E142">
        <v>13</v>
      </c>
      <c r="F142">
        <v>47</v>
      </c>
      <c r="G142">
        <v>7</v>
      </c>
      <c r="H142">
        <v>40</v>
      </c>
    </row>
    <row r="143" spans="1:8">
      <c r="A143">
        <v>142</v>
      </c>
      <c r="B143" t="s">
        <v>149</v>
      </c>
      <c r="C143" t="s">
        <v>554</v>
      </c>
      <c r="D143">
        <v>119</v>
      </c>
      <c r="E143">
        <v>23</v>
      </c>
      <c r="F143">
        <v>109</v>
      </c>
      <c r="G143">
        <v>16</v>
      </c>
      <c r="H143">
        <v>93</v>
      </c>
    </row>
    <row r="144" spans="1:8">
      <c r="A144">
        <v>143</v>
      </c>
      <c r="B144" t="s">
        <v>150</v>
      </c>
      <c r="C144" t="s">
        <v>554</v>
      </c>
      <c r="D144">
        <v>110</v>
      </c>
      <c r="E144">
        <v>28</v>
      </c>
      <c r="F144">
        <v>101</v>
      </c>
      <c r="G144">
        <v>20</v>
      </c>
      <c r="H144">
        <v>81</v>
      </c>
    </row>
    <row r="145" spans="1:8">
      <c r="A145">
        <v>144</v>
      </c>
      <c r="B145" t="s">
        <v>151</v>
      </c>
      <c r="C145" t="s">
        <v>554</v>
      </c>
      <c r="D145">
        <v>69</v>
      </c>
      <c r="E145">
        <v>21</v>
      </c>
      <c r="F145">
        <v>61</v>
      </c>
      <c r="G145">
        <v>15</v>
      </c>
      <c r="H145">
        <v>46</v>
      </c>
    </row>
    <row r="146" spans="1:8">
      <c r="A146">
        <v>145</v>
      </c>
      <c r="B146" t="s">
        <v>152</v>
      </c>
      <c r="C146" t="s">
        <v>555</v>
      </c>
      <c r="D146">
        <v>42</v>
      </c>
      <c r="E146">
        <v>9</v>
      </c>
      <c r="F146">
        <v>36</v>
      </c>
      <c r="G146">
        <v>4</v>
      </c>
      <c r="H146">
        <v>32</v>
      </c>
    </row>
    <row r="147" spans="1:8">
      <c r="A147">
        <v>146</v>
      </c>
      <c r="B147" t="s">
        <v>153</v>
      </c>
      <c r="C147" t="s">
        <v>555</v>
      </c>
      <c r="D147">
        <v>82</v>
      </c>
      <c r="E147">
        <v>16</v>
      </c>
      <c r="F147">
        <v>83</v>
      </c>
      <c r="G147">
        <v>15</v>
      </c>
      <c r="H147">
        <v>68</v>
      </c>
    </row>
    <row r="148" spans="1:8">
      <c r="A148">
        <v>147</v>
      </c>
      <c r="B148" t="s">
        <v>154</v>
      </c>
      <c r="C148" t="s">
        <v>556</v>
      </c>
      <c r="D148">
        <v>30</v>
      </c>
      <c r="E148">
        <v>15</v>
      </c>
      <c r="F148">
        <v>26</v>
      </c>
      <c r="G148">
        <v>12</v>
      </c>
      <c r="H148">
        <v>14</v>
      </c>
    </row>
    <row r="149" spans="1:8">
      <c r="A149">
        <v>148</v>
      </c>
      <c r="B149" t="s">
        <v>155</v>
      </c>
      <c r="C149" t="s">
        <v>556</v>
      </c>
      <c r="D149">
        <v>30</v>
      </c>
      <c r="E149">
        <v>21</v>
      </c>
      <c r="F149">
        <v>10</v>
      </c>
      <c r="G149">
        <v>1</v>
      </c>
      <c r="H149">
        <v>9</v>
      </c>
    </row>
    <row r="150" spans="1:8">
      <c r="A150">
        <v>149</v>
      </c>
      <c r="B150" t="s">
        <v>156</v>
      </c>
      <c r="C150" t="s">
        <v>556</v>
      </c>
      <c r="D150">
        <v>30</v>
      </c>
      <c r="E150">
        <v>16</v>
      </c>
      <c r="F150">
        <v>15</v>
      </c>
      <c r="G150">
        <v>1</v>
      </c>
      <c r="H150">
        <v>14</v>
      </c>
    </row>
    <row r="151" spans="1:8">
      <c r="A151">
        <v>150</v>
      </c>
      <c r="B151" t="s">
        <v>157</v>
      </c>
      <c r="C151" t="s">
        <v>556</v>
      </c>
      <c r="D151">
        <v>57</v>
      </c>
      <c r="E151">
        <v>24</v>
      </c>
      <c r="F151">
        <v>43</v>
      </c>
      <c r="G151">
        <v>9</v>
      </c>
      <c r="H151">
        <v>34</v>
      </c>
    </row>
    <row r="152" spans="1:8">
      <c r="A152">
        <v>151</v>
      </c>
      <c r="B152" t="s">
        <v>158</v>
      </c>
      <c r="C152" t="s">
        <v>557</v>
      </c>
      <c r="D152">
        <v>60</v>
      </c>
      <c r="E152">
        <v>21</v>
      </c>
      <c r="F152">
        <v>52</v>
      </c>
      <c r="G152">
        <v>15</v>
      </c>
      <c r="H152">
        <v>37</v>
      </c>
    </row>
    <row r="153" spans="1:8">
      <c r="A153">
        <v>152</v>
      </c>
      <c r="B153" t="s">
        <v>159</v>
      </c>
      <c r="C153" t="s">
        <v>557</v>
      </c>
      <c r="D153">
        <v>93</v>
      </c>
      <c r="E153">
        <v>25</v>
      </c>
      <c r="F153">
        <v>80</v>
      </c>
      <c r="G153">
        <v>14</v>
      </c>
      <c r="H153">
        <v>66</v>
      </c>
    </row>
    <row r="154" spans="1:8">
      <c r="A154">
        <v>153</v>
      </c>
      <c r="B154" t="s">
        <v>160</v>
      </c>
      <c r="C154" t="s">
        <v>557</v>
      </c>
      <c r="D154">
        <v>56</v>
      </c>
      <c r="E154">
        <v>17</v>
      </c>
      <c r="F154">
        <v>47</v>
      </c>
      <c r="G154">
        <v>9</v>
      </c>
      <c r="H154">
        <v>38</v>
      </c>
    </row>
    <row r="155" spans="1:8">
      <c r="A155">
        <v>154</v>
      </c>
      <c r="B155" t="s">
        <v>161</v>
      </c>
      <c r="C155" t="s">
        <v>557</v>
      </c>
      <c r="D155">
        <v>54</v>
      </c>
      <c r="E155">
        <v>21</v>
      </c>
      <c r="F155">
        <v>43</v>
      </c>
      <c r="G155">
        <v>13</v>
      </c>
      <c r="H155">
        <v>30</v>
      </c>
    </row>
    <row r="156" spans="1:8">
      <c r="A156">
        <v>155</v>
      </c>
      <c r="B156" t="s">
        <v>162</v>
      </c>
      <c r="C156" t="s">
        <v>549</v>
      </c>
      <c r="D156">
        <v>29</v>
      </c>
      <c r="E156">
        <v>22</v>
      </c>
      <c r="F156">
        <v>11</v>
      </c>
      <c r="G156">
        <v>5</v>
      </c>
      <c r="H156">
        <v>6</v>
      </c>
    </row>
    <row r="157" spans="1:8">
      <c r="A157">
        <v>156</v>
      </c>
      <c r="B157" t="s">
        <v>163</v>
      </c>
      <c r="C157" t="s">
        <v>557</v>
      </c>
      <c r="D157">
        <v>66</v>
      </c>
      <c r="E157">
        <v>13</v>
      </c>
      <c r="F157">
        <v>82</v>
      </c>
      <c r="G157">
        <v>32</v>
      </c>
      <c r="H157">
        <v>50</v>
      </c>
    </row>
    <row r="158" spans="1:8">
      <c r="A158">
        <v>157</v>
      </c>
      <c r="B158" t="s">
        <v>164</v>
      </c>
      <c r="C158" t="s">
        <v>557</v>
      </c>
      <c r="D158">
        <v>30</v>
      </c>
      <c r="E158">
        <v>19</v>
      </c>
      <c r="F158">
        <v>14</v>
      </c>
      <c r="G158">
        <v>1</v>
      </c>
      <c r="H158">
        <v>13</v>
      </c>
    </row>
    <row r="159" spans="1:8">
      <c r="A159">
        <v>158</v>
      </c>
      <c r="B159" t="s">
        <v>165</v>
      </c>
      <c r="C159" t="s">
        <v>557</v>
      </c>
      <c r="D159">
        <v>30</v>
      </c>
      <c r="E159">
        <v>26</v>
      </c>
      <c r="F159">
        <v>11</v>
      </c>
      <c r="G159">
        <v>7</v>
      </c>
      <c r="H159">
        <v>4</v>
      </c>
    </row>
    <row r="160" spans="1:8">
      <c r="A160">
        <v>159</v>
      </c>
      <c r="B160" t="s">
        <v>166</v>
      </c>
      <c r="C160" t="s">
        <v>557</v>
      </c>
      <c r="D160">
        <v>44</v>
      </c>
      <c r="E160">
        <v>22</v>
      </c>
      <c r="F160">
        <v>28</v>
      </c>
      <c r="G160">
        <v>6</v>
      </c>
      <c r="H160">
        <v>22</v>
      </c>
    </row>
    <row r="161" spans="1:8">
      <c r="A161">
        <v>160</v>
      </c>
      <c r="B161" t="s">
        <v>167</v>
      </c>
      <c r="C161" t="s">
        <v>557</v>
      </c>
      <c r="D161">
        <v>42</v>
      </c>
      <c r="E161">
        <v>8</v>
      </c>
      <c r="F161">
        <v>44</v>
      </c>
      <c r="G161">
        <v>10</v>
      </c>
      <c r="H161">
        <v>34</v>
      </c>
    </row>
    <row r="162" spans="1:8">
      <c r="A162">
        <v>161</v>
      </c>
      <c r="B162" t="s">
        <v>168</v>
      </c>
      <c r="C162" t="s">
        <v>557</v>
      </c>
      <c r="D162">
        <v>346</v>
      </c>
      <c r="E162">
        <v>59</v>
      </c>
      <c r="F162">
        <v>329</v>
      </c>
      <c r="G162">
        <v>45</v>
      </c>
      <c r="H162">
        <v>284</v>
      </c>
    </row>
    <row r="163" spans="1:8">
      <c r="A163">
        <v>162</v>
      </c>
      <c r="B163" t="s">
        <v>169</v>
      </c>
      <c r="C163" t="s">
        <v>557</v>
      </c>
      <c r="D163">
        <v>56</v>
      </c>
      <c r="E163">
        <v>24</v>
      </c>
      <c r="F163">
        <v>37</v>
      </c>
      <c r="G163">
        <v>11</v>
      </c>
      <c r="H163">
        <v>26</v>
      </c>
    </row>
    <row r="164" spans="1:8">
      <c r="A164">
        <v>163</v>
      </c>
      <c r="B164" t="s">
        <v>170</v>
      </c>
      <c r="C164" t="s">
        <v>558</v>
      </c>
      <c r="D164">
        <v>78</v>
      </c>
      <c r="E164">
        <v>12</v>
      </c>
      <c r="F164">
        <v>75</v>
      </c>
      <c r="G164">
        <v>14</v>
      </c>
      <c r="H164">
        <v>61</v>
      </c>
    </row>
    <row r="165" spans="1:8">
      <c r="A165">
        <v>164</v>
      </c>
      <c r="B165" t="s">
        <v>171</v>
      </c>
      <c r="C165" t="s">
        <v>558</v>
      </c>
      <c r="D165">
        <v>84</v>
      </c>
      <c r="E165">
        <v>14</v>
      </c>
      <c r="F165">
        <v>82</v>
      </c>
      <c r="G165">
        <v>11</v>
      </c>
      <c r="H165">
        <v>71</v>
      </c>
    </row>
    <row r="166" spans="1:8">
      <c r="A166">
        <v>165</v>
      </c>
      <c r="B166" t="s">
        <v>172</v>
      </c>
      <c r="C166" t="s">
        <v>558</v>
      </c>
      <c r="D166">
        <v>54</v>
      </c>
      <c r="E166">
        <v>19</v>
      </c>
      <c r="F166">
        <v>44</v>
      </c>
      <c r="G166">
        <v>8</v>
      </c>
      <c r="H166">
        <v>36</v>
      </c>
    </row>
    <row r="167" spans="1:8">
      <c r="A167">
        <v>166</v>
      </c>
      <c r="B167" t="s">
        <v>173</v>
      </c>
      <c r="C167" t="s">
        <v>557</v>
      </c>
      <c r="D167">
        <v>55</v>
      </c>
      <c r="E167">
        <v>19</v>
      </c>
      <c r="F167">
        <v>48</v>
      </c>
      <c r="G167">
        <v>13</v>
      </c>
      <c r="H167">
        <v>35</v>
      </c>
    </row>
    <row r="168" spans="1:8">
      <c r="A168">
        <v>167</v>
      </c>
      <c r="B168" t="s">
        <v>174</v>
      </c>
      <c r="C168" t="s">
        <v>557</v>
      </c>
      <c r="D168">
        <v>81</v>
      </c>
      <c r="E168">
        <v>20</v>
      </c>
      <c r="F168">
        <v>68</v>
      </c>
      <c r="G168">
        <v>8</v>
      </c>
      <c r="H168">
        <v>60</v>
      </c>
    </row>
    <row r="169" spans="1:8">
      <c r="A169">
        <v>168</v>
      </c>
      <c r="B169" t="s">
        <v>175</v>
      </c>
      <c r="C169" t="s">
        <v>558</v>
      </c>
      <c r="D169">
        <v>158</v>
      </c>
      <c r="E169">
        <v>37</v>
      </c>
      <c r="F169">
        <v>155</v>
      </c>
      <c r="G169">
        <v>34</v>
      </c>
      <c r="H169">
        <v>121</v>
      </c>
    </row>
    <row r="170" spans="1:8">
      <c r="A170">
        <v>169</v>
      </c>
      <c r="B170" t="s">
        <v>176</v>
      </c>
      <c r="C170" t="s">
        <v>558</v>
      </c>
      <c r="D170">
        <v>82</v>
      </c>
      <c r="E170">
        <v>29</v>
      </c>
      <c r="F170">
        <v>87</v>
      </c>
      <c r="G170">
        <v>38</v>
      </c>
      <c r="H170">
        <v>49</v>
      </c>
    </row>
    <row r="171" spans="1:8">
      <c r="A171">
        <v>170</v>
      </c>
      <c r="B171" t="s">
        <v>177</v>
      </c>
      <c r="C171" t="s">
        <v>558</v>
      </c>
      <c r="D171">
        <v>127</v>
      </c>
      <c r="E171">
        <v>37</v>
      </c>
      <c r="F171">
        <v>117</v>
      </c>
      <c r="G171">
        <v>36</v>
      </c>
      <c r="H171">
        <v>81</v>
      </c>
    </row>
    <row r="172" spans="1:8">
      <c r="A172">
        <v>171</v>
      </c>
      <c r="B172" t="s">
        <v>178</v>
      </c>
      <c r="C172" t="s">
        <v>558</v>
      </c>
      <c r="D172">
        <v>95</v>
      </c>
      <c r="E172">
        <v>20</v>
      </c>
      <c r="F172">
        <v>96</v>
      </c>
      <c r="G172">
        <v>22</v>
      </c>
      <c r="H172">
        <v>74</v>
      </c>
    </row>
    <row r="173" spans="1:8">
      <c r="A173">
        <v>172</v>
      </c>
      <c r="B173" t="s">
        <v>179</v>
      </c>
      <c r="C173" t="s">
        <v>557</v>
      </c>
      <c r="D173">
        <v>45</v>
      </c>
      <c r="E173">
        <v>20</v>
      </c>
      <c r="F173">
        <v>31</v>
      </c>
      <c r="G173">
        <v>5</v>
      </c>
      <c r="H173">
        <v>26</v>
      </c>
    </row>
    <row r="174" spans="1:8">
      <c r="A174">
        <v>173</v>
      </c>
      <c r="B174" t="s">
        <v>180</v>
      </c>
      <c r="C174" t="s">
        <v>558</v>
      </c>
      <c r="D174">
        <v>77</v>
      </c>
      <c r="E174">
        <v>10</v>
      </c>
      <c r="F174">
        <v>84</v>
      </c>
      <c r="G174">
        <v>20</v>
      </c>
      <c r="H174">
        <v>64</v>
      </c>
    </row>
    <row r="175" spans="1:8">
      <c r="A175">
        <v>174</v>
      </c>
      <c r="B175" t="s">
        <v>181</v>
      </c>
      <c r="C175" t="s">
        <v>558</v>
      </c>
      <c r="D175">
        <v>132</v>
      </c>
      <c r="E175">
        <v>17</v>
      </c>
      <c r="F175">
        <v>138</v>
      </c>
      <c r="G175">
        <v>23</v>
      </c>
      <c r="H175">
        <v>115</v>
      </c>
    </row>
    <row r="176" spans="1:8">
      <c r="A176">
        <v>175</v>
      </c>
      <c r="B176" t="s">
        <v>182</v>
      </c>
      <c r="C176" t="s">
        <v>558</v>
      </c>
      <c r="D176">
        <v>57</v>
      </c>
      <c r="E176">
        <v>21</v>
      </c>
      <c r="F176">
        <v>42</v>
      </c>
      <c r="G176">
        <v>6</v>
      </c>
      <c r="H176">
        <v>36</v>
      </c>
    </row>
    <row r="177" spans="1:8">
      <c r="A177">
        <v>176</v>
      </c>
      <c r="B177" t="s">
        <v>183</v>
      </c>
      <c r="C177" t="s">
        <v>558</v>
      </c>
      <c r="D177">
        <v>86</v>
      </c>
      <c r="E177">
        <v>27</v>
      </c>
      <c r="F177">
        <v>75</v>
      </c>
      <c r="G177">
        <v>17</v>
      </c>
      <c r="H177">
        <v>58</v>
      </c>
    </row>
    <row r="178" spans="1:8">
      <c r="A178">
        <v>177</v>
      </c>
      <c r="B178" t="s">
        <v>184</v>
      </c>
      <c r="C178" t="s">
        <v>558</v>
      </c>
      <c r="D178">
        <v>44</v>
      </c>
      <c r="E178">
        <v>26</v>
      </c>
      <c r="F178">
        <v>26</v>
      </c>
      <c r="G178">
        <v>8</v>
      </c>
      <c r="H178">
        <v>18</v>
      </c>
    </row>
    <row r="179" spans="1:8">
      <c r="A179">
        <v>178</v>
      </c>
      <c r="B179" t="s">
        <v>185</v>
      </c>
      <c r="C179" t="s">
        <v>558</v>
      </c>
      <c r="D179">
        <v>135</v>
      </c>
      <c r="E179">
        <v>28</v>
      </c>
      <c r="F179">
        <v>126</v>
      </c>
      <c r="G179">
        <v>21</v>
      </c>
      <c r="H179">
        <v>105</v>
      </c>
    </row>
    <row r="180" spans="1:8">
      <c r="A180">
        <v>179</v>
      </c>
      <c r="B180" t="s">
        <v>186</v>
      </c>
      <c r="C180" t="s">
        <v>558</v>
      </c>
      <c r="D180">
        <v>93</v>
      </c>
      <c r="E180">
        <v>20</v>
      </c>
      <c r="F180">
        <v>96</v>
      </c>
      <c r="G180">
        <v>21</v>
      </c>
      <c r="H180">
        <v>75</v>
      </c>
    </row>
    <row r="181" spans="1:8">
      <c r="A181">
        <v>180</v>
      </c>
      <c r="B181" t="s">
        <v>187</v>
      </c>
      <c r="C181" t="s">
        <v>558</v>
      </c>
      <c r="D181">
        <v>49</v>
      </c>
      <c r="E181">
        <v>10</v>
      </c>
      <c r="F181">
        <v>41</v>
      </c>
      <c r="G181">
        <v>5</v>
      </c>
      <c r="H181">
        <v>36</v>
      </c>
    </row>
    <row r="182" spans="1:8">
      <c r="A182">
        <v>181</v>
      </c>
      <c r="B182" t="s">
        <v>188</v>
      </c>
      <c r="C182" t="s">
        <v>558</v>
      </c>
      <c r="D182">
        <v>30</v>
      </c>
      <c r="E182">
        <v>15</v>
      </c>
      <c r="F182">
        <v>18</v>
      </c>
      <c r="G182">
        <v>4</v>
      </c>
      <c r="H182">
        <v>14</v>
      </c>
    </row>
    <row r="183" spans="1:8">
      <c r="A183">
        <v>182</v>
      </c>
      <c r="B183" t="s">
        <v>189</v>
      </c>
      <c r="C183" t="s">
        <v>558</v>
      </c>
      <c r="D183">
        <v>80</v>
      </c>
      <c r="E183">
        <v>20</v>
      </c>
      <c r="F183">
        <v>68</v>
      </c>
      <c r="G183">
        <v>6</v>
      </c>
      <c r="H183">
        <v>62</v>
      </c>
    </row>
    <row r="184" spans="1:8">
      <c r="A184">
        <v>183</v>
      </c>
      <c r="B184" t="s">
        <v>190</v>
      </c>
      <c r="C184" t="s">
        <v>558</v>
      </c>
      <c r="D184">
        <v>82</v>
      </c>
      <c r="E184">
        <v>18</v>
      </c>
      <c r="F184">
        <v>75</v>
      </c>
      <c r="G184">
        <v>11</v>
      </c>
      <c r="H184">
        <v>64</v>
      </c>
    </row>
    <row r="185" spans="1:8">
      <c r="A185">
        <v>184</v>
      </c>
      <c r="B185" t="s">
        <v>191</v>
      </c>
      <c r="C185" t="s">
        <v>559</v>
      </c>
      <c r="D185">
        <v>235</v>
      </c>
      <c r="E185">
        <v>56</v>
      </c>
      <c r="F185">
        <v>203</v>
      </c>
      <c r="G185">
        <v>31</v>
      </c>
      <c r="H185">
        <v>172</v>
      </c>
    </row>
    <row r="186" spans="1:8">
      <c r="A186">
        <v>185</v>
      </c>
      <c r="B186" t="s">
        <v>192</v>
      </c>
      <c r="C186" t="s">
        <v>559</v>
      </c>
      <c r="D186">
        <v>125</v>
      </c>
      <c r="E186">
        <v>21</v>
      </c>
      <c r="F186">
        <v>112</v>
      </c>
      <c r="G186">
        <v>15</v>
      </c>
      <c r="H186">
        <v>97</v>
      </c>
    </row>
    <row r="187" spans="1:8">
      <c r="A187">
        <v>186</v>
      </c>
      <c r="B187" t="s">
        <v>193</v>
      </c>
      <c r="C187" t="s">
        <v>559</v>
      </c>
      <c r="D187">
        <v>178</v>
      </c>
      <c r="E187">
        <v>35</v>
      </c>
      <c r="F187">
        <v>159</v>
      </c>
      <c r="G187">
        <v>15</v>
      </c>
      <c r="H187">
        <v>144</v>
      </c>
    </row>
    <row r="188" spans="1:8">
      <c r="A188">
        <v>187</v>
      </c>
      <c r="B188" t="s">
        <v>194</v>
      </c>
      <c r="C188" t="s">
        <v>559</v>
      </c>
      <c r="D188">
        <v>62</v>
      </c>
      <c r="E188">
        <v>17</v>
      </c>
      <c r="F188">
        <v>61</v>
      </c>
      <c r="G188">
        <v>14</v>
      </c>
      <c r="H188">
        <v>47</v>
      </c>
    </row>
    <row r="189" spans="1:8">
      <c r="A189">
        <v>188</v>
      </c>
      <c r="B189" t="s">
        <v>195</v>
      </c>
      <c r="C189" t="s">
        <v>559</v>
      </c>
      <c r="D189">
        <v>30</v>
      </c>
      <c r="E189">
        <v>19</v>
      </c>
      <c r="F189">
        <v>15</v>
      </c>
      <c r="G189">
        <v>5</v>
      </c>
      <c r="H189">
        <v>10</v>
      </c>
    </row>
    <row r="190" spans="1:8">
      <c r="A190">
        <v>189</v>
      </c>
      <c r="B190" t="s">
        <v>196</v>
      </c>
      <c r="C190" t="s">
        <v>559</v>
      </c>
      <c r="D190">
        <v>30</v>
      </c>
      <c r="E190">
        <v>9</v>
      </c>
      <c r="F190">
        <v>24</v>
      </c>
      <c r="G190">
        <v>2</v>
      </c>
      <c r="H190">
        <v>22</v>
      </c>
    </row>
    <row r="191" spans="1:8">
      <c r="A191">
        <v>190</v>
      </c>
      <c r="B191" t="s">
        <v>197</v>
      </c>
      <c r="C191" t="s">
        <v>560</v>
      </c>
      <c r="D191">
        <v>65</v>
      </c>
      <c r="E191">
        <v>16</v>
      </c>
      <c r="F191">
        <v>58</v>
      </c>
      <c r="G191">
        <v>8</v>
      </c>
      <c r="H191">
        <v>50</v>
      </c>
    </row>
    <row r="192" spans="1:8">
      <c r="A192">
        <v>191</v>
      </c>
      <c r="B192" t="s">
        <v>198</v>
      </c>
      <c r="C192" t="s">
        <v>560</v>
      </c>
      <c r="D192">
        <v>56</v>
      </c>
      <c r="E192">
        <v>10</v>
      </c>
      <c r="F192">
        <v>57</v>
      </c>
      <c r="G192">
        <v>17</v>
      </c>
      <c r="H192">
        <v>40</v>
      </c>
    </row>
    <row r="193" spans="1:8">
      <c r="A193">
        <v>192</v>
      </c>
      <c r="B193" t="s">
        <v>199</v>
      </c>
      <c r="C193" t="s">
        <v>560</v>
      </c>
      <c r="D193">
        <v>30</v>
      </c>
      <c r="E193">
        <v>11</v>
      </c>
      <c r="F193">
        <v>21</v>
      </c>
      <c r="G193">
        <v>2</v>
      </c>
      <c r="H193">
        <v>19</v>
      </c>
    </row>
    <row r="194" spans="1:8">
      <c r="A194">
        <v>193</v>
      </c>
      <c r="B194" t="s">
        <v>200</v>
      </c>
      <c r="C194" t="s">
        <v>560</v>
      </c>
      <c r="D194">
        <v>72</v>
      </c>
      <c r="E194">
        <v>6</v>
      </c>
      <c r="F194">
        <v>85</v>
      </c>
      <c r="G194">
        <v>21</v>
      </c>
      <c r="H194">
        <v>64</v>
      </c>
    </row>
    <row r="195" spans="1:8">
      <c r="A195">
        <v>194</v>
      </c>
      <c r="B195" t="s">
        <v>201</v>
      </c>
      <c r="C195" t="s">
        <v>560</v>
      </c>
      <c r="D195">
        <v>489</v>
      </c>
      <c r="E195">
        <v>27</v>
      </c>
      <c r="F195">
        <v>474</v>
      </c>
      <c r="G195">
        <v>31</v>
      </c>
      <c r="H195">
        <v>443</v>
      </c>
    </row>
    <row r="196" spans="1:8">
      <c r="A196">
        <v>195</v>
      </c>
      <c r="B196" t="s">
        <v>202</v>
      </c>
      <c r="C196" t="s">
        <v>560</v>
      </c>
      <c r="D196">
        <v>30</v>
      </c>
      <c r="E196">
        <v>19</v>
      </c>
      <c r="F196">
        <v>15</v>
      </c>
      <c r="G196">
        <v>3</v>
      </c>
      <c r="H196">
        <v>12</v>
      </c>
    </row>
    <row r="197" spans="1:8">
      <c r="A197">
        <v>196</v>
      </c>
      <c r="B197" t="s">
        <v>203</v>
      </c>
      <c r="C197" t="s">
        <v>560</v>
      </c>
      <c r="D197">
        <v>79</v>
      </c>
      <c r="E197">
        <v>19</v>
      </c>
      <c r="F197">
        <v>63</v>
      </c>
      <c r="G197">
        <v>7</v>
      </c>
      <c r="H197">
        <v>56</v>
      </c>
    </row>
    <row r="198" spans="1:8">
      <c r="A198">
        <v>197</v>
      </c>
      <c r="B198" t="s">
        <v>204</v>
      </c>
      <c r="C198" t="s">
        <v>560</v>
      </c>
      <c r="D198">
        <v>42</v>
      </c>
      <c r="E198">
        <v>3</v>
      </c>
      <c r="F198">
        <v>40</v>
      </c>
      <c r="G198">
        <v>4</v>
      </c>
      <c r="H198">
        <v>36</v>
      </c>
    </row>
    <row r="199" spans="1:8">
      <c r="A199">
        <v>198</v>
      </c>
      <c r="B199" t="s">
        <v>205</v>
      </c>
      <c r="C199" t="s">
        <v>560</v>
      </c>
      <c r="D199">
        <v>89</v>
      </c>
      <c r="E199">
        <v>27</v>
      </c>
      <c r="F199">
        <v>83</v>
      </c>
      <c r="G199">
        <v>21</v>
      </c>
      <c r="H199">
        <v>62</v>
      </c>
    </row>
    <row r="200" spans="1:8">
      <c r="A200">
        <v>199</v>
      </c>
      <c r="B200" t="s">
        <v>206</v>
      </c>
      <c r="C200" t="s">
        <v>560</v>
      </c>
      <c r="D200">
        <v>48</v>
      </c>
      <c r="E200">
        <v>27</v>
      </c>
      <c r="F200">
        <v>30</v>
      </c>
      <c r="G200">
        <v>8</v>
      </c>
      <c r="H200">
        <v>22</v>
      </c>
    </row>
    <row r="201" spans="1:8">
      <c r="A201">
        <v>200</v>
      </c>
      <c r="B201" t="s">
        <v>207</v>
      </c>
      <c r="C201" t="s">
        <v>560</v>
      </c>
      <c r="D201">
        <v>30</v>
      </c>
      <c r="E201">
        <v>22</v>
      </c>
      <c r="F201">
        <v>9</v>
      </c>
      <c r="G201">
        <v>0</v>
      </c>
      <c r="H201">
        <v>9</v>
      </c>
    </row>
    <row r="202" spans="1:8">
      <c r="A202">
        <v>201</v>
      </c>
      <c r="B202" t="s">
        <v>208</v>
      </c>
      <c r="C202" t="s">
        <v>560</v>
      </c>
      <c r="D202">
        <v>122</v>
      </c>
      <c r="E202">
        <v>35</v>
      </c>
      <c r="F202">
        <v>113</v>
      </c>
      <c r="G202">
        <v>20</v>
      </c>
      <c r="H202">
        <v>93</v>
      </c>
    </row>
    <row r="203" spans="1:8">
      <c r="A203">
        <v>202</v>
      </c>
      <c r="B203" t="s">
        <v>209</v>
      </c>
      <c r="C203" t="s">
        <v>561</v>
      </c>
      <c r="D203">
        <v>52</v>
      </c>
      <c r="E203">
        <v>16</v>
      </c>
      <c r="F203">
        <v>45</v>
      </c>
      <c r="G203">
        <v>9</v>
      </c>
      <c r="H203">
        <v>36</v>
      </c>
    </row>
    <row r="204" spans="1:8">
      <c r="A204">
        <v>203</v>
      </c>
      <c r="B204" t="s">
        <v>210</v>
      </c>
      <c r="C204" t="s">
        <v>561</v>
      </c>
      <c r="D204">
        <v>64</v>
      </c>
      <c r="E204">
        <v>16</v>
      </c>
      <c r="F204">
        <v>61</v>
      </c>
      <c r="G204">
        <v>14</v>
      </c>
      <c r="H204">
        <v>47</v>
      </c>
    </row>
    <row r="205" spans="1:8">
      <c r="A205">
        <v>204</v>
      </c>
      <c r="B205" t="s">
        <v>211</v>
      </c>
      <c r="C205" t="s">
        <v>561</v>
      </c>
      <c r="D205">
        <v>26</v>
      </c>
      <c r="E205">
        <v>9</v>
      </c>
      <c r="F205">
        <v>21</v>
      </c>
      <c r="G205">
        <v>3</v>
      </c>
      <c r="H205">
        <v>18</v>
      </c>
    </row>
    <row r="206" spans="1:8">
      <c r="A206">
        <v>205</v>
      </c>
      <c r="B206" t="s">
        <v>212</v>
      </c>
      <c r="C206" t="s">
        <v>561</v>
      </c>
      <c r="D206">
        <v>27</v>
      </c>
      <c r="E206">
        <v>7</v>
      </c>
      <c r="F206">
        <v>29</v>
      </c>
      <c r="G206">
        <v>4</v>
      </c>
      <c r="H206">
        <v>25</v>
      </c>
    </row>
    <row r="207" spans="1:8">
      <c r="A207">
        <v>206</v>
      </c>
      <c r="B207" t="s">
        <v>213</v>
      </c>
      <c r="C207" t="s">
        <v>561</v>
      </c>
      <c r="D207">
        <v>57</v>
      </c>
      <c r="E207">
        <v>18</v>
      </c>
      <c r="F207">
        <v>47</v>
      </c>
      <c r="G207">
        <v>5</v>
      </c>
      <c r="H207">
        <v>42</v>
      </c>
    </row>
    <row r="208" spans="1:8">
      <c r="A208">
        <v>207</v>
      </c>
      <c r="B208" t="s">
        <v>214</v>
      </c>
      <c r="C208" t="s">
        <v>561</v>
      </c>
      <c r="D208">
        <v>27</v>
      </c>
      <c r="E208">
        <v>9</v>
      </c>
      <c r="F208">
        <v>24</v>
      </c>
      <c r="G208">
        <v>6</v>
      </c>
      <c r="H208">
        <v>18</v>
      </c>
    </row>
    <row r="209" spans="1:8">
      <c r="A209">
        <v>208</v>
      </c>
      <c r="B209" t="s">
        <v>215</v>
      </c>
      <c r="C209" t="s">
        <v>561</v>
      </c>
      <c r="D209">
        <v>39</v>
      </c>
      <c r="E209">
        <v>12</v>
      </c>
      <c r="F209">
        <v>33</v>
      </c>
      <c r="G209">
        <v>7</v>
      </c>
      <c r="H209">
        <v>26</v>
      </c>
    </row>
    <row r="210" spans="1:8">
      <c r="A210">
        <v>209</v>
      </c>
      <c r="B210" t="s">
        <v>216</v>
      </c>
      <c r="C210" t="s">
        <v>561</v>
      </c>
      <c r="D210">
        <v>58</v>
      </c>
      <c r="E210">
        <v>16</v>
      </c>
      <c r="F210">
        <v>56</v>
      </c>
      <c r="G210">
        <v>16</v>
      </c>
      <c r="H210">
        <v>40</v>
      </c>
    </row>
    <row r="211" spans="1:8">
      <c r="A211">
        <v>210</v>
      </c>
      <c r="B211" t="s">
        <v>217</v>
      </c>
      <c r="C211" t="s">
        <v>561</v>
      </c>
      <c r="D211">
        <v>49</v>
      </c>
      <c r="E211">
        <v>16</v>
      </c>
      <c r="F211">
        <v>36</v>
      </c>
      <c r="G211">
        <v>5</v>
      </c>
      <c r="H211">
        <v>31</v>
      </c>
    </row>
    <row r="212" spans="1:8">
      <c r="A212">
        <v>211</v>
      </c>
      <c r="B212" t="s">
        <v>218</v>
      </c>
      <c r="C212" t="s">
        <v>562</v>
      </c>
      <c r="D212">
        <v>51</v>
      </c>
      <c r="E212">
        <v>15</v>
      </c>
      <c r="F212">
        <v>49</v>
      </c>
      <c r="G212">
        <v>14</v>
      </c>
      <c r="H212">
        <v>35</v>
      </c>
    </row>
    <row r="213" spans="1:8">
      <c r="A213">
        <v>212</v>
      </c>
      <c r="B213" t="s">
        <v>219</v>
      </c>
      <c r="C213" t="s">
        <v>562</v>
      </c>
      <c r="D213">
        <v>27</v>
      </c>
      <c r="E213">
        <v>18</v>
      </c>
      <c r="F213">
        <v>14</v>
      </c>
      <c r="G213">
        <v>5</v>
      </c>
      <c r="H213">
        <v>9</v>
      </c>
    </row>
    <row r="214" spans="1:8">
      <c r="A214">
        <v>213</v>
      </c>
      <c r="B214" t="s">
        <v>220</v>
      </c>
      <c r="C214" t="s">
        <v>561</v>
      </c>
      <c r="D214">
        <v>35</v>
      </c>
      <c r="E214">
        <v>12</v>
      </c>
      <c r="F214">
        <v>32</v>
      </c>
      <c r="G214">
        <v>12</v>
      </c>
      <c r="H214">
        <v>20</v>
      </c>
    </row>
    <row r="215" spans="1:8">
      <c r="A215">
        <v>214</v>
      </c>
      <c r="B215" t="s">
        <v>221</v>
      </c>
      <c r="C215" t="s">
        <v>561</v>
      </c>
      <c r="D215">
        <v>40</v>
      </c>
      <c r="E215">
        <v>13</v>
      </c>
      <c r="F215">
        <v>32</v>
      </c>
      <c r="G215">
        <v>5</v>
      </c>
      <c r="H215">
        <v>27</v>
      </c>
    </row>
    <row r="216" spans="1:8">
      <c r="A216">
        <v>215</v>
      </c>
      <c r="B216" t="s">
        <v>222</v>
      </c>
      <c r="C216" t="s">
        <v>563</v>
      </c>
      <c r="D216">
        <v>50</v>
      </c>
      <c r="E216">
        <v>17</v>
      </c>
      <c r="F216">
        <v>40</v>
      </c>
      <c r="G216">
        <v>9</v>
      </c>
      <c r="H216">
        <v>31</v>
      </c>
    </row>
    <row r="217" spans="1:8">
      <c r="A217">
        <v>216</v>
      </c>
      <c r="B217" t="s">
        <v>223</v>
      </c>
      <c r="C217" t="s">
        <v>563</v>
      </c>
      <c r="D217">
        <v>42</v>
      </c>
      <c r="E217">
        <v>15</v>
      </c>
      <c r="F217">
        <v>30</v>
      </c>
      <c r="G217">
        <v>6</v>
      </c>
      <c r="H217">
        <v>24</v>
      </c>
    </row>
    <row r="218" spans="1:8">
      <c r="A218">
        <v>217</v>
      </c>
      <c r="B218" t="s">
        <v>224</v>
      </c>
      <c r="C218" t="s">
        <v>564</v>
      </c>
      <c r="D218">
        <v>27</v>
      </c>
      <c r="E218">
        <v>9</v>
      </c>
      <c r="F218">
        <v>23</v>
      </c>
      <c r="G218">
        <v>5</v>
      </c>
      <c r="H218">
        <v>18</v>
      </c>
    </row>
    <row r="219" spans="1:8">
      <c r="A219">
        <v>218</v>
      </c>
      <c r="B219" t="s">
        <v>225</v>
      </c>
      <c r="C219" t="s">
        <v>565</v>
      </c>
      <c r="D219">
        <v>39</v>
      </c>
      <c r="E219">
        <v>16</v>
      </c>
      <c r="F219">
        <v>24</v>
      </c>
      <c r="G219">
        <v>2</v>
      </c>
      <c r="H219">
        <v>22</v>
      </c>
    </row>
    <row r="220" spans="1:8">
      <c r="A220">
        <v>219</v>
      </c>
      <c r="B220" t="s">
        <v>226</v>
      </c>
      <c r="C220" t="s">
        <v>565</v>
      </c>
      <c r="D220">
        <v>625</v>
      </c>
      <c r="E220">
        <v>68</v>
      </c>
      <c r="F220">
        <v>582</v>
      </c>
      <c r="G220">
        <v>49</v>
      </c>
      <c r="H220">
        <v>533</v>
      </c>
    </row>
    <row r="221" spans="1:8">
      <c r="A221">
        <v>220</v>
      </c>
      <c r="B221" t="s">
        <v>227</v>
      </c>
      <c r="C221" t="s">
        <v>565</v>
      </c>
      <c r="D221">
        <v>72</v>
      </c>
      <c r="E221">
        <v>4</v>
      </c>
      <c r="F221">
        <v>77</v>
      </c>
      <c r="G221">
        <v>14</v>
      </c>
      <c r="H221">
        <v>63</v>
      </c>
    </row>
    <row r="222" spans="1:8">
      <c r="A222">
        <v>221</v>
      </c>
      <c r="B222" t="s">
        <v>228</v>
      </c>
      <c r="C222" t="s">
        <v>564</v>
      </c>
      <c r="D222">
        <v>30</v>
      </c>
      <c r="E222">
        <v>16</v>
      </c>
      <c r="F222">
        <v>21</v>
      </c>
      <c r="G222">
        <v>6</v>
      </c>
      <c r="H222">
        <v>15</v>
      </c>
    </row>
    <row r="223" spans="1:8">
      <c r="A223">
        <v>222</v>
      </c>
      <c r="B223" t="s">
        <v>229</v>
      </c>
      <c r="C223" t="s">
        <v>565</v>
      </c>
      <c r="D223">
        <v>39</v>
      </c>
      <c r="E223">
        <v>6</v>
      </c>
      <c r="F223">
        <v>35</v>
      </c>
      <c r="G223">
        <v>5</v>
      </c>
      <c r="H223">
        <v>30</v>
      </c>
    </row>
    <row r="224" spans="1:8">
      <c r="A224">
        <v>223</v>
      </c>
      <c r="B224" t="s">
        <v>230</v>
      </c>
      <c r="C224" t="s">
        <v>565</v>
      </c>
      <c r="D224">
        <v>46</v>
      </c>
      <c r="E224">
        <v>10</v>
      </c>
      <c r="F224">
        <v>44</v>
      </c>
      <c r="G224">
        <v>7</v>
      </c>
      <c r="H224">
        <v>37</v>
      </c>
    </row>
    <row r="225" spans="1:8">
      <c r="A225">
        <v>224</v>
      </c>
      <c r="B225" t="s">
        <v>231</v>
      </c>
      <c r="C225" t="s">
        <v>565</v>
      </c>
      <c r="D225">
        <v>166</v>
      </c>
      <c r="E225">
        <v>44</v>
      </c>
      <c r="F225">
        <v>154</v>
      </c>
      <c r="G225">
        <v>26</v>
      </c>
      <c r="H225">
        <v>128</v>
      </c>
    </row>
    <row r="226" spans="1:8">
      <c r="A226">
        <v>225</v>
      </c>
      <c r="B226" t="s">
        <v>232</v>
      </c>
      <c r="C226" t="s">
        <v>565</v>
      </c>
      <c r="D226">
        <v>79</v>
      </c>
      <c r="E226">
        <v>3</v>
      </c>
      <c r="F226">
        <v>97</v>
      </c>
      <c r="G226">
        <v>20</v>
      </c>
      <c r="H226">
        <v>77</v>
      </c>
    </row>
    <row r="227" spans="1:8">
      <c r="A227">
        <v>226</v>
      </c>
      <c r="B227" t="s">
        <v>233</v>
      </c>
      <c r="C227" t="s">
        <v>566</v>
      </c>
      <c r="D227">
        <v>110</v>
      </c>
      <c r="E227">
        <v>32</v>
      </c>
      <c r="F227">
        <v>97</v>
      </c>
      <c r="G227">
        <v>21</v>
      </c>
      <c r="H227">
        <v>76</v>
      </c>
    </row>
    <row r="228" spans="1:8">
      <c r="A228">
        <v>227</v>
      </c>
      <c r="B228" t="s">
        <v>234</v>
      </c>
      <c r="C228" t="s">
        <v>567</v>
      </c>
      <c r="D228">
        <v>100</v>
      </c>
      <c r="E228">
        <v>17</v>
      </c>
      <c r="F228">
        <v>95</v>
      </c>
      <c r="G228">
        <v>13</v>
      </c>
      <c r="H228">
        <v>82</v>
      </c>
    </row>
    <row r="229" spans="1:8">
      <c r="A229">
        <v>228</v>
      </c>
      <c r="B229" t="s">
        <v>235</v>
      </c>
      <c r="C229" t="s">
        <v>566</v>
      </c>
      <c r="D229">
        <v>385</v>
      </c>
      <c r="E229">
        <v>28</v>
      </c>
      <c r="F229">
        <v>397</v>
      </c>
      <c r="G229">
        <v>48</v>
      </c>
      <c r="H229">
        <v>349</v>
      </c>
    </row>
    <row r="230" spans="1:8">
      <c r="A230">
        <v>229</v>
      </c>
      <c r="B230" t="s">
        <v>236</v>
      </c>
      <c r="C230" t="s">
        <v>568</v>
      </c>
      <c r="D230">
        <v>93</v>
      </c>
      <c r="E230">
        <v>22</v>
      </c>
      <c r="F230">
        <v>77</v>
      </c>
      <c r="G230">
        <v>6</v>
      </c>
      <c r="H230">
        <v>71</v>
      </c>
    </row>
    <row r="231" spans="1:8">
      <c r="A231">
        <v>230</v>
      </c>
      <c r="B231" t="s">
        <v>237</v>
      </c>
      <c r="C231" t="s">
        <v>569</v>
      </c>
      <c r="D231">
        <v>51</v>
      </c>
      <c r="E231">
        <v>4</v>
      </c>
      <c r="F231">
        <v>46</v>
      </c>
      <c r="G231">
        <v>2</v>
      </c>
      <c r="H231">
        <v>44</v>
      </c>
    </row>
    <row r="232" spans="1:8">
      <c r="A232">
        <v>231</v>
      </c>
      <c r="B232" t="s">
        <v>238</v>
      </c>
      <c r="C232" t="s">
        <v>569</v>
      </c>
      <c r="D232">
        <v>75</v>
      </c>
      <c r="E232">
        <v>16</v>
      </c>
      <c r="F232">
        <v>68</v>
      </c>
      <c r="G232">
        <v>10</v>
      </c>
      <c r="H232">
        <v>58</v>
      </c>
    </row>
    <row r="233" spans="1:8">
      <c r="A233">
        <v>232</v>
      </c>
      <c r="B233" t="s">
        <v>239</v>
      </c>
      <c r="C233" t="s">
        <v>569</v>
      </c>
      <c r="D233">
        <v>28</v>
      </c>
      <c r="E233">
        <v>3</v>
      </c>
      <c r="F233">
        <v>21</v>
      </c>
      <c r="G233">
        <v>5</v>
      </c>
      <c r="H233">
        <v>16</v>
      </c>
    </row>
    <row r="234" spans="1:8">
      <c r="A234">
        <v>233</v>
      </c>
      <c r="B234" t="s">
        <v>240</v>
      </c>
      <c r="C234" t="s">
        <v>568</v>
      </c>
      <c r="D234">
        <v>27</v>
      </c>
      <c r="E234">
        <v>14</v>
      </c>
      <c r="F234">
        <v>15</v>
      </c>
      <c r="G234">
        <v>3</v>
      </c>
      <c r="H234">
        <v>12</v>
      </c>
    </row>
    <row r="235" spans="1:8">
      <c r="A235">
        <v>234</v>
      </c>
      <c r="B235" t="s">
        <v>241</v>
      </c>
      <c r="C235" t="s">
        <v>569</v>
      </c>
      <c r="D235">
        <v>76</v>
      </c>
      <c r="E235">
        <v>25</v>
      </c>
      <c r="F235">
        <v>60</v>
      </c>
      <c r="G235">
        <v>10</v>
      </c>
      <c r="H235">
        <v>50</v>
      </c>
    </row>
    <row r="236" spans="1:8">
      <c r="A236">
        <v>235</v>
      </c>
      <c r="B236" t="s">
        <v>242</v>
      </c>
      <c r="C236" t="s">
        <v>569</v>
      </c>
      <c r="D236">
        <v>59</v>
      </c>
      <c r="E236">
        <v>21</v>
      </c>
      <c r="F236">
        <v>52</v>
      </c>
      <c r="G236">
        <v>17</v>
      </c>
      <c r="H236">
        <v>35</v>
      </c>
    </row>
    <row r="237" spans="1:8">
      <c r="A237">
        <v>236</v>
      </c>
      <c r="B237" t="s">
        <v>243</v>
      </c>
      <c r="C237" t="s">
        <v>570</v>
      </c>
      <c r="D237">
        <v>27</v>
      </c>
      <c r="E237">
        <v>18</v>
      </c>
      <c r="F237">
        <v>9</v>
      </c>
      <c r="G237">
        <v>0</v>
      </c>
      <c r="H237">
        <v>9</v>
      </c>
    </row>
    <row r="238" spans="1:8">
      <c r="A238">
        <v>237</v>
      </c>
      <c r="B238" t="s">
        <v>244</v>
      </c>
      <c r="C238" t="s">
        <v>569</v>
      </c>
      <c r="D238">
        <v>57</v>
      </c>
      <c r="E238">
        <v>9</v>
      </c>
      <c r="F238">
        <v>51</v>
      </c>
      <c r="G238">
        <v>5</v>
      </c>
      <c r="H238">
        <v>46</v>
      </c>
    </row>
    <row r="239" spans="1:8">
      <c r="A239">
        <v>238</v>
      </c>
      <c r="B239" t="s">
        <v>245</v>
      </c>
      <c r="C239" t="s">
        <v>570</v>
      </c>
      <c r="D239">
        <v>30</v>
      </c>
      <c r="E239">
        <v>22</v>
      </c>
      <c r="F239">
        <v>11</v>
      </c>
      <c r="G239">
        <v>2</v>
      </c>
      <c r="H239">
        <v>9</v>
      </c>
    </row>
    <row r="240" spans="1:8">
      <c r="A240">
        <v>239</v>
      </c>
      <c r="B240" t="s">
        <v>246</v>
      </c>
      <c r="C240" t="s">
        <v>568</v>
      </c>
      <c r="D240">
        <v>43</v>
      </c>
      <c r="E240">
        <v>13</v>
      </c>
      <c r="F240">
        <v>32</v>
      </c>
      <c r="G240">
        <v>7</v>
      </c>
      <c r="H240">
        <v>25</v>
      </c>
    </row>
    <row r="241" spans="1:8">
      <c r="A241">
        <v>240</v>
      </c>
      <c r="B241" t="s">
        <v>247</v>
      </c>
      <c r="C241" t="s">
        <v>570</v>
      </c>
      <c r="D241">
        <v>81</v>
      </c>
      <c r="E241">
        <v>21</v>
      </c>
      <c r="F241">
        <v>75</v>
      </c>
      <c r="G241">
        <v>17</v>
      </c>
      <c r="H241">
        <v>58</v>
      </c>
    </row>
    <row r="242" spans="1:8">
      <c r="A242">
        <v>241</v>
      </c>
      <c r="B242" t="s">
        <v>248</v>
      </c>
      <c r="C242" t="s">
        <v>569</v>
      </c>
      <c r="D242">
        <v>27</v>
      </c>
      <c r="E242">
        <v>25</v>
      </c>
      <c r="F242">
        <v>4</v>
      </c>
      <c r="G242">
        <v>1</v>
      </c>
      <c r="H242">
        <v>3</v>
      </c>
    </row>
    <row r="243" spans="1:8">
      <c r="A243">
        <v>242</v>
      </c>
      <c r="B243" t="s">
        <v>249</v>
      </c>
      <c r="C243" t="s">
        <v>570</v>
      </c>
      <c r="D243">
        <v>70</v>
      </c>
      <c r="E243">
        <v>21</v>
      </c>
      <c r="F243">
        <v>59</v>
      </c>
      <c r="G243">
        <v>14</v>
      </c>
      <c r="H243">
        <v>45</v>
      </c>
    </row>
    <row r="244" spans="1:8">
      <c r="A244">
        <v>243</v>
      </c>
      <c r="B244" t="s">
        <v>250</v>
      </c>
      <c r="C244" t="s">
        <v>568</v>
      </c>
      <c r="D244">
        <v>53</v>
      </c>
      <c r="E244">
        <v>18</v>
      </c>
      <c r="F244">
        <v>39</v>
      </c>
      <c r="G244">
        <v>5</v>
      </c>
      <c r="H244">
        <v>34</v>
      </c>
    </row>
    <row r="245" spans="1:8">
      <c r="A245">
        <v>244</v>
      </c>
      <c r="B245" t="s">
        <v>251</v>
      </c>
      <c r="C245" t="s">
        <v>569</v>
      </c>
      <c r="D245">
        <v>51</v>
      </c>
      <c r="E245">
        <v>16</v>
      </c>
      <c r="F245">
        <v>40</v>
      </c>
      <c r="G245">
        <v>8</v>
      </c>
      <c r="H245">
        <v>32</v>
      </c>
    </row>
    <row r="246" spans="1:8">
      <c r="A246">
        <v>245</v>
      </c>
      <c r="B246" t="s">
        <v>252</v>
      </c>
      <c r="C246" t="s">
        <v>570</v>
      </c>
      <c r="D246">
        <v>30</v>
      </c>
      <c r="E246">
        <v>17</v>
      </c>
      <c r="F246">
        <v>13</v>
      </c>
      <c r="G246">
        <v>1</v>
      </c>
      <c r="H246">
        <v>12</v>
      </c>
    </row>
    <row r="247" spans="1:8">
      <c r="A247">
        <v>246</v>
      </c>
      <c r="B247" t="s">
        <v>253</v>
      </c>
      <c r="C247" t="s">
        <v>569</v>
      </c>
      <c r="D247">
        <v>66</v>
      </c>
      <c r="E247">
        <v>19</v>
      </c>
      <c r="F247">
        <v>50</v>
      </c>
      <c r="G247">
        <v>6</v>
      </c>
      <c r="H247">
        <v>44</v>
      </c>
    </row>
    <row r="248" spans="1:8">
      <c r="A248">
        <v>247</v>
      </c>
      <c r="B248" t="s">
        <v>254</v>
      </c>
      <c r="C248" t="s">
        <v>571</v>
      </c>
      <c r="D248">
        <v>115</v>
      </c>
      <c r="E248">
        <v>33</v>
      </c>
      <c r="F248">
        <v>94</v>
      </c>
      <c r="G248">
        <v>11</v>
      </c>
      <c r="H248">
        <v>83</v>
      </c>
    </row>
    <row r="249" spans="1:8">
      <c r="A249">
        <v>248</v>
      </c>
      <c r="B249" t="s">
        <v>255</v>
      </c>
      <c r="C249" t="s">
        <v>571</v>
      </c>
      <c r="D249">
        <v>57</v>
      </c>
      <c r="E249">
        <v>9</v>
      </c>
      <c r="F249">
        <v>54</v>
      </c>
      <c r="G249">
        <v>8</v>
      </c>
      <c r="H249">
        <v>46</v>
      </c>
    </row>
    <row r="250" spans="1:8">
      <c r="A250">
        <v>249</v>
      </c>
      <c r="B250" t="s">
        <v>256</v>
      </c>
      <c r="C250" t="s">
        <v>571</v>
      </c>
      <c r="D250">
        <v>80</v>
      </c>
      <c r="E250">
        <v>15</v>
      </c>
      <c r="F250">
        <v>76</v>
      </c>
      <c r="G250">
        <v>13</v>
      </c>
      <c r="H250">
        <v>63</v>
      </c>
    </row>
    <row r="251" spans="1:8">
      <c r="A251">
        <v>250</v>
      </c>
      <c r="B251" t="s">
        <v>257</v>
      </c>
      <c r="C251" t="s">
        <v>572</v>
      </c>
      <c r="D251">
        <v>51</v>
      </c>
      <c r="E251">
        <v>12</v>
      </c>
      <c r="F251">
        <v>40</v>
      </c>
      <c r="G251">
        <v>4</v>
      </c>
      <c r="H251">
        <v>36</v>
      </c>
    </row>
    <row r="252" spans="1:8">
      <c r="A252">
        <v>251</v>
      </c>
      <c r="B252" t="s">
        <v>258</v>
      </c>
      <c r="C252" t="s">
        <v>573</v>
      </c>
      <c r="D252">
        <v>40</v>
      </c>
      <c r="E252">
        <v>19</v>
      </c>
      <c r="F252">
        <v>20</v>
      </c>
      <c r="G252">
        <v>0</v>
      </c>
      <c r="H252">
        <v>20</v>
      </c>
    </row>
    <row r="253" spans="1:8">
      <c r="A253">
        <v>252</v>
      </c>
      <c r="B253" t="s">
        <v>259</v>
      </c>
      <c r="C253" t="s">
        <v>573</v>
      </c>
      <c r="D253">
        <v>108</v>
      </c>
      <c r="E253">
        <v>25</v>
      </c>
      <c r="F253">
        <v>91</v>
      </c>
      <c r="G253">
        <v>14</v>
      </c>
      <c r="H253">
        <v>77</v>
      </c>
    </row>
    <row r="254" spans="1:8">
      <c r="A254">
        <v>253</v>
      </c>
      <c r="B254" t="s">
        <v>260</v>
      </c>
      <c r="C254" t="s">
        <v>572</v>
      </c>
      <c r="D254">
        <v>30</v>
      </c>
      <c r="E254">
        <v>19</v>
      </c>
      <c r="F254">
        <v>13</v>
      </c>
      <c r="G254">
        <v>2</v>
      </c>
      <c r="H254">
        <v>11</v>
      </c>
    </row>
    <row r="255" spans="1:8">
      <c r="A255">
        <v>254</v>
      </c>
      <c r="B255" t="s">
        <v>261</v>
      </c>
      <c r="C255" t="s">
        <v>574</v>
      </c>
      <c r="D255">
        <v>29</v>
      </c>
      <c r="E255">
        <v>9</v>
      </c>
      <c r="F255">
        <v>25</v>
      </c>
      <c r="G255">
        <v>6</v>
      </c>
      <c r="H255">
        <v>19</v>
      </c>
    </row>
    <row r="256" spans="1:8">
      <c r="A256">
        <v>255</v>
      </c>
      <c r="B256" t="s">
        <v>262</v>
      </c>
      <c r="C256" t="s">
        <v>575</v>
      </c>
      <c r="D256">
        <v>38</v>
      </c>
      <c r="E256">
        <v>17</v>
      </c>
      <c r="F256">
        <v>25</v>
      </c>
      <c r="G256">
        <v>1</v>
      </c>
      <c r="H256">
        <v>24</v>
      </c>
    </row>
    <row r="257" spans="1:8">
      <c r="A257">
        <v>256</v>
      </c>
      <c r="B257" t="s">
        <v>263</v>
      </c>
      <c r="C257" t="s">
        <v>574</v>
      </c>
      <c r="D257">
        <v>41</v>
      </c>
      <c r="E257">
        <v>11</v>
      </c>
      <c r="F257">
        <v>26</v>
      </c>
      <c r="G257">
        <v>4</v>
      </c>
      <c r="H257">
        <v>22</v>
      </c>
    </row>
    <row r="258" spans="1:8">
      <c r="A258">
        <v>257</v>
      </c>
      <c r="B258" t="s">
        <v>264</v>
      </c>
      <c r="C258" t="s">
        <v>574</v>
      </c>
      <c r="D258">
        <v>46</v>
      </c>
      <c r="E258">
        <v>20</v>
      </c>
      <c r="F258">
        <v>31</v>
      </c>
      <c r="G258">
        <v>3</v>
      </c>
      <c r="H258">
        <v>28</v>
      </c>
    </row>
    <row r="259" spans="1:8">
      <c r="A259">
        <v>258</v>
      </c>
      <c r="B259" t="s">
        <v>265</v>
      </c>
      <c r="C259" t="s">
        <v>574</v>
      </c>
      <c r="D259">
        <v>57</v>
      </c>
      <c r="E259">
        <v>11</v>
      </c>
      <c r="F259">
        <v>42</v>
      </c>
      <c r="G259">
        <v>7</v>
      </c>
      <c r="H259">
        <v>35</v>
      </c>
    </row>
    <row r="260" spans="1:8">
      <c r="A260">
        <v>259</v>
      </c>
      <c r="B260" t="s">
        <v>266</v>
      </c>
      <c r="C260" t="s">
        <v>576</v>
      </c>
      <c r="D260">
        <v>88</v>
      </c>
      <c r="E260">
        <v>14</v>
      </c>
      <c r="F260">
        <v>87</v>
      </c>
      <c r="G260">
        <v>14</v>
      </c>
      <c r="H260">
        <v>73</v>
      </c>
    </row>
    <row r="261" spans="1:8">
      <c r="A261">
        <v>260</v>
      </c>
      <c r="B261" t="s">
        <v>267</v>
      </c>
      <c r="C261" t="s">
        <v>576</v>
      </c>
      <c r="D261">
        <v>83</v>
      </c>
      <c r="E261">
        <v>26</v>
      </c>
      <c r="F261">
        <v>71</v>
      </c>
      <c r="G261">
        <v>16</v>
      </c>
      <c r="H261">
        <v>55</v>
      </c>
    </row>
    <row r="262" spans="1:8">
      <c r="A262">
        <v>261</v>
      </c>
      <c r="B262" t="s">
        <v>268</v>
      </c>
      <c r="C262" t="s">
        <v>564</v>
      </c>
      <c r="D262">
        <v>31</v>
      </c>
      <c r="E262">
        <v>21</v>
      </c>
      <c r="F262">
        <v>13</v>
      </c>
      <c r="G262">
        <v>3</v>
      </c>
      <c r="H262">
        <v>10</v>
      </c>
    </row>
    <row r="263" spans="1:8">
      <c r="A263">
        <v>262</v>
      </c>
      <c r="B263" t="s">
        <v>269</v>
      </c>
      <c r="C263" t="s">
        <v>564</v>
      </c>
      <c r="D263">
        <v>27</v>
      </c>
      <c r="E263">
        <v>12</v>
      </c>
      <c r="F263">
        <v>15</v>
      </c>
      <c r="G263">
        <v>0</v>
      </c>
      <c r="H263">
        <v>15</v>
      </c>
    </row>
    <row r="264" spans="1:8">
      <c r="A264">
        <v>263</v>
      </c>
      <c r="B264" t="s">
        <v>270</v>
      </c>
      <c r="C264" t="s">
        <v>564</v>
      </c>
      <c r="D264">
        <v>50</v>
      </c>
      <c r="E264">
        <v>14</v>
      </c>
      <c r="F264">
        <v>39</v>
      </c>
      <c r="G264">
        <v>5</v>
      </c>
      <c r="H264">
        <v>34</v>
      </c>
    </row>
    <row r="265" spans="1:8">
      <c r="A265">
        <v>264</v>
      </c>
      <c r="B265" t="s">
        <v>271</v>
      </c>
      <c r="C265" t="s">
        <v>576</v>
      </c>
      <c r="D265">
        <v>108</v>
      </c>
      <c r="E265">
        <v>21</v>
      </c>
      <c r="F265">
        <v>101</v>
      </c>
      <c r="G265">
        <v>19</v>
      </c>
      <c r="H265">
        <v>82</v>
      </c>
    </row>
    <row r="266" spans="1:8">
      <c r="A266">
        <v>265</v>
      </c>
      <c r="B266" t="s">
        <v>272</v>
      </c>
      <c r="C266" t="s">
        <v>565</v>
      </c>
      <c r="D266">
        <v>80</v>
      </c>
      <c r="E266">
        <v>18</v>
      </c>
      <c r="F266">
        <v>79</v>
      </c>
      <c r="G266">
        <v>17</v>
      </c>
      <c r="H266">
        <v>62</v>
      </c>
    </row>
    <row r="267" spans="1:8">
      <c r="A267">
        <v>266</v>
      </c>
      <c r="B267" t="s">
        <v>273</v>
      </c>
      <c r="C267" t="s">
        <v>565</v>
      </c>
      <c r="D267">
        <v>83</v>
      </c>
      <c r="E267">
        <v>11</v>
      </c>
      <c r="F267">
        <v>74</v>
      </c>
      <c r="G267">
        <v>11</v>
      </c>
      <c r="H267">
        <v>63</v>
      </c>
    </row>
    <row r="268" spans="1:8">
      <c r="A268">
        <v>267</v>
      </c>
      <c r="B268" t="s">
        <v>274</v>
      </c>
      <c r="C268" t="s">
        <v>564</v>
      </c>
      <c r="D268">
        <v>178</v>
      </c>
      <c r="E268">
        <v>34</v>
      </c>
      <c r="F268">
        <v>161</v>
      </c>
      <c r="G268">
        <v>16</v>
      </c>
      <c r="H268">
        <v>145</v>
      </c>
    </row>
    <row r="269" spans="1:8">
      <c r="A269">
        <v>268</v>
      </c>
      <c r="B269" t="s">
        <v>275</v>
      </c>
      <c r="C269" t="s">
        <v>565</v>
      </c>
      <c r="D269">
        <v>101</v>
      </c>
      <c r="E269">
        <v>20</v>
      </c>
      <c r="F269">
        <v>87</v>
      </c>
      <c r="G269">
        <v>10</v>
      </c>
      <c r="H269">
        <v>77</v>
      </c>
    </row>
    <row r="270" spans="1:8">
      <c r="A270">
        <v>269</v>
      </c>
      <c r="B270" t="s">
        <v>276</v>
      </c>
      <c r="C270" t="s">
        <v>564</v>
      </c>
      <c r="D270">
        <v>41</v>
      </c>
      <c r="E270">
        <v>25</v>
      </c>
      <c r="F270">
        <v>16</v>
      </c>
      <c r="G270">
        <v>1</v>
      </c>
      <c r="H270">
        <v>15</v>
      </c>
    </row>
    <row r="271" spans="1:8">
      <c r="A271">
        <v>270</v>
      </c>
      <c r="B271" t="s">
        <v>277</v>
      </c>
      <c r="C271" t="s">
        <v>576</v>
      </c>
      <c r="D271">
        <v>30</v>
      </c>
      <c r="E271">
        <v>15</v>
      </c>
      <c r="F271">
        <v>19</v>
      </c>
      <c r="G271">
        <v>4</v>
      </c>
      <c r="H271">
        <v>15</v>
      </c>
    </row>
    <row r="272" spans="1:8">
      <c r="A272">
        <v>271</v>
      </c>
      <c r="B272" t="s">
        <v>278</v>
      </c>
      <c r="C272" t="s">
        <v>564</v>
      </c>
      <c r="D272">
        <v>31</v>
      </c>
      <c r="E272">
        <v>18</v>
      </c>
      <c r="F272">
        <v>17</v>
      </c>
      <c r="G272">
        <v>3</v>
      </c>
      <c r="H272">
        <v>14</v>
      </c>
    </row>
    <row r="273" spans="1:8">
      <c r="A273">
        <v>272</v>
      </c>
      <c r="B273" t="s">
        <v>279</v>
      </c>
      <c r="C273" t="s">
        <v>564</v>
      </c>
      <c r="D273">
        <v>84</v>
      </c>
      <c r="E273">
        <v>26</v>
      </c>
      <c r="F273">
        <v>72</v>
      </c>
      <c r="G273">
        <v>15</v>
      </c>
      <c r="H273">
        <v>57</v>
      </c>
    </row>
    <row r="274" spans="1:8">
      <c r="A274">
        <v>273</v>
      </c>
      <c r="B274" t="s">
        <v>280</v>
      </c>
      <c r="C274" t="s">
        <v>564</v>
      </c>
      <c r="D274">
        <v>27</v>
      </c>
      <c r="E274">
        <v>17</v>
      </c>
      <c r="F274">
        <v>11</v>
      </c>
      <c r="G274">
        <v>1</v>
      </c>
      <c r="H274">
        <v>10</v>
      </c>
    </row>
    <row r="275" spans="1:8">
      <c r="A275">
        <v>274</v>
      </c>
      <c r="B275" t="s">
        <v>281</v>
      </c>
      <c r="C275" t="s">
        <v>576</v>
      </c>
      <c r="D275">
        <v>27</v>
      </c>
      <c r="E275">
        <v>7</v>
      </c>
      <c r="F275">
        <v>19</v>
      </c>
      <c r="G275">
        <v>3</v>
      </c>
      <c r="H275">
        <v>16</v>
      </c>
    </row>
    <row r="276" spans="1:8">
      <c r="A276">
        <v>275</v>
      </c>
      <c r="B276" t="s">
        <v>282</v>
      </c>
      <c r="C276" t="s">
        <v>576</v>
      </c>
      <c r="D276">
        <v>78</v>
      </c>
      <c r="E276">
        <v>24</v>
      </c>
      <c r="F276">
        <v>67</v>
      </c>
      <c r="G276">
        <v>3</v>
      </c>
      <c r="H276">
        <v>64</v>
      </c>
    </row>
    <row r="277" spans="1:8">
      <c r="A277">
        <v>276</v>
      </c>
      <c r="B277" t="s">
        <v>283</v>
      </c>
      <c r="C277" t="s">
        <v>576</v>
      </c>
      <c r="D277">
        <v>51</v>
      </c>
      <c r="E277">
        <v>19</v>
      </c>
      <c r="F277">
        <v>39</v>
      </c>
      <c r="G277">
        <v>7</v>
      </c>
      <c r="H277">
        <v>32</v>
      </c>
    </row>
    <row r="278" spans="1:8">
      <c r="A278">
        <v>277</v>
      </c>
      <c r="B278" t="s">
        <v>284</v>
      </c>
      <c r="C278" t="s">
        <v>565</v>
      </c>
      <c r="D278">
        <v>262</v>
      </c>
      <c r="E278">
        <v>28</v>
      </c>
      <c r="F278">
        <v>257</v>
      </c>
      <c r="G278">
        <v>26</v>
      </c>
      <c r="H278">
        <v>231</v>
      </c>
    </row>
    <row r="279" spans="1:8">
      <c r="A279">
        <v>278</v>
      </c>
      <c r="B279" t="s">
        <v>285</v>
      </c>
      <c r="C279" t="s">
        <v>576</v>
      </c>
      <c r="D279">
        <v>80</v>
      </c>
      <c r="E279">
        <v>27</v>
      </c>
      <c r="F279">
        <v>71</v>
      </c>
      <c r="G279">
        <v>16</v>
      </c>
      <c r="H279">
        <v>55</v>
      </c>
    </row>
    <row r="280" spans="1:8">
      <c r="A280">
        <v>279</v>
      </c>
      <c r="B280" t="s">
        <v>286</v>
      </c>
      <c r="C280" t="s">
        <v>576</v>
      </c>
      <c r="D280">
        <v>94</v>
      </c>
      <c r="E280">
        <v>18</v>
      </c>
      <c r="F280">
        <v>101</v>
      </c>
      <c r="G280">
        <v>25</v>
      </c>
      <c r="H280">
        <v>76</v>
      </c>
    </row>
    <row r="281" spans="1:8">
      <c r="A281">
        <v>280</v>
      </c>
      <c r="B281" t="s">
        <v>287</v>
      </c>
      <c r="C281" t="s">
        <v>565</v>
      </c>
      <c r="D281">
        <v>51</v>
      </c>
      <c r="E281">
        <v>6</v>
      </c>
      <c r="F281">
        <v>59</v>
      </c>
      <c r="G281">
        <v>10</v>
      </c>
      <c r="H281">
        <v>49</v>
      </c>
    </row>
    <row r="282" spans="1:8">
      <c r="A282">
        <v>281</v>
      </c>
      <c r="B282" t="s">
        <v>288</v>
      </c>
      <c r="C282" t="s">
        <v>564</v>
      </c>
      <c r="D282">
        <v>40</v>
      </c>
      <c r="E282">
        <v>15</v>
      </c>
      <c r="F282">
        <v>30</v>
      </c>
      <c r="G282">
        <v>5</v>
      </c>
      <c r="H282">
        <v>25</v>
      </c>
    </row>
    <row r="283" spans="1:8">
      <c r="A283">
        <v>282</v>
      </c>
      <c r="B283" t="s">
        <v>289</v>
      </c>
      <c r="C283" t="s">
        <v>564</v>
      </c>
      <c r="D283">
        <v>125</v>
      </c>
      <c r="E283">
        <v>24</v>
      </c>
      <c r="F283">
        <v>119</v>
      </c>
      <c r="G283">
        <v>18</v>
      </c>
      <c r="H283">
        <v>101</v>
      </c>
    </row>
    <row r="284" spans="1:8">
      <c r="A284">
        <v>283</v>
      </c>
      <c r="B284" t="s">
        <v>290</v>
      </c>
      <c r="C284" t="s">
        <v>564</v>
      </c>
      <c r="D284">
        <v>86</v>
      </c>
      <c r="E284">
        <v>29</v>
      </c>
      <c r="F284">
        <v>64</v>
      </c>
      <c r="G284">
        <v>8</v>
      </c>
      <c r="H284">
        <v>56</v>
      </c>
    </row>
    <row r="285" spans="1:8">
      <c r="A285">
        <v>284</v>
      </c>
      <c r="B285" t="s">
        <v>291</v>
      </c>
      <c r="C285" t="s">
        <v>564</v>
      </c>
      <c r="D285">
        <v>66</v>
      </c>
      <c r="E285">
        <v>10</v>
      </c>
      <c r="F285">
        <v>66</v>
      </c>
      <c r="G285">
        <v>10</v>
      </c>
      <c r="H285">
        <v>56</v>
      </c>
    </row>
    <row r="286" spans="1:8">
      <c r="A286">
        <v>285</v>
      </c>
      <c r="B286" t="s">
        <v>292</v>
      </c>
      <c r="C286" t="s">
        <v>564</v>
      </c>
      <c r="D286">
        <v>41</v>
      </c>
      <c r="E286">
        <v>27</v>
      </c>
      <c r="F286">
        <v>22</v>
      </c>
      <c r="G286">
        <v>7</v>
      </c>
      <c r="H286">
        <v>15</v>
      </c>
    </row>
    <row r="287" spans="1:8">
      <c r="A287">
        <v>286</v>
      </c>
      <c r="B287" t="s">
        <v>293</v>
      </c>
      <c r="C287" t="s">
        <v>564</v>
      </c>
      <c r="D287">
        <v>50</v>
      </c>
      <c r="E287">
        <v>20</v>
      </c>
      <c r="F287">
        <v>40</v>
      </c>
      <c r="G287">
        <v>9</v>
      </c>
      <c r="H287">
        <v>31</v>
      </c>
    </row>
    <row r="288" spans="1:8">
      <c r="A288">
        <v>287</v>
      </c>
      <c r="B288" t="s">
        <v>294</v>
      </c>
      <c r="C288" t="s">
        <v>565</v>
      </c>
      <c r="D288">
        <v>27</v>
      </c>
      <c r="E288">
        <v>21</v>
      </c>
      <c r="F288">
        <v>7</v>
      </c>
      <c r="G288">
        <v>0</v>
      </c>
      <c r="H288">
        <v>7</v>
      </c>
    </row>
    <row r="289" spans="1:8">
      <c r="A289">
        <v>288</v>
      </c>
      <c r="B289" t="s">
        <v>295</v>
      </c>
      <c r="C289" t="s">
        <v>565</v>
      </c>
      <c r="D289">
        <v>27</v>
      </c>
      <c r="E289">
        <v>16</v>
      </c>
      <c r="F289">
        <v>18</v>
      </c>
      <c r="G289">
        <v>7</v>
      </c>
      <c r="H289">
        <v>11</v>
      </c>
    </row>
    <row r="290" spans="1:8">
      <c r="A290">
        <v>289</v>
      </c>
      <c r="B290" t="s">
        <v>296</v>
      </c>
      <c r="C290" t="s">
        <v>564</v>
      </c>
      <c r="D290">
        <v>39</v>
      </c>
      <c r="E290">
        <v>17</v>
      </c>
      <c r="F290">
        <v>24</v>
      </c>
      <c r="G290">
        <v>3</v>
      </c>
      <c r="H290">
        <v>21</v>
      </c>
    </row>
    <row r="291" spans="1:8">
      <c r="A291">
        <v>290</v>
      </c>
      <c r="B291" t="s">
        <v>297</v>
      </c>
      <c r="C291" t="s">
        <v>564</v>
      </c>
      <c r="D291">
        <v>69</v>
      </c>
      <c r="E291">
        <v>15</v>
      </c>
      <c r="F291">
        <v>56</v>
      </c>
      <c r="G291">
        <v>6</v>
      </c>
      <c r="H291">
        <v>50</v>
      </c>
    </row>
    <row r="292" spans="1:8">
      <c r="A292">
        <v>291</v>
      </c>
      <c r="B292" t="s">
        <v>298</v>
      </c>
      <c r="C292" t="s">
        <v>564</v>
      </c>
      <c r="D292">
        <v>162</v>
      </c>
      <c r="E292">
        <v>36</v>
      </c>
      <c r="F292">
        <v>142</v>
      </c>
      <c r="G292">
        <v>19</v>
      </c>
      <c r="H292">
        <v>123</v>
      </c>
    </row>
    <row r="293" spans="1:8">
      <c r="A293">
        <v>292</v>
      </c>
      <c r="B293" t="s">
        <v>299</v>
      </c>
      <c r="C293" t="s">
        <v>564</v>
      </c>
      <c r="D293">
        <v>85</v>
      </c>
      <c r="E293">
        <v>16</v>
      </c>
      <c r="F293">
        <v>78</v>
      </c>
      <c r="G293">
        <v>16</v>
      </c>
      <c r="H293">
        <v>62</v>
      </c>
    </row>
    <row r="294" spans="1:8">
      <c r="A294">
        <v>293</v>
      </c>
      <c r="B294" t="s">
        <v>300</v>
      </c>
      <c r="C294" t="s">
        <v>564</v>
      </c>
      <c r="D294">
        <v>72</v>
      </c>
      <c r="E294">
        <v>22</v>
      </c>
      <c r="F294">
        <v>53</v>
      </c>
      <c r="G294">
        <v>4</v>
      </c>
      <c r="H294">
        <v>49</v>
      </c>
    </row>
    <row r="295" spans="1:8">
      <c r="A295">
        <v>294</v>
      </c>
      <c r="B295" t="s">
        <v>301</v>
      </c>
      <c r="C295" t="s">
        <v>564</v>
      </c>
      <c r="D295">
        <v>96</v>
      </c>
      <c r="E295">
        <v>23</v>
      </c>
      <c r="F295">
        <v>87</v>
      </c>
      <c r="G295">
        <v>16</v>
      </c>
      <c r="H295">
        <v>71</v>
      </c>
    </row>
    <row r="296" spans="1:8">
      <c r="A296">
        <v>295</v>
      </c>
      <c r="B296" t="s">
        <v>302</v>
      </c>
      <c r="C296" t="s">
        <v>564</v>
      </c>
      <c r="D296">
        <v>57</v>
      </c>
      <c r="E296">
        <v>18</v>
      </c>
      <c r="F296">
        <v>44</v>
      </c>
      <c r="G296">
        <v>5</v>
      </c>
      <c r="H296">
        <v>39</v>
      </c>
    </row>
    <row r="297" spans="1:8">
      <c r="A297">
        <v>296</v>
      </c>
      <c r="B297" t="s">
        <v>303</v>
      </c>
      <c r="C297" t="s">
        <v>564</v>
      </c>
      <c r="D297">
        <v>119</v>
      </c>
      <c r="E297">
        <v>18</v>
      </c>
      <c r="F297">
        <v>110</v>
      </c>
      <c r="G297">
        <v>10</v>
      </c>
      <c r="H297">
        <v>100</v>
      </c>
    </row>
    <row r="298" spans="1:8">
      <c r="A298">
        <v>297</v>
      </c>
      <c r="B298" t="s">
        <v>304</v>
      </c>
      <c r="C298" t="s">
        <v>564</v>
      </c>
      <c r="D298">
        <v>58</v>
      </c>
      <c r="E298">
        <v>15</v>
      </c>
      <c r="F298">
        <v>47</v>
      </c>
      <c r="G298">
        <v>5</v>
      </c>
      <c r="H298">
        <v>42</v>
      </c>
    </row>
    <row r="299" spans="1:8">
      <c r="A299">
        <v>298</v>
      </c>
      <c r="B299" t="s">
        <v>305</v>
      </c>
      <c r="C299" t="s">
        <v>564</v>
      </c>
      <c r="D299">
        <v>134</v>
      </c>
      <c r="E299">
        <v>21</v>
      </c>
      <c r="F299">
        <v>123</v>
      </c>
      <c r="G299">
        <v>17</v>
      </c>
      <c r="H299">
        <v>106</v>
      </c>
    </row>
    <row r="300" spans="1:8">
      <c r="A300">
        <v>299</v>
      </c>
      <c r="B300" t="s">
        <v>306</v>
      </c>
      <c r="C300" t="s">
        <v>577</v>
      </c>
      <c r="D300">
        <v>97</v>
      </c>
      <c r="E300">
        <v>35</v>
      </c>
      <c r="F300">
        <v>75</v>
      </c>
      <c r="G300">
        <v>13</v>
      </c>
      <c r="H300">
        <v>62</v>
      </c>
    </row>
    <row r="301" spans="1:8">
      <c r="A301">
        <v>300</v>
      </c>
      <c r="B301" t="s">
        <v>307</v>
      </c>
      <c r="C301" t="s">
        <v>577</v>
      </c>
      <c r="D301">
        <v>155</v>
      </c>
      <c r="E301">
        <v>25</v>
      </c>
      <c r="F301">
        <v>155</v>
      </c>
      <c r="G301">
        <v>28</v>
      </c>
      <c r="H301">
        <v>127</v>
      </c>
    </row>
    <row r="302" spans="1:8">
      <c r="A302">
        <v>301</v>
      </c>
      <c r="B302" t="s">
        <v>308</v>
      </c>
      <c r="C302" t="s">
        <v>578</v>
      </c>
      <c r="D302">
        <v>30</v>
      </c>
      <c r="E302">
        <v>18</v>
      </c>
      <c r="F302">
        <v>18</v>
      </c>
      <c r="G302">
        <v>6</v>
      </c>
      <c r="H302">
        <v>12</v>
      </c>
    </row>
    <row r="303" spans="1:8">
      <c r="A303">
        <v>302</v>
      </c>
      <c r="B303" t="s">
        <v>309</v>
      </c>
      <c r="C303" t="s">
        <v>578</v>
      </c>
      <c r="D303">
        <v>66</v>
      </c>
      <c r="E303">
        <v>23</v>
      </c>
      <c r="F303">
        <v>49</v>
      </c>
      <c r="G303">
        <v>7</v>
      </c>
      <c r="H303">
        <v>42</v>
      </c>
    </row>
    <row r="304" spans="1:8">
      <c r="A304">
        <v>303</v>
      </c>
      <c r="B304" t="s">
        <v>310</v>
      </c>
      <c r="C304" t="s">
        <v>578</v>
      </c>
      <c r="D304">
        <v>39</v>
      </c>
      <c r="E304">
        <v>17</v>
      </c>
      <c r="F304">
        <v>28</v>
      </c>
      <c r="G304">
        <v>5</v>
      </c>
      <c r="H304">
        <v>23</v>
      </c>
    </row>
    <row r="305" spans="1:8">
      <c r="A305">
        <v>304</v>
      </c>
      <c r="B305" t="s">
        <v>311</v>
      </c>
      <c r="C305" t="s">
        <v>578</v>
      </c>
      <c r="D305">
        <v>66</v>
      </c>
      <c r="E305">
        <v>24</v>
      </c>
      <c r="F305">
        <v>50</v>
      </c>
      <c r="G305">
        <v>12</v>
      </c>
      <c r="H305">
        <v>38</v>
      </c>
    </row>
    <row r="306" spans="1:8">
      <c r="A306">
        <v>305</v>
      </c>
      <c r="B306" t="s">
        <v>312</v>
      </c>
      <c r="C306" t="s">
        <v>579</v>
      </c>
      <c r="D306">
        <v>42</v>
      </c>
      <c r="E306">
        <v>14</v>
      </c>
      <c r="F306">
        <v>33</v>
      </c>
      <c r="G306">
        <v>5</v>
      </c>
      <c r="H306">
        <v>28</v>
      </c>
    </row>
    <row r="307" spans="1:8">
      <c r="A307">
        <v>306</v>
      </c>
      <c r="B307" t="s">
        <v>313</v>
      </c>
      <c r="C307" t="s">
        <v>579</v>
      </c>
      <c r="D307">
        <v>78</v>
      </c>
      <c r="E307">
        <v>26</v>
      </c>
      <c r="F307">
        <v>62</v>
      </c>
      <c r="G307">
        <v>9</v>
      </c>
      <c r="H307">
        <v>53</v>
      </c>
    </row>
    <row r="308" spans="1:8">
      <c r="A308">
        <v>307</v>
      </c>
      <c r="B308" t="s">
        <v>314</v>
      </c>
      <c r="C308" t="s">
        <v>580</v>
      </c>
      <c r="D308">
        <v>52</v>
      </c>
      <c r="E308">
        <v>20</v>
      </c>
      <c r="F308">
        <v>34</v>
      </c>
      <c r="G308">
        <v>3</v>
      </c>
      <c r="H308">
        <v>31</v>
      </c>
    </row>
    <row r="309" spans="1:8">
      <c r="A309">
        <v>308</v>
      </c>
      <c r="B309" t="s">
        <v>315</v>
      </c>
      <c r="C309" t="s">
        <v>581</v>
      </c>
      <c r="D309">
        <v>99</v>
      </c>
      <c r="E309">
        <v>17</v>
      </c>
      <c r="F309">
        <v>95</v>
      </c>
      <c r="G309">
        <v>13</v>
      </c>
      <c r="H309">
        <v>82</v>
      </c>
    </row>
    <row r="310" spans="1:8">
      <c r="A310">
        <v>309</v>
      </c>
      <c r="B310" t="s">
        <v>316</v>
      </c>
      <c r="C310" t="s">
        <v>580</v>
      </c>
      <c r="D310">
        <v>52</v>
      </c>
      <c r="E310">
        <v>10</v>
      </c>
      <c r="F310">
        <v>46</v>
      </c>
      <c r="G310">
        <v>4</v>
      </c>
      <c r="H310">
        <v>42</v>
      </c>
    </row>
    <row r="311" spans="1:8">
      <c r="A311">
        <v>310</v>
      </c>
      <c r="B311" t="s">
        <v>317</v>
      </c>
      <c r="C311" t="s">
        <v>580</v>
      </c>
      <c r="D311">
        <v>185</v>
      </c>
      <c r="E311">
        <v>25</v>
      </c>
      <c r="F311">
        <v>185</v>
      </c>
      <c r="G311">
        <v>33</v>
      </c>
      <c r="H311">
        <v>152</v>
      </c>
    </row>
    <row r="312" spans="1:8">
      <c r="A312">
        <v>311</v>
      </c>
      <c r="B312" t="s">
        <v>318</v>
      </c>
      <c r="C312" t="s">
        <v>581</v>
      </c>
      <c r="D312">
        <v>95</v>
      </c>
      <c r="E312">
        <v>15</v>
      </c>
      <c r="F312">
        <v>93</v>
      </c>
      <c r="G312">
        <v>15</v>
      </c>
      <c r="H312">
        <v>78</v>
      </c>
    </row>
    <row r="313" spans="1:8">
      <c r="A313">
        <v>312</v>
      </c>
      <c r="B313" t="s">
        <v>319</v>
      </c>
      <c r="C313" t="s">
        <v>580</v>
      </c>
      <c r="D313">
        <v>80</v>
      </c>
      <c r="E313">
        <v>26</v>
      </c>
      <c r="F313">
        <v>63</v>
      </c>
      <c r="G313">
        <v>9</v>
      </c>
      <c r="H313">
        <v>54</v>
      </c>
    </row>
    <row r="314" spans="1:8">
      <c r="A314">
        <v>313</v>
      </c>
      <c r="B314" t="s">
        <v>320</v>
      </c>
      <c r="C314" t="s">
        <v>580</v>
      </c>
      <c r="D314">
        <v>27</v>
      </c>
      <c r="E314">
        <v>13</v>
      </c>
      <c r="F314">
        <v>17</v>
      </c>
      <c r="G314">
        <v>3</v>
      </c>
      <c r="H314">
        <v>14</v>
      </c>
    </row>
    <row r="315" spans="1:8">
      <c r="A315">
        <v>314</v>
      </c>
      <c r="B315" t="s">
        <v>321</v>
      </c>
      <c r="C315" t="s">
        <v>580</v>
      </c>
      <c r="D315">
        <v>190</v>
      </c>
      <c r="E315">
        <v>24</v>
      </c>
      <c r="F315">
        <v>180</v>
      </c>
      <c r="G315">
        <v>19</v>
      </c>
      <c r="H315">
        <v>161</v>
      </c>
    </row>
    <row r="316" spans="1:8">
      <c r="A316">
        <v>315</v>
      </c>
      <c r="B316" t="s">
        <v>322</v>
      </c>
      <c r="C316" t="s">
        <v>580</v>
      </c>
      <c r="D316">
        <v>90</v>
      </c>
      <c r="E316">
        <v>29</v>
      </c>
      <c r="F316">
        <v>70</v>
      </c>
      <c r="G316">
        <v>9</v>
      </c>
      <c r="H316">
        <v>61</v>
      </c>
    </row>
    <row r="317" spans="1:8">
      <c r="A317">
        <v>316</v>
      </c>
      <c r="B317" t="s">
        <v>323</v>
      </c>
      <c r="C317" t="s">
        <v>580</v>
      </c>
      <c r="D317">
        <v>54</v>
      </c>
      <c r="E317">
        <v>24</v>
      </c>
      <c r="F317">
        <v>37</v>
      </c>
      <c r="G317">
        <v>7</v>
      </c>
      <c r="H317">
        <v>30</v>
      </c>
    </row>
    <row r="318" spans="1:8">
      <c r="A318">
        <v>317</v>
      </c>
      <c r="B318" t="s">
        <v>324</v>
      </c>
      <c r="C318" t="s">
        <v>580</v>
      </c>
      <c r="D318">
        <v>38</v>
      </c>
      <c r="E318">
        <v>11</v>
      </c>
      <c r="F318">
        <v>31</v>
      </c>
      <c r="G318">
        <v>5</v>
      </c>
      <c r="H318">
        <v>26</v>
      </c>
    </row>
    <row r="319" spans="1:8">
      <c r="A319">
        <v>318</v>
      </c>
      <c r="B319" t="s">
        <v>325</v>
      </c>
      <c r="C319" t="s">
        <v>580</v>
      </c>
      <c r="D319">
        <v>107</v>
      </c>
      <c r="E319">
        <v>14</v>
      </c>
      <c r="F319">
        <v>98</v>
      </c>
      <c r="G319">
        <v>10</v>
      </c>
      <c r="H319">
        <v>88</v>
      </c>
    </row>
    <row r="320" spans="1:8">
      <c r="A320">
        <v>319</v>
      </c>
      <c r="B320" t="s">
        <v>326</v>
      </c>
      <c r="C320" t="s">
        <v>580</v>
      </c>
      <c r="D320">
        <v>188</v>
      </c>
      <c r="E320">
        <v>29</v>
      </c>
      <c r="F320">
        <v>188</v>
      </c>
      <c r="G320">
        <v>25</v>
      </c>
      <c r="H320">
        <v>163</v>
      </c>
    </row>
    <row r="321" spans="1:8">
      <c r="A321">
        <v>320</v>
      </c>
      <c r="B321" t="s">
        <v>327</v>
      </c>
      <c r="C321" t="s">
        <v>580</v>
      </c>
      <c r="D321">
        <v>201</v>
      </c>
      <c r="E321">
        <v>22</v>
      </c>
      <c r="F321">
        <v>203</v>
      </c>
      <c r="G321">
        <v>22</v>
      </c>
      <c r="H321">
        <v>181</v>
      </c>
    </row>
    <row r="322" spans="1:8">
      <c r="A322">
        <v>321</v>
      </c>
      <c r="B322" t="s">
        <v>328</v>
      </c>
      <c r="C322" t="s">
        <v>581</v>
      </c>
      <c r="D322">
        <v>76</v>
      </c>
      <c r="E322">
        <v>16</v>
      </c>
      <c r="F322">
        <v>66</v>
      </c>
      <c r="G322">
        <v>10</v>
      </c>
      <c r="H322">
        <v>56</v>
      </c>
    </row>
    <row r="323" spans="1:8">
      <c r="A323">
        <v>322</v>
      </c>
      <c r="B323" t="s">
        <v>329</v>
      </c>
      <c r="C323" t="s">
        <v>581</v>
      </c>
      <c r="D323">
        <v>100</v>
      </c>
      <c r="E323">
        <v>13</v>
      </c>
      <c r="F323">
        <v>93</v>
      </c>
      <c r="G323">
        <v>12</v>
      </c>
      <c r="H323">
        <v>81</v>
      </c>
    </row>
    <row r="324" spans="1:8">
      <c r="A324">
        <v>323</v>
      </c>
      <c r="B324" t="s">
        <v>330</v>
      </c>
      <c r="C324" t="s">
        <v>580</v>
      </c>
      <c r="D324">
        <v>54</v>
      </c>
      <c r="E324">
        <v>17</v>
      </c>
      <c r="F324">
        <v>37</v>
      </c>
      <c r="G324">
        <v>2</v>
      </c>
      <c r="H324">
        <v>35</v>
      </c>
    </row>
    <row r="325" spans="1:8">
      <c r="A325">
        <v>324</v>
      </c>
      <c r="B325" t="s">
        <v>331</v>
      </c>
      <c r="C325" t="s">
        <v>580</v>
      </c>
      <c r="D325">
        <v>60</v>
      </c>
      <c r="E325">
        <v>23</v>
      </c>
      <c r="F325">
        <v>44</v>
      </c>
      <c r="G325">
        <v>4</v>
      </c>
      <c r="H325">
        <v>40</v>
      </c>
    </row>
    <row r="326" spans="1:8">
      <c r="A326">
        <v>325</v>
      </c>
      <c r="B326" t="s">
        <v>332</v>
      </c>
      <c r="C326" t="s">
        <v>580</v>
      </c>
      <c r="D326">
        <v>52</v>
      </c>
      <c r="E326">
        <v>22</v>
      </c>
      <c r="F326">
        <v>41</v>
      </c>
      <c r="G326">
        <v>8</v>
      </c>
      <c r="H326">
        <v>33</v>
      </c>
    </row>
    <row r="327" spans="1:8">
      <c r="A327">
        <v>326</v>
      </c>
      <c r="B327" t="s">
        <v>333</v>
      </c>
      <c r="C327" t="s">
        <v>582</v>
      </c>
      <c r="D327">
        <v>275</v>
      </c>
      <c r="E327">
        <v>54</v>
      </c>
      <c r="F327">
        <v>254</v>
      </c>
      <c r="G327">
        <v>41</v>
      </c>
      <c r="H327">
        <v>213</v>
      </c>
    </row>
    <row r="328" spans="1:8">
      <c r="A328">
        <v>327</v>
      </c>
      <c r="B328" t="s">
        <v>334</v>
      </c>
      <c r="C328" t="s">
        <v>582</v>
      </c>
      <c r="D328">
        <v>153</v>
      </c>
      <c r="E328">
        <v>23</v>
      </c>
      <c r="F328">
        <v>153</v>
      </c>
      <c r="G328">
        <v>28</v>
      </c>
      <c r="H328">
        <v>125</v>
      </c>
    </row>
    <row r="329" spans="1:8">
      <c r="A329">
        <v>328</v>
      </c>
      <c r="B329" t="s">
        <v>335</v>
      </c>
      <c r="C329" t="s">
        <v>580</v>
      </c>
      <c r="D329">
        <v>52</v>
      </c>
      <c r="E329">
        <v>14</v>
      </c>
      <c r="F329">
        <v>42</v>
      </c>
      <c r="G329">
        <v>4</v>
      </c>
      <c r="H329">
        <v>38</v>
      </c>
    </row>
    <row r="330" spans="1:8">
      <c r="A330">
        <v>329</v>
      </c>
      <c r="B330" t="s">
        <v>336</v>
      </c>
      <c r="C330" t="s">
        <v>580</v>
      </c>
      <c r="D330">
        <v>47</v>
      </c>
      <c r="E330">
        <v>17</v>
      </c>
      <c r="F330">
        <v>41</v>
      </c>
      <c r="G330">
        <v>11</v>
      </c>
      <c r="H330">
        <v>30</v>
      </c>
    </row>
    <row r="331" spans="1:8">
      <c r="A331">
        <v>330</v>
      </c>
      <c r="B331" t="s">
        <v>337</v>
      </c>
      <c r="C331" t="s">
        <v>580</v>
      </c>
      <c r="D331">
        <v>107</v>
      </c>
      <c r="E331">
        <v>25</v>
      </c>
      <c r="F331">
        <v>88</v>
      </c>
      <c r="G331">
        <v>15</v>
      </c>
      <c r="H331">
        <v>73</v>
      </c>
    </row>
    <row r="332" spans="1:8">
      <c r="A332">
        <v>331</v>
      </c>
      <c r="B332" t="s">
        <v>338</v>
      </c>
      <c r="C332" t="s">
        <v>582</v>
      </c>
      <c r="D332">
        <v>234</v>
      </c>
      <c r="E332">
        <v>34</v>
      </c>
      <c r="F332">
        <v>230</v>
      </c>
      <c r="G332">
        <v>31</v>
      </c>
      <c r="H332">
        <v>199</v>
      </c>
    </row>
    <row r="333" spans="1:8">
      <c r="A333">
        <v>332</v>
      </c>
      <c r="B333" t="s">
        <v>339</v>
      </c>
      <c r="C333" t="s">
        <v>582</v>
      </c>
      <c r="D333">
        <v>430</v>
      </c>
      <c r="E333">
        <v>49</v>
      </c>
      <c r="F333">
        <v>411</v>
      </c>
      <c r="G333">
        <v>34</v>
      </c>
      <c r="H333">
        <v>377</v>
      </c>
    </row>
    <row r="334" spans="1:8">
      <c r="A334">
        <v>333</v>
      </c>
      <c r="B334" t="s">
        <v>340</v>
      </c>
      <c r="C334" t="s">
        <v>582</v>
      </c>
      <c r="D334">
        <v>82</v>
      </c>
      <c r="E334">
        <v>28</v>
      </c>
      <c r="F334">
        <v>56</v>
      </c>
      <c r="G334">
        <v>2</v>
      </c>
      <c r="H334">
        <v>54</v>
      </c>
    </row>
    <row r="335" spans="1:8">
      <c r="A335">
        <v>334</v>
      </c>
      <c r="B335" t="s">
        <v>341</v>
      </c>
      <c r="C335" t="s">
        <v>582</v>
      </c>
      <c r="D335">
        <v>760</v>
      </c>
      <c r="E335">
        <v>88</v>
      </c>
      <c r="F335">
        <v>733</v>
      </c>
      <c r="G335">
        <v>60</v>
      </c>
      <c r="H335">
        <v>673</v>
      </c>
    </row>
    <row r="336" spans="1:8">
      <c r="A336">
        <v>335</v>
      </c>
      <c r="B336" t="s">
        <v>342</v>
      </c>
      <c r="C336" t="s">
        <v>582</v>
      </c>
      <c r="D336">
        <v>90</v>
      </c>
      <c r="E336">
        <v>31</v>
      </c>
      <c r="F336">
        <v>63</v>
      </c>
      <c r="G336">
        <v>10</v>
      </c>
      <c r="H336">
        <v>53</v>
      </c>
    </row>
    <row r="337" spans="1:8">
      <c r="A337">
        <v>336</v>
      </c>
      <c r="B337" t="s">
        <v>343</v>
      </c>
      <c r="C337" t="s">
        <v>582</v>
      </c>
      <c r="D337">
        <v>326</v>
      </c>
      <c r="E337">
        <v>46</v>
      </c>
      <c r="F337">
        <v>299</v>
      </c>
      <c r="G337">
        <v>20</v>
      </c>
      <c r="H337">
        <v>279</v>
      </c>
    </row>
    <row r="338" spans="1:8">
      <c r="A338">
        <v>337</v>
      </c>
      <c r="B338" t="s">
        <v>344</v>
      </c>
      <c r="C338" t="s">
        <v>583</v>
      </c>
      <c r="D338">
        <v>30</v>
      </c>
      <c r="E338">
        <v>17</v>
      </c>
      <c r="F338">
        <v>19</v>
      </c>
      <c r="G338">
        <v>6</v>
      </c>
      <c r="H338">
        <v>13</v>
      </c>
    </row>
    <row r="339" spans="1:8">
      <c r="A339">
        <v>338</v>
      </c>
      <c r="B339" t="s">
        <v>345</v>
      </c>
      <c r="C339" t="s">
        <v>583</v>
      </c>
      <c r="D339">
        <v>43</v>
      </c>
      <c r="E339">
        <v>14</v>
      </c>
      <c r="F339">
        <v>39</v>
      </c>
      <c r="G339">
        <v>5</v>
      </c>
      <c r="H339">
        <v>34</v>
      </c>
    </row>
    <row r="340" spans="1:8">
      <c r="A340">
        <v>339</v>
      </c>
      <c r="B340" t="s">
        <v>346</v>
      </c>
      <c r="C340" t="s">
        <v>583</v>
      </c>
      <c r="D340">
        <v>30</v>
      </c>
      <c r="E340">
        <v>10</v>
      </c>
      <c r="F340">
        <v>26</v>
      </c>
      <c r="G340">
        <v>7</v>
      </c>
      <c r="H340">
        <v>19</v>
      </c>
    </row>
    <row r="341" spans="1:8">
      <c r="A341">
        <v>340</v>
      </c>
      <c r="B341" t="s">
        <v>347</v>
      </c>
      <c r="C341" t="s">
        <v>584</v>
      </c>
      <c r="D341">
        <v>106</v>
      </c>
      <c r="E341">
        <v>25</v>
      </c>
      <c r="F341">
        <v>89</v>
      </c>
      <c r="G341">
        <v>8</v>
      </c>
      <c r="H341">
        <v>81</v>
      </c>
    </row>
    <row r="342" spans="1:8">
      <c r="A342">
        <v>341</v>
      </c>
      <c r="B342" t="s">
        <v>348</v>
      </c>
      <c r="C342" t="s">
        <v>584</v>
      </c>
      <c r="D342">
        <v>220</v>
      </c>
      <c r="E342">
        <v>29</v>
      </c>
      <c r="F342">
        <v>213</v>
      </c>
      <c r="G342">
        <v>28</v>
      </c>
      <c r="H342">
        <v>185</v>
      </c>
    </row>
    <row r="343" spans="1:8">
      <c r="A343">
        <v>342</v>
      </c>
      <c r="B343" t="s">
        <v>349</v>
      </c>
      <c r="C343" t="s">
        <v>584</v>
      </c>
      <c r="D343">
        <v>108</v>
      </c>
      <c r="E343">
        <v>23</v>
      </c>
      <c r="F343">
        <v>98</v>
      </c>
      <c r="G343">
        <v>15</v>
      </c>
      <c r="H343">
        <v>83</v>
      </c>
    </row>
    <row r="344" spans="1:8">
      <c r="A344">
        <v>343</v>
      </c>
      <c r="B344" t="s">
        <v>350</v>
      </c>
      <c r="C344" t="s">
        <v>584</v>
      </c>
      <c r="D344">
        <v>124</v>
      </c>
      <c r="E344">
        <v>31</v>
      </c>
      <c r="F344">
        <v>106</v>
      </c>
      <c r="G344">
        <v>15</v>
      </c>
      <c r="H344">
        <v>91</v>
      </c>
    </row>
    <row r="345" spans="1:8">
      <c r="A345">
        <v>344</v>
      </c>
      <c r="B345" t="s">
        <v>351</v>
      </c>
      <c r="C345" t="s">
        <v>584</v>
      </c>
      <c r="D345">
        <v>217</v>
      </c>
      <c r="E345">
        <v>43</v>
      </c>
      <c r="F345">
        <v>205</v>
      </c>
      <c r="G345">
        <v>38</v>
      </c>
      <c r="H345">
        <v>167</v>
      </c>
    </row>
    <row r="346" spans="1:8">
      <c r="A346">
        <v>345</v>
      </c>
      <c r="B346" t="s">
        <v>352</v>
      </c>
      <c r="C346" t="s">
        <v>584</v>
      </c>
      <c r="D346">
        <v>66</v>
      </c>
      <c r="E346">
        <v>18</v>
      </c>
      <c r="F346">
        <v>49</v>
      </c>
      <c r="G346">
        <v>7</v>
      </c>
      <c r="H346">
        <v>42</v>
      </c>
    </row>
    <row r="347" spans="1:8">
      <c r="A347">
        <v>346</v>
      </c>
      <c r="B347" t="s">
        <v>353</v>
      </c>
      <c r="C347" t="s">
        <v>584</v>
      </c>
      <c r="D347">
        <v>418</v>
      </c>
      <c r="E347">
        <v>58</v>
      </c>
      <c r="F347">
        <v>433</v>
      </c>
      <c r="G347">
        <v>74</v>
      </c>
      <c r="H347">
        <v>359</v>
      </c>
    </row>
    <row r="348" spans="1:8">
      <c r="A348">
        <v>347</v>
      </c>
      <c r="B348" t="s">
        <v>354</v>
      </c>
      <c r="C348" t="s">
        <v>584</v>
      </c>
      <c r="D348">
        <v>96</v>
      </c>
      <c r="E348">
        <v>27</v>
      </c>
      <c r="F348">
        <v>85</v>
      </c>
      <c r="G348">
        <v>16</v>
      </c>
      <c r="H348">
        <v>69</v>
      </c>
    </row>
    <row r="349" spans="1:8">
      <c r="A349">
        <v>348</v>
      </c>
      <c r="B349" t="s">
        <v>355</v>
      </c>
      <c r="C349" t="s">
        <v>584</v>
      </c>
      <c r="D349">
        <v>42</v>
      </c>
      <c r="E349">
        <v>18</v>
      </c>
      <c r="F349">
        <v>30</v>
      </c>
      <c r="G349">
        <v>6</v>
      </c>
      <c r="H349">
        <v>24</v>
      </c>
    </row>
    <row r="350" spans="1:8">
      <c r="A350">
        <v>349</v>
      </c>
      <c r="B350" t="s">
        <v>356</v>
      </c>
      <c r="C350" t="s">
        <v>524</v>
      </c>
      <c r="D350">
        <v>95</v>
      </c>
      <c r="E350">
        <v>26</v>
      </c>
      <c r="F350">
        <v>88</v>
      </c>
      <c r="G350">
        <v>21</v>
      </c>
      <c r="H350">
        <v>67</v>
      </c>
    </row>
    <row r="351" spans="1:8">
      <c r="A351">
        <v>350</v>
      </c>
      <c r="B351" t="s">
        <v>357</v>
      </c>
      <c r="C351" t="s">
        <v>524</v>
      </c>
      <c r="D351">
        <v>78</v>
      </c>
      <c r="E351">
        <v>27</v>
      </c>
      <c r="F351">
        <v>66</v>
      </c>
      <c r="G351">
        <v>16</v>
      </c>
      <c r="H351">
        <v>50</v>
      </c>
    </row>
    <row r="352" spans="1:8">
      <c r="A352">
        <v>351</v>
      </c>
      <c r="B352" t="s">
        <v>358</v>
      </c>
      <c r="C352" t="s">
        <v>524</v>
      </c>
      <c r="D352">
        <v>95</v>
      </c>
      <c r="E352">
        <v>20</v>
      </c>
      <c r="F352">
        <v>81</v>
      </c>
      <c r="G352">
        <v>8</v>
      </c>
      <c r="H352">
        <v>73</v>
      </c>
    </row>
    <row r="353" spans="1:8">
      <c r="A353">
        <v>352</v>
      </c>
      <c r="B353" t="s">
        <v>359</v>
      </c>
      <c r="C353" t="s">
        <v>524</v>
      </c>
      <c r="D353">
        <v>289</v>
      </c>
      <c r="E353">
        <v>44</v>
      </c>
      <c r="F353">
        <v>270</v>
      </c>
      <c r="G353">
        <v>41</v>
      </c>
      <c r="H353">
        <v>229</v>
      </c>
    </row>
    <row r="354" spans="1:8">
      <c r="A354">
        <v>353</v>
      </c>
      <c r="B354" t="s">
        <v>360</v>
      </c>
      <c r="C354" t="s">
        <v>524</v>
      </c>
      <c r="D354">
        <v>84</v>
      </c>
      <c r="E354">
        <v>22</v>
      </c>
      <c r="F354">
        <v>76</v>
      </c>
      <c r="G354">
        <v>15</v>
      </c>
      <c r="H354">
        <v>61</v>
      </c>
    </row>
    <row r="355" spans="1:8">
      <c r="A355">
        <v>354</v>
      </c>
      <c r="B355" t="s">
        <v>361</v>
      </c>
      <c r="C355" t="s">
        <v>524</v>
      </c>
      <c r="D355">
        <v>126</v>
      </c>
      <c r="E355">
        <v>18</v>
      </c>
      <c r="F355">
        <v>126</v>
      </c>
      <c r="G355">
        <v>19</v>
      </c>
      <c r="H355">
        <v>107</v>
      </c>
    </row>
    <row r="356" spans="1:8">
      <c r="A356">
        <v>355</v>
      </c>
      <c r="B356" t="s">
        <v>362</v>
      </c>
      <c r="C356" t="s">
        <v>524</v>
      </c>
      <c r="D356">
        <v>53</v>
      </c>
      <c r="E356">
        <v>16</v>
      </c>
      <c r="F356">
        <v>37</v>
      </c>
      <c r="G356">
        <v>5</v>
      </c>
      <c r="H356">
        <v>32</v>
      </c>
    </row>
    <row r="357" spans="1:8">
      <c r="A357">
        <v>356</v>
      </c>
      <c r="B357" t="s">
        <v>363</v>
      </c>
      <c r="C357" t="s">
        <v>524</v>
      </c>
      <c r="D357">
        <v>104</v>
      </c>
      <c r="E357">
        <v>21</v>
      </c>
      <c r="F357">
        <v>100</v>
      </c>
      <c r="G357">
        <v>20</v>
      </c>
      <c r="H357">
        <v>80</v>
      </c>
    </row>
    <row r="358" spans="1:8">
      <c r="A358">
        <v>357</v>
      </c>
      <c r="B358" t="s">
        <v>364</v>
      </c>
      <c r="C358" t="s">
        <v>524</v>
      </c>
      <c r="D358">
        <v>108</v>
      </c>
      <c r="E358">
        <v>35</v>
      </c>
      <c r="F358">
        <v>88</v>
      </c>
      <c r="G358">
        <v>16</v>
      </c>
      <c r="H358">
        <v>72</v>
      </c>
    </row>
    <row r="359" spans="1:8">
      <c r="A359">
        <v>358</v>
      </c>
      <c r="B359" t="s">
        <v>365</v>
      </c>
      <c r="C359" t="s">
        <v>524</v>
      </c>
      <c r="D359">
        <v>62</v>
      </c>
      <c r="E359">
        <v>7</v>
      </c>
      <c r="F359">
        <v>71</v>
      </c>
      <c r="G359">
        <v>16</v>
      </c>
      <c r="H359">
        <v>55</v>
      </c>
    </row>
    <row r="360" spans="1:8">
      <c r="A360">
        <v>359</v>
      </c>
      <c r="B360" t="s">
        <v>366</v>
      </c>
      <c r="C360" t="s">
        <v>524</v>
      </c>
      <c r="D360">
        <v>87</v>
      </c>
      <c r="E360">
        <v>20</v>
      </c>
      <c r="F360">
        <v>75</v>
      </c>
      <c r="G360">
        <v>12</v>
      </c>
      <c r="H360">
        <v>63</v>
      </c>
    </row>
    <row r="361" spans="1:8">
      <c r="A361">
        <v>360</v>
      </c>
      <c r="B361" t="s">
        <v>367</v>
      </c>
      <c r="C361" t="s">
        <v>524</v>
      </c>
      <c r="D361">
        <v>34</v>
      </c>
      <c r="E361">
        <v>9</v>
      </c>
      <c r="F361">
        <v>28</v>
      </c>
      <c r="G361">
        <v>4</v>
      </c>
      <c r="H361">
        <v>24</v>
      </c>
    </row>
    <row r="362" spans="1:8">
      <c r="A362">
        <v>361</v>
      </c>
      <c r="B362" t="s">
        <v>368</v>
      </c>
      <c r="C362" t="s">
        <v>524</v>
      </c>
      <c r="D362">
        <v>41</v>
      </c>
      <c r="E362">
        <v>10</v>
      </c>
      <c r="F362">
        <v>34</v>
      </c>
      <c r="G362">
        <v>3</v>
      </c>
      <c r="H362">
        <v>31</v>
      </c>
    </row>
    <row r="363" spans="1:8">
      <c r="A363">
        <v>362</v>
      </c>
      <c r="B363" t="s">
        <v>369</v>
      </c>
      <c r="C363" t="s">
        <v>524</v>
      </c>
      <c r="D363">
        <v>81</v>
      </c>
      <c r="E363">
        <v>32</v>
      </c>
      <c r="F363">
        <v>62</v>
      </c>
      <c r="G363">
        <v>14</v>
      </c>
      <c r="H363">
        <v>48</v>
      </c>
    </row>
    <row r="364" spans="1:8">
      <c r="A364">
        <v>363</v>
      </c>
      <c r="B364" t="s">
        <v>370</v>
      </c>
      <c r="C364" t="s">
        <v>524</v>
      </c>
      <c r="D364">
        <v>151</v>
      </c>
      <c r="E364">
        <v>4</v>
      </c>
      <c r="F364">
        <v>155</v>
      </c>
      <c r="G364">
        <v>10</v>
      </c>
      <c r="H364">
        <v>145</v>
      </c>
    </row>
    <row r="365" spans="1:8">
      <c r="A365">
        <v>364</v>
      </c>
      <c r="B365" t="s">
        <v>371</v>
      </c>
      <c r="C365" t="s">
        <v>524</v>
      </c>
      <c r="D365">
        <v>82</v>
      </c>
      <c r="E365">
        <v>21</v>
      </c>
      <c r="F365">
        <v>67</v>
      </c>
      <c r="G365">
        <v>6</v>
      </c>
      <c r="H365">
        <v>61</v>
      </c>
    </row>
    <row r="366" spans="1:8">
      <c r="A366">
        <v>365</v>
      </c>
      <c r="B366" t="s">
        <v>372</v>
      </c>
      <c r="C366" t="s">
        <v>538</v>
      </c>
      <c r="D366">
        <v>74</v>
      </c>
      <c r="E366">
        <v>30</v>
      </c>
      <c r="F366">
        <v>51</v>
      </c>
      <c r="G366">
        <v>12</v>
      </c>
      <c r="H366">
        <v>39</v>
      </c>
    </row>
    <row r="367" spans="1:8">
      <c r="A367">
        <v>366</v>
      </c>
      <c r="B367" t="s">
        <v>373</v>
      </c>
      <c r="C367" t="s">
        <v>524</v>
      </c>
      <c r="D367">
        <v>66</v>
      </c>
      <c r="E367">
        <v>29</v>
      </c>
      <c r="F367">
        <v>49</v>
      </c>
      <c r="G367">
        <v>12</v>
      </c>
      <c r="H367">
        <v>37</v>
      </c>
    </row>
    <row r="368" spans="1:8">
      <c r="A368">
        <v>367</v>
      </c>
      <c r="B368" t="s">
        <v>374</v>
      </c>
      <c r="C368" t="s">
        <v>538</v>
      </c>
      <c r="D368">
        <v>53</v>
      </c>
      <c r="E368">
        <v>8</v>
      </c>
      <c r="F368">
        <v>56</v>
      </c>
      <c r="G368">
        <v>12</v>
      </c>
      <c r="H368">
        <v>44</v>
      </c>
    </row>
    <row r="369" spans="1:8">
      <c r="A369">
        <v>368</v>
      </c>
      <c r="B369" t="s">
        <v>375</v>
      </c>
      <c r="C369" t="s">
        <v>538</v>
      </c>
      <c r="D369">
        <v>82</v>
      </c>
      <c r="E369">
        <v>23</v>
      </c>
      <c r="F369">
        <v>81</v>
      </c>
      <c r="G369">
        <v>24</v>
      </c>
      <c r="H369">
        <v>57</v>
      </c>
    </row>
    <row r="370" spans="1:8">
      <c r="A370">
        <v>369</v>
      </c>
      <c r="B370" t="s">
        <v>376</v>
      </c>
      <c r="C370" t="s">
        <v>538</v>
      </c>
      <c r="D370">
        <v>65</v>
      </c>
      <c r="E370">
        <v>15</v>
      </c>
      <c r="F370">
        <v>60</v>
      </c>
      <c r="G370">
        <v>10</v>
      </c>
      <c r="H370">
        <v>50</v>
      </c>
    </row>
    <row r="371" spans="1:8">
      <c r="A371">
        <v>370</v>
      </c>
      <c r="B371" t="s">
        <v>377</v>
      </c>
      <c r="C371" t="s">
        <v>525</v>
      </c>
      <c r="D371">
        <v>30</v>
      </c>
      <c r="E371">
        <v>12</v>
      </c>
      <c r="F371">
        <v>20</v>
      </c>
      <c r="G371">
        <v>2</v>
      </c>
      <c r="H371">
        <v>18</v>
      </c>
    </row>
    <row r="372" spans="1:8">
      <c r="A372">
        <v>371</v>
      </c>
      <c r="B372" t="s">
        <v>378</v>
      </c>
      <c r="C372" t="s">
        <v>525</v>
      </c>
      <c r="D372">
        <v>60</v>
      </c>
      <c r="E372">
        <v>13</v>
      </c>
      <c r="F372">
        <v>69</v>
      </c>
      <c r="G372">
        <v>22</v>
      </c>
      <c r="H372">
        <v>47</v>
      </c>
    </row>
    <row r="373" spans="1:8">
      <c r="A373">
        <v>372</v>
      </c>
      <c r="B373" t="s">
        <v>379</v>
      </c>
      <c r="C373" t="s">
        <v>525</v>
      </c>
      <c r="D373">
        <v>65</v>
      </c>
      <c r="E373">
        <v>21</v>
      </c>
      <c r="F373">
        <v>63</v>
      </c>
      <c r="G373">
        <v>14</v>
      </c>
      <c r="H373">
        <v>49</v>
      </c>
    </row>
    <row r="374" spans="1:8">
      <c r="A374">
        <v>373</v>
      </c>
      <c r="B374" t="s">
        <v>380</v>
      </c>
      <c r="C374" t="s">
        <v>526</v>
      </c>
      <c r="D374">
        <v>259</v>
      </c>
      <c r="E374">
        <v>32</v>
      </c>
      <c r="F374">
        <v>233</v>
      </c>
      <c r="G374">
        <v>21</v>
      </c>
      <c r="H374">
        <v>212</v>
      </c>
    </row>
    <row r="375" spans="1:8">
      <c r="A375">
        <v>374</v>
      </c>
      <c r="B375" t="s">
        <v>381</v>
      </c>
      <c r="C375" t="s">
        <v>526</v>
      </c>
      <c r="D375">
        <v>168</v>
      </c>
      <c r="E375">
        <v>36</v>
      </c>
      <c r="F375">
        <v>162</v>
      </c>
      <c r="G375">
        <v>33</v>
      </c>
      <c r="H375">
        <v>129</v>
      </c>
    </row>
    <row r="376" spans="1:8">
      <c r="A376">
        <v>375</v>
      </c>
      <c r="B376" t="s">
        <v>382</v>
      </c>
      <c r="C376" t="s">
        <v>526</v>
      </c>
      <c r="D376">
        <v>322</v>
      </c>
      <c r="E376">
        <v>44</v>
      </c>
      <c r="F376">
        <v>316</v>
      </c>
      <c r="G376">
        <v>39</v>
      </c>
      <c r="H376">
        <v>277</v>
      </c>
    </row>
    <row r="377" spans="1:8">
      <c r="A377">
        <v>376</v>
      </c>
      <c r="B377" t="s">
        <v>383</v>
      </c>
      <c r="C377" t="s">
        <v>526</v>
      </c>
      <c r="D377">
        <v>69</v>
      </c>
      <c r="E377">
        <v>26</v>
      </c>
      <c r="F377">
        <v>53</v>
      </c>
      <c r="G377">
        <v>9</v>
      </c>
      <c r="H377">
        <v>44</v>
      </c>
    </row>
    <row r="378" spans="1:8">
      <c r="A378">
        <v>377</v>
      </c>
      <c r="B378" t="s">
        <v>384</v>
      </c>
      <c r="C378" t="s">
        <v>526</v>
      </c>
      <c r="D378">
        <v>213</v>
      </c>
      <c r="E378">
        <v>32</v>
      </c>
      <c r="F378">
        <v>223</v>
      </c>
      <c r="G378">
        <v>43</v>
      </c>
      <c r="H378">
        <v>180</v>
      </c>
    </row>
    <row r="379" spans="1:8">
      <c r="A379">
        <v>378</v>
      </c>
      <c r="B379" t="s">
        <v>385</v>
      </c>
      <c r="C379" t="s">
        <v>526</v>
      </c>
      <c r="D379">
        <v>240</v>
      </c>
      <c r="E379">
        <v>45</v>
      </c>
      <c r="F379">
        <v>219</v>
      </c>
      <c r="G379">
        <v>23</v>
      </c>
      <c r="H379">
        <v>196</v>
      </c>
    </row>
    <row r="380" spans="1:8">
      <c r="A380">
        <v>379</v>
      </c>
      <c r="B380" t="s">
        <v>386</v>
      </c>
      <c r="C380" t="s">
        <v>527</v>
      </c>
      <c r="D380">
        <v>270</v>
      </c>
      <c r="E380">
        <v>74</v>
      </c>
      <c r="F380">
        <v>238</v>
      </c>
      <c r="G380">
        <v>42</v>
      </c>
      <c r="H380">
        <v>196</v>
      </c>
    </row>
    <row r="381" spans="1:8">
      <c r="A381">
        <v>380</v>
      </c>
      <c r="B381" t="s">
        <v>387</v>
      </c>
      <c r="C381" t="s">
        <v>527</v>
      </c>
      <c r="D381">
        <v>154</v>
      </c>
      <c r="E381">
        <v>41</v>
      </c>
      <c r="F381">
        <v>135</v>
      </c>
      <c r="G381">
        <v>20</v>
      </c>
      <c r="H381">
        <v>115</v>
      </c>
    </row>
    <row r="382" spans="1:8">
      <c r="A382">
        <v>381</v>
      </c>
      <c r="B382" t="s">
        <v>388</v>
      </c>
      <c r="C382" t="s">
        <v>527</v>
      </c>
      <c r="D382">
        <v>310</v>
      </c>
      <c r="E382">
        <v>63</v>
      </c>
      <c r="F382">
        <v>316</v>
      </c>
      <c r="G382">
        <v>54</v>
      </c>
      <c r="H382">
        <v>262</v>
      </c>
    </row>
    <row r="383" spans="1:8">
      <c r="A383">
        <v>382</v>
      </c>
      <c r="B383" t="s">
        <v>389</v>
      </c>
      <c r="C383" t="s">
        <v>527</v>
      </c>
      <c r="D383">
        <v>56</v>
      </c>
      <c r="E383">
        <v>21</v>
      </c>
      <c r="F383">
        <v>41</v>
      </c>
      <c r="G383">
        <v>5</v>
      </c>
      <c r="H383">
        <v>36</v>
      </c>
    </row>
    <row r="384" spans="1:8">
      <c r="A384">
        <v>383</v>
      </c>
      <c r="B384" t="s">
        <v>390</v>
      </c>
      <c r="C384" t="s">
        <v>527</v>
      </c>
      <c r="D384">
        <v>113</v>
      </c>
      <c r="E384">
        <v>29</v>
      </c>
      <c r="F384">
        <v>95</v>
      </c>
      <c r="G384">
        <v>14</v>
      </c>
      <c r="H384">
        <v>81</v>
      </c>
    </row>
    <row r="385" spans="1:8">
      <c r="A385">
        <v>384</v>
      </c>
      <c r="B385" t="s">
        <v>391</v>
      </c>
      <c r="C385" t="s">
        <v>527</v>
      </c>
      <c r="D385">
        <v>75</v>
      </c>
      <c r="E385">
        <v>29</v>
      </c>
      <c r="F385">
        <v>58</v>
      </c>
      <c r="G385">
        <v>14</v>
      </c>
      <c r="H385">
        <v>44</v>
      </c>
    </row>
    <row r="386" spans="1:8">
      <c r="A386">
        <v>385</v>
      </c>
      <c r="B386" t="s">
        <v>392</v>
      </c>
      <c r="C386" t="s">
        <v>528</v>
      </c>
      <c r="D386">
        <v>90</v>
      </c>
      <c r="E386">
        <v>33</v>
      </c>
      <c r="F386">
        <v>68</v>
      </c>
      <c r="G386">
        <v>11</v>
      </c>
      <c r="H386">
        <v>57</v>
      </c>
    </row>
    <row r="387" spans="1:8">
      <c r="A387">
        <v>386</v>
      </c>
      <c r="B387" t="s">
        <v>393</v>
      </c>
      <c r="C387" t="s">
        <v>528</v>
      </c>
      <c r="D387">
        <v>30</v>
      </c>
      <c r="E387">
        <v>0</v>
      </c>
      <c r="F387">
        <v>32</v>
      </c>
      <c r="G387">
        <v>3</v>
      </c>
      <c r="H387">
        <v>29</v>
      </c>
    </row>
    <row r="388" spans="1:8">
      <c r="A388">
        <v>387</v>
      </c>
      <c r="B388" t="s">
        <v>394</v>
      </c>
      <c r="C388" t="s">
        <v>528</v>
      </c>
      <c r="D388">
        <v>119</v>
      </c>
      <c r="E388">
        <v>21</v>
      </c>
      <c r="F388">
        <v>121</v>
      </c>
      <c r="G388">
        <v>23</v>
      </c>
      <c r="H388">
        <v>98</v>
      </c>
    </row>
    <row r="389" spans="1:8">
      <c r="A389">
        <v>388</v>
      </c>
      <c r="B389" t="s">
        <v>395</v>
      </c>
      <c r="C389" t="s">
        <v>528</v>
      </c>
      <c r="D389">
        <v>84</v>
      </c>
      <c r="E389">
        <v>36</v>
      </c>
      <c r="F389">
        <v>64</v>
      </c>
      <c r="G389">
        <v>17</v>
      </c>
      <c r="H389">
        <v>47</v>
      </c>
    </row>
    <row r="390" spans="1:8">
      <c r="A390">
        <v>389</v>
      </c>
      <c r="B390" t="s">
        <v>396</v>
      </c>
      <c r="C390" t="s">
        <v>528</v>
      </c>
      <c r="D390">
        <v>161</v>
      </c>
      <c r="E390">
        <v>39</v>
      </c>
      <c r="F390">
        <v>144</v>
      </c>
      <c r="G390">
        <v>20</v>
      </c>
      <c r="H390">
        <v>124</v>
      </c>
    </row>
    <row r="391" spans="1:8">
      <c r="A391">
        <v>390</v>
      </c>
      <c r="B391" t="s">
        <v>397</v>
      </c>
      <c r="C391" t="s">
        <v>528</v>
      </c>
      <c r="D391">
        <v>37</v>
      </c>
      <c r="E391">
        <v>21</v>
      </c>
      <c r="F391">
        <v>33</v>
      </c>
      <c r="G391">
        <v>12</v>
      </c>
      <c r="H391">
        <v>21</v>
      </c>
    </row>
    <row r="392" spans="1:8">
      <c r="A392">
        <v>391</v>
      </c>
      <c r="B392" t="s">
        <v>398</v>
      </c>
      <c r="C392" t="s">
        <v>528</v>
      </c>
      <c r="D392">
        <v>92</v>
      </c>
      <c r="E392">
        <v>24</v>
      </c>
      <c r="F392">
        <v>81</v>
      </c>
      <c r="G392">
        <v>16</v>
      </c>
      <c r="H392">
        <v>65</v>
      </c>
    </row>
    <row r="393" spans="1:8">
      <c r="A393">
        <v>392</v>
      </c>
      <c r="B393" t="s">
        <v>399</v>
      </c>
      <c r="C393" t="s">
        <v>528</v>
      </c>
      <c r="D393">
        <v>70</v>
      </c>
      <c r="E393">
        <v>34</v>
      </c>
      <c r="F393">
        <v>62</v>
      </c>
      <c r="G393">
        <v>16</v>
      </c>
      <c r="H393">
        <v>46</v>
      </c>
    </row>
    <row r="394" spans="1:8">
      <c r="A394">
        <v>393</v>
      </c>
      <c r="B394" t="s">
        <v>400</v>
      </c>
      <c r="C394" t="s">
        <v>528</v>
      </c>
      <c r="D394">
        <v>42</v>
      </c>
      <c r="E394">
        <v>18</v>
      </c>
      <c r="F394">
        <v>30</v>
      </c>
      <c r="G394">
        <v>6</v>
      </c>
      <c r="H394">
        <v>24</v>
      </c>
    </row>
    <row r="395" spans="1:8">
      <c r="A395">
        <v>394</v>
      </c>
      <c r="B395" t="s">
        <v>401</v>
      </c>
      <c r="C395" t="s">
        <v>528</v>
      </c>
      <c r="D395">
        <v>42</v>
      </c>
      <c r="E395">
        <v>16</v>
      </c>
      <c r="F395">
        <v>30</v>
      </c>
      <c r="G395">
        <v>5</v>
      </c>
      <c r="H395">
        <v>25</v>
      </c>
    </row>
    <row r="396" spans="1:8">
      <c r="A396">
        <v>395</v>
      </c>
      <c r="B396" t="s">
        <v>402</v>
      </c>
      <c r="C396" t="s">
        <v>528</v>
      </c>
      <c r="D396">
        <v>342</v>
      </c>
      <c r="E396">
        <v>31</v>
      </c>
      <c r="F396">
        <v>335</v>
      </c>
      <c r="G396">
        <v>26</v>
      </c>
      <c r="H396">
        <v>309</v>
      </c>
    </row>
    <row r="397" spans="1:8">
      <c r="A397">
        <v>396</v>
      </c>
      <c r="B397" t="s">
        <v>403</v>
      </c>
      <c r="C397" t="s">
        <v>528</v>
      </c>
      <c r="D397">
        <v>30</v>
      </c>
      <c r="E397">
        <v>19</v>
      </c>
      <c r="F397">
        <v>13</v>
      </c>
      <c r="G397">
        <v>2</v>
      </c>
      <c r="H397">
        <v>11</v>
      </c>
    </row>
    <row r="398" spans="1:8">
      <c r="A398">
        <v>397</v>
      </c>
      <c r="B398" t="s">
        <v>404</v>
      </c>
      <c r="C398" t="s">
        <v>528</v>
      </c>
      <c r="D398">
        <v>92</v>
      </c>
      <c r="E398">
        <v>12</v>
      </c>
      <c r="F398">
        <v>78</v>
      </c>
      <c r="G398">
        <v>8</v>
      </c>
      <c r="H398">
        <v>70</v>
      </c>
    </row>
    <row r="399" spans="1:8">
      <c r="A399">
        <v>398</v>
      </c>
      <c r="B399" t="s">
        <v>405</v>
      </c>
      <c r="C399" t="s">
        <v>528</v>
      </c>
      <c r="D399">
        <v>66</v>
      </c>
      <c r="E399">
        <v>15</v>
      </c>
      <c r="F399">
        <v>69</v>
      </c>
      <c r="G399">
        <v>16</v>
      </c>
      <c r="H399">
        <v>53</v>
      </c>
    </row>
    <row r="400" spans="1:8">
      <c r="A400">
        <v>399</v>
      </c>
      <c r="B400" t="s">
        <v>406</v>
      </c>
      <c r="C400" t="s">
        <v>528</v>
      </c>
      <c r="D400">
        <v>145</v>
      </c>
      <c r="E400">
        <v>33</v>
      </c>
      <c r="F400">
        <v>134</v>
      </c>
      <c r="G400">
        <v>21</v>
      </c>
      <c r="H400">
        <v>113</v>
      </c>
    </row>
    <row r="401" spans="1:8">
      <c r="A401">
        <v>400</v>
      </c>
      <c r="B401" t="s">
        <v>407</v>
      </c>
      <c r="C401" t="s">
        <v>528</v>
      </c>
      <c r="D401">
        <v>30</v>
      </c>
      <c r="E401">
        <v>26</v>
      </c>
      <c r="F401">
        <v>4</v>
      </c>
      <c r="G401">
        <v>0</v>
      </c>
      <c r="H401">
        <v>4</v>
      </c>
    </row>
    <row r="402" spans="1:8">
      <c r="A402">
        <v>401</v>
      </c>
      <c r="B402" t="s">
        <v>408</v>
      </c>
      <c r="C402" t="s">
        <v>529</v>
      </c>
      <c r="D402">
        <v>42</v>
      </c>
      <c r="E402">
        <v>29</v>
      </c>
      <c r="F402">
        <v>22</v>
      </c>
      <c r="G402">
        <v>13</v>
      </c>
      <c r="H402">
        <v>9</v>
      </c>
    </row>
    <row r="403" spans="1:8">
      <c r="A403">
        <v>402</v>
      </c>
      <c r="B403" t="s">
        <v>409</v>
      </c>
      <c r="C403" t="s">
        <v>529</v>
      </c>
      <c r="D403">
        <v>170</v>
      </c>
      <c r="E403">
        <v>25</v>
      </c>
      <c r="F403">
        <v>155</v>
      </c>
      <c r="G403">
        <v>19</v>
      </c>
      <c r="H403">
        <v>136</v>
      </c>
    </row>
    <row r="404" spans="1:8">
      <c r="A404">
        <v>403</v>
      </c>
      <c r="B404" t="s">
        <v>410</v>
      </c>
      <c r="C404" t="s">
        <v>529</v>
      </c>
      <c r="D404">
        <v>94</v>
      </c>
      <c r="E404">
        <v>23</v>
      </c>
      <c r="F404">
        <v>87</v>
      </c>
      <c r="G404">
        <v>17</v>
      </c>
      <c r="H404">
        <v>70</v>
      </c>
    </row>
    <row r="405" spans="1:8">
      <c r="A405">
        <v>404</v>
      </c>
      <c r="B405" t="s">
        <v>411</v>
      </c>
      <c r="C405" t="s">
        <v>529</v>
      </c>
      <c r="D405">
        <v>58</v>
      </c>
      <c r="E405">
        <v>8</v>
      </c>
      <c r="F405">
        <v>54</v>
      </c>
      <c r="G405">
        <v>5</v>
      </c>
      <c r="H405">
        <v>49</v>
      </c>
    </row>
    <row r="406" spans="1:8">
      <c r="A406">
        <v>405</v>
      </c>
      <c r="B406" t="s">
        <v>412</v>
      </c>
      <c r="C406" t="s">
        <v>529</v>
      </c>
      <c r="D406">
        <v>41</v>
      </c>
      <c r="E406">
        <v>8</v>
      </c>
      <c r="F406">
        <v>38</v>
      </c>
      <c r="G406">
        <v>7</v>
      </c>
      <c r="H406">
        <v>31</v>
      </c>
    </row>
    <row r="407" spans="1:8">
      <c r="A407">
        <v>406</v>
      </c>
      <c r="B407" t="s">
        <v>413</v>
      </c>
      <c r="C407" t="s">
        <v>529</v>
      </c>
      <c r="D407">
        <v>30</v>
      </c>
      <c r="E407">
        <v>20</v>
      </c>
      <c r="F407">
        <v>12</v>
      </c>
      <c r="G407">
        <v>3</v>
      </c>
      <c r="H407">
        <v>9</v>
      </c>
    </row>
    <row r="408" spans="1:8">
      <c r="A408">
        <v>407</v>
      </c>
      <c r="B408" t="s">
        <v>414</v>
      </c>
      <c r="C408" t="s">
        <v>529</v>
      </c>
      <c r="D408">
        <v>114</v>
      </c>
      <c r="E408">
        <v>28</v>
      </c>
      <c r="F408">
        <v>109</v>
      </c>
      <c r="G408">
        <v>28</v>
      </c>
      <c r="H408">
        <v>81</v>
      </c>
    </row>
    <row r="409" spans="1:8">
      <c r="A409">
        <v>408</v>
      </c>
      <c r="B409" t="s">
        <v>415</v>
      </c>
      <c r="C409" t="s">
        <v>529</v>
      </c>
      <c r="D409">
        <v>42</v>
      </c>
      <c r="E409">
        <v>21</v>
      </c>
      <c r="F409">
        <v>27</v>
      </c>
      <c r="G409">
        <v>6</v>
      </c>
      <c r="H409">
        <v>21</v>
      </c>
    </row>
    <row r="410" spans="1:8">
      <c r="A410">
        <v>409</v>
      </c>
      <c r="B410" t="s">
        <v>416</v>
      </c>
      <c r="C410" t="s">
        <v>530</v>
      </c>
      <c r="D410">
        <v>30</v>
      </c>
      <c r="E410">
        <v>23</v>
      </c>
      <c r="F410">
        <v>10</v>
      </c>
      <c r="G410">
        <v>3</v>
      </c>
      <c r="H410">
        <v>7</v>
      </c>
    </row>
    <row r="411" spans="1:8">
      <c r="A411">
        <v>410</v>
      </c>
      <c r="B411" t="s">
        <v>417</v>
      </c>
      <c r="C411" t="s">
        <v>530</v>
      </c>
      <c r="D411">
        <v>42</v>
      </c>
      <c r="E411">
        <v>26</v>
      </c>
      <c r="F411">
        <v>21</v>
      </c>
      <c r="G411">
        <v>5</v>
      </c>
      <c r="H411">
        <v>16</v>
      </c>
    </row>
    <row r="412" spans="1:8">
      <c r="A412">
        <v>411</v>
      </c>
      <c r="B412" t="s">
        <v>418</v>
      </c>
      <c r="C412" t="s">
        <v>530</v>
      </c>
      <c r="D412">
        <v>68</v>
      </c>
      <c r="E412">
        <v>23</v>
      </c>
      <c r="F412">
        <v>54</v>
      </c>
      <c r="G412">
        <v>12</v>
      </c>
      <c r="H412">
        <v>42</v>
      </c>
    </row>
    <row r="413" spans="1:8">
      <c r="A413">
        <v>412</v>
      </c>
      <c r="B413" t="s">
        <v>419</v>
      </c>
      <c r="C413" t="s">
        <v>531</v>
      </c>
      <c r="D413">
        <v>254</v>
      </c>
      <c r="E413">
        <v>24</v>
      </c>
      <c r="F413">
        <v>268</v>
      </c>
      <c r="G413">
        <v>34</v>
      </c>
      <c r="H413">
        <v>234</v>
      </c>
    </row>
    <row r="414" spans="1:8">
      <c r="A414">
        <v>413</v>
      </c>
      <c r="B414" t="s">
        <v>420</v>
      </c>
      <c r="C414" t="s">
        <v>531</v>
      </c>
      <c r="D414">
        <v>274</v>
      </c>
      <c r="E414">
        <v>32</v>
      </c>
      <c r="F414">
        <v>278</v>
      </c>
      <c r="G414">
        <v>37</v>
      </c>
      <c r="H414">
        <v>241</v>
      </c>
    </row>
    <row r="415" spans="1:8">
      <c r="A415">
        <v>414</v>
      </c>
      <c r="B415" t="s">
        <v>421</v>
      </c>
      <c r="C415" t="s">
        <v>531</v>
      </c>
      <c r="D415">
        <v>299</v>
      </c>
      <c r="E415">
        <v>57</v>
      </c>
      <c r="F415">
        <v>278</v>
      </c>
      <c r="G415">
        <v>34</v>
      </c>
      <c r="H415">
        <v>244</v>
      </c>
    </row>
    <row r="416" spans="1:8">
      <c r="A416">
        <v>415</v>
      </c>
      <c r="B416" t="s">
        <v>422</v>
      </c>
      <c r="C416" t="s">
        <v>531</v>
      </c>
      <c r="D416">
        <v>93</v>
      </c>
      <c r="E416">
        <v>10</v>
      </c>
      <c r="F416">
        <v>98</v>
      </c>
      <c r="G416">
        <v>16</v>
      </c>
      <c r="H416">
        <v>82</v>
      </c>
    </row>
    <row r="417" spans="1:8">
      <c r="A417">
        <v>416</v>
      </c>
      <c r="B417" t="s">
        <v>423</v>
      </c>
      <c r="C417" t="s">
        <v>532</v>
      </c>
      <c r="D417">
        <v>119</v>
      </c>
      <c r="E417">
        <v>27</v>
      </c>
      <c r="F417">
        <v>106</v>
      </c>
      <c r="G417">
        <v>13</v>
      </c>
      <c r="H417">
        <v>93</v>
      </c>
    </row>
    <row r="418" spans="1:8">
      <c r="A418">
        <v>417</v>
      </c>
      <c r="B418" t="s">
        <v>424</v>
      </c>
      <c r="C418" t="s">
        <v>531</v>
      </c>
      <c r="D418">
        <v>46</v>
      </c>
      <c r="E418">
        <v>19</v>
      </c>
      <c r="F418">
        <v>38</v>
      </c>
      <c r="G418">
        <v>11</v>
      </c>
      <c r="H418">
        <v>27</v>
      </c>
    </row>
    <row r="419" spans="1:8">
      <c r="A419">
        <v>418</v>
      </c>
      <c r="B419" t="s">
        <v>425</v>
      </c>
      <c r="C419" t="s">
        <v>532</v>
      </c>
      <c r="D419">
        <v>30</v>
      </c>
      <c r="E419">
        <v>9</v>
      </c>
      <c r="F419">
        <v>31</v>
      </c>
      <c r="G419">
        <v>10</v>
      </c>
      <c r="H419">
        <v>21</v>
      </c>
    </row>
    <row r="420" spans="1:8">
      <c r="A420">
        <v>419</v>
      </c>
      <c r="B420" t="s">
        <v>426</v>
      </c>
      <c r="C420" t="s">
        <v>531</v>
      </c>
      <c r="D420">
        <v>139</v>
      </c>
      <c r="E420">
        <v>35</v>
      </c>
      <c r="F420">
        <v>112</v>
      </c>
      <c r="G420">
        <v>17</v>
      </c>
      <c r="H420">
        <v>95</v>
      </c>
    </row>
    <row r="421" spans="1:8">
      <c r="A421">
        <v>420</v>
      </c>
      <c r="B421" t="s">
        <v>427</v>
      </c>
      <c r="C421" t="s">
        <v>531</v>
      </c>
      <c r="D421">
        <v>154</v>
      </c>
      <c r="E421">
        <v>37</v>
      </c>
      <c r="F421">
        <v>137</v>
      </c>
      <c r="G421">
        <v>24</v>
      </c>
      <c r="H421">
        <v>113</v>
      </c>
    </row>
    <row r="422" spans="1:8">
      <c r="A422">
        <v>421</v>
      </c>
      <c r="B422" t="s">
        <v>428</v>
      </c>
      <c r="C422" t="s">
        <v>531</v>
      </c>
      <c r="D422">
        <v>265</v>
      </c>
      <c r="E422">
        <v>54</v>
      </c>
      <c r="F422">
        <v>261</v>
      </c>
      <c r="G422">
        <v>54</v>
      </c>
      <c r="H422">
        <v>207</v>
      </c>
    </row>
    <row r="423" spans="1:8">
      <c r="A423">
        <v>422</v>
      </c>
      <c r="B423" t="s">
        <v>429</v>
      </c>
      <c r="C423" t="s">
        <v>533</v>
      </c>
      <c r="D423">
        <v>99</v>
      </c>
      <c r="E423">
        <v>29</v>
      </c>
      <c r="F423">
        <v>95</v>
      </c>
      <c r="G423">
        <v>32</v>
      </c>
      <c r="H423">
        <v>63</v>
      </c>
    </row>
    <row r="424" spans="1:8">
      <c r="A424">
        <v>423</v>
      </c>
      <c r="B424" t="s">
        <v>430</v>
      </c>
      <c r="C424" t="s">
        <v>533</v>
      </c>
      <c r="D424">
        <v>175</v>
      </c>
      <c r="E424">
        <v>55</v>
      </c>
      <c r="F424">
        <v>169</v>
      </c>
      <c r="G424">
        <v>46</v>
      </c>
      <c r="H424">
        <v>123</v>
      </c>
    </row>
    <row r="425" spans="1:8">
      <c r="A425">
        <v>424</v>
      </c>
      <c r="B425" t="s">
        <v>431</v>
      </c>
      <c r="C425" t="s">
        <v>535</v>
      </c>
      <c r="D425">
        <v>36</v>
      </c>
      <c r="E425">
        <v>14</v>
      </c>
      <c r="F425">
        <v>26</v>
      </c>
      <c r="G425">
        <v>4</v>
      </c>
      <c r="H425">
        <v>22</v>
      </c>
    </row>
    <row r="426" spans="1:8">
      <c r="A426">
        <v>425</v>
      </c>
      <c r="B426" t="s">
        <v>432</v>
      </c>
      <c r="C426" t="s">
        <v>535</v>
      </c>
      <c r="D426">
        <v>118</v>
      </c>
      <c r="E426">
        <v>14</v>
      </c>
      <c r="F426">
        <v>109</v>
      </c>
      <c r="G426">
        <v>15</v>
      </c>
      <c r="H426">
        <v>94</v>
      </c>
    </row>
    <row r="427" spans="1:8">
      <c r="A427">
        <v>426</v>
      </c>
      <c r="B427" t="s">
        <v>433</v>
      </c>
      <c r="C427" t="s">
        <v>535</v>
      </c>
      <c r="D427">
        <v>108</v>
      </c>
      <c r="E427">
        <v>13</v>
      </c>
      <c r="F427">
        <v>101</v>
      </c>
      <c r="G427">
        <v>5</v>
      </c>
      <c r="H427">
        <v>96</v>
      </c>
    </row>
    <row r="428" spans="1:8">
      <c r="A428">
        <v>427</v>
      </c>
      <c r="B428" t="s">
        <v>434</v>
      </c>
      <c r="C428" t="s">
        <v>535</v>
      </c>
      <c r="D428">
        <v>95</v>
      </c>
      <c r="E428">
        <v>34</v>
      </c>
      <c r="F428">
        <v>74</v>
      </c>
      <c r="G428">
        <v>8</v>
      </c>
      <c r="H428">
        <v>66</v>
      </c>
    </row>
    <row r="429" spans="1:8">
      <c r="A429">
        <v>428</v>
      </c>
      <c r="B429" t="s">
        <v>435</v>
      </c>
      <c r="C429" t="s">
        <v>535</v>
      </c>
      <c r="D429">
        <v>36</v>
      </c>
      <c r="E429">
        <v>22</v>
      </c>
      <c r="F429">
        <v>17</v>
      </c>
      <c r="G429">
        <v>3</v>
      </c>
      <c r="H429">
        <v>14</v>
      </c>
    </row>
    <row r="430" spans="1:8">
      <c r="A430">
        <v>429</v>
      </c>
      <c r="B430" t="s">
        <v>436</v>
      </c>
      <c r="C430" t="s">
        <v>535</v>
      </c>
      <c r="D430">
        <v>36</v>
      </c>
      <c r="E430">
        <v>20</v>
      </c>
      <c r="F430">
        <v>21</v>
      </c>
      <c r="G430">
        <v>4</v>
      </c>
      <c r="H430">
        <v>17</v>
      </c>
    </row>
    <row r="431" spans="1:8">
      <c r="A431">
        <v>430</v>
      </c>
      <c r="B431" t="s">
        <v>437</v>
      </c>
      <c r="C431" t="s">
        <v>535</v>
      </c>
      <c r="D431">
        <v>76</v>
      </c>
      <c r="E431">
        <v>26</v>
      </c>
      <c r="F431">
        <v>52</v>
      </c>
      <c r="G431">
        <v>2</v>
      </c>
      <c r="H431">
        <v>50</v>
      </c>
    </row>
    <row r="432" spans="1:8">
      <c r="A432">
        <v>431</v>
      </c>
      <c r="B432" t="s">
        <v>438</v>
      </c>
      <c r="C432" t="s">
        <v>535</v>
      </c>
      <c r="D432">
        <v>72</v>
      </c>
      <c r="E432">
        <v>35</v>
      </c>
      <c r="F432">
        <v>39</v>
      </c>
      <c r="G432">
        <v>3</v>
      </c>
      <c r="H432">
        <v>36</v>
      </c>
    </row>
    <row r="433" spans="1:8">
      <c r="A433">
        <v>432</v>
      </c>
      <c r="B433" t="s">
        <v>439</v>
      </c>
      <c r="C433" t="s">
        <v>535</v>
      </c>
      <c r="D433">
        <v>125</v>
      </c>
      <c r="E433">
        <v>41</v>
      </c>
      <c r="F433">
        <v>112</v>
      </c>
      <c r="G433">
        <v>29</v>
      </c>
      <c r="H433">
        <v>83</v>
      </c>
    </row>
    <row r="434" spans="1:8">
      <c r="A434">
        <v>433</v>
      </c>
      <c r="B434" t="s">
        <v>440</v>
      </c>
      <c r="C434" t="s">
        <v>535</v>
      </c>
      <c r="D434">
        <v>72</v>
      </c>
      <c r="E434">
        <v>31</v>
      </c>
      <c r="F434">
        <v>50</v>
      </c>
      <c r="G434">
        <v>11</v>
      </c>
      <c r="H434">
        <v>39</v>
      </c>
    </row>
    <row r="435" spans="1:8">
      <c r="A435">
        <v>434</v>
      </c>
      <c r="B435" t="s">
        <v>441</v>
      </c>
      <c r="C435" t="s">
        <v>535</v>
      </c>
      <c r="D435">
        <v>36</v>
      </c>
      <c r="E435">
        <v>9</v>
      </c>
      <c r="F435">
        <v>29</v>
      </c>
      <c r="G435">
        <v>1</v>
      </c>
      <c r="H435">
        <v>28</v>
      </c>
    </row>
    <row r="436" spans="1:8">
      <c r="A436">
        <v>435</v>
      </c>
      <c r="B436" t="s">
        <v>442</v>
      </c>
      <c r="C436" t="s">
        <v>535</v>
      </c>
      <c r="D436">
        <v>36</v>
      </c>
      <c r="E436">
        <v>3</v>
      </c>
      <c r="F436">
        <v>35</v>
      </c>
      <c r="G436">
        <v>5</v>
      </c>
      <c r="H436">
        <v>30</v>
      </c>
    </row>
    <row r="437" spans="1:8">
      <c r="A437">
        <v>436</v>
      </c>
      <c r="B437" t="s">
        <v>443</v>
      </c>
      <c r="C437" t="s">
        <v>535</v>
      </c>
      <c r="D437">
        <v>143</v>
      </c>
      <c r="E437">
        <v>46</v>
      </c>
      <c r="F437">
        <v>107</v>
      </c>
      <c r="G437">
        <v>15</v>
      </c>
      <c r="H437">
        <v>92</v>
      </c>
    </row>
    <row r="438" spans="1:8">
      <c r="A438">
        <v>437</v>
      </c>
      <c r="B438" t="s">
        <v>444</v>
      </c>
      <c r="C438" t="s">
        <v>535</v>
      </c>
      <c r="D438">
        <v>133</v>
      </c>
      <c r="E438">
        <v>1</v>
      </c>
      <c r="F438">
        <v>155</v>
      </c>
      <c r="G438">
        <v>24</v>
      </c>
      <c r="H438">
        <v>131</v>
      </c>
    </row>
    <row r="439" spans="1:8">
      <c r="A439">
        <v>438</v>
      </c>
      <c r="B439" t="s">
        <v>445</v>
      </c>
      <c r="C439" t="s">
        <v>535</v>
      </c>
      <c r="D439">
        <v>72</v>
      </c>
      <c r="E439">
        <v>6</v>
      </c>
      <c r="F439">
        <v>73</v>
      </c>
      <c r="G439">
        <v>13</v>
      </c>
      <c r="H439">
        <v>60</v>
      </c>
    </row>
    <row r="440" spans="1:8">
      <c r="A440">
        <v>439</v>
      </c>
      <c r="B440" t="s">
        <v>446</v>
      </c>
      <c r="C440" t="s">
        <v>535</v>
      </c>
      <c r="D440">
        <v>86</v>
      </c>
      <c r="E440">
        <v>8</v>
      </c>
      <c r="F440">
        <v>91</v>
      </c>
      <c r="G440">
        <v>10</v>
      </c>
      <c r="H440">
        <v>81</v>
      </c>
    </row>
    <row r="441" spans="1:8">
      <c r="A441">
        <v>440</v>
      </c>
      <c r="B441" t="s">
        <v>447</v>
      </c>
      <c r="C441" t="s">
        <v>535</v>
      </c>
      <c r="D441">
        <v>44</v>
      </c>
      <c r="E441">
        <v>21</v>
      </c>
      <c r="F441">
        <v>26</v>
      </c>
      <c r="G441">
        <v>2</v>
      </c>
      <c r="H441">
        <v>24</v>
      </c>
    </row>
    <row r="442" spans="1:8">
      <c r="A442">
        <v>441</v>
      </c>
      <c r="B442" t="s">
        <v>448</v>
      </c>
      <c r="C442" t="s">
        <v>535</v>
      </c>
      <c r="D442">
        <v>71</v>
      </c>
      <c r="E442">
        <v>9</v>
      </c>
      <c r="F442">
        <v>70</v>
      </c>
      <c r="G442">
        <v>11</v>
      </c>
      <c r="H442">
        <v>59</v>
      </c>
    </row>
    <row r="443" spans="1:8">
      <c r="A443">
        <v>442</v>
      </c>
      <c r="B443" t="s">
        <v>449</v>
      </c>
      <c r="C443" t="s">
        <v>535</v>
      </c>
      <c r="D443">
        <v>72</v>
      </c>
      <c r="E443">
        <v>4</v>
      </c>
      <c r="F443">
        <v>76</v>
      </c>
      <c r="G443">
        <v>11</v>
      </c>
      <c r="H443">
        <v>65</v>
      </c>
    </row>
    <row r="444" spans="1:8">
      <c r="A444">
        <v>443</v>
      </c>
      <c r="B444" t="s">
        <v>450</v>
      </c>
      <c r="C444" t="s">
        <v>535</v>
      </c>
      <c r="D444">
        <v>108</v>
      </c>
      <c r="E444">
        <v>24</v>
      </c>
      <c r="F444">
        <v>94</v>
      </c>
      <c r="G444">
        <v>9</v>
      </c>
      <c r="H444">
        <v>85</v>
      </c>
    </row>
    <row r="445" spans="1:8">
      <c r="A445">
        <v>444</v>
      </c>
      <c r="B445" t="s">
        <v>451</v>
      </c>
      <c r="C445" t="s">
        <v>535</v>
      </c>
      <c r="D445">
        <v>70</v>
      </c>
      <c r="E445">
        <v>36</v>
      </c>
      <c r="F445">
        <v>41</v>
      </c>
      <c r="G445">
        <v>8</v>
      </c>
      <c r="H445">
        <v>33</v>
      </c>
    </row>
    <row r="446" spans="1:8">
      <c r="A446">
        <v>445</v>
      </c>
      <c r="B446" t="s">
        <v>452</v>
      </c>
      <c r="C446" t="s">
        <v>535</v>
      </c>
      <c r="D446">
        <v>107</v>
      </c>
      <c r="E446">
        <v>26</v>
      </c>
      <c r="F446">
        <v>92</v>
      </c>
      <c r="G446">
        <v>12</v>
      </c>
      <c r="H446">
        <v>80</v>
      </c>
    </row>
    <row r="447" spans="1:8">
      <c r="A447">
        <v>446</v>
      </c>
      <c r="B447" t="s">
        <v>453</v>
      </c>
      <c r="C447" t="s">
        <v>535</v>
      </c>
      <c r="D447">
        <v>312</v>
      </c>
      <c r="E447">
        <v>41</v>
      </c>
      <c r="F447">
        <v>286</v>
      </c>
      <c r="G447">
        <v>28</v>
      </c>
      <c r="H447">
        <v>258</v>
      </c>
    </row>
    <row r="448" spans="1:8">
      <c r="A448">
        <v>447</v>
      </c>
      <c r="B448" t="s">
        <v>454</v>
      </c>
      <c r="C448" t="s">
        <v>535</v>
      </c>
      <c r="D448">
        <v>108</v>
      </c>
      <c r="E448">
        <v>7</v>
      </c>
      <c r="F448">
        <v>114</v>
      </c>
      <c r="G448">
        <v>14</v>
      </c>
      <c r="H448">
        <v>100</v>
      </c>
    </row>
    <row r="449" spans="1:8">
      <c r="A449">
        <v>448</v>
      </c>
      <c r="B449" t="s">
        <v>455</v>
      </c>
      <c r="C449" t="s">
        <v>534</v>
      </c>
      <c r="D449">
        <v>68</v>
      </c>
      <c r="E449">
        <v>27</v>
      </c>
      <c r="F449">
        <v>46</v>
      </c>
      <c r="G449">
        <v>5</v>
      </c>
      <c r="H449">
        <v>41</v>
      </c>
    </row>
    <row r="450" spans="1:8">
      <c r="A450">
        <v>449</v>
      </c>
      <c r="B450" t="s">
        <v>456</v>
      </c>
      <c r="C450" t="s">
        <v>535</v>
      </c>
      <c r="D450">
        <v>72</v>
      </c>
      <c r="E450">
        <v>24</v>
      </c>
      <c r="F450">
        <v>51</v>
      </c>
      <c r="G450">
        <v>3</v>
      </c>
      <c r="H450">
        <v>48</v>
      </c>
    </row>
    <row r="451" spans="1:8">
      <c r="A451">
        <v>450</v>
      </c>
      <c r="B451" t="s">
        <v>457</v>
      </c>
      <c r="C451" t="s">
        <v>534</v>
      </c>
      <c r="D451">
        <v>65</v>
      </c>
      <c r="E451">
        <v>11</v>
      </c>
      <c r="F451">
        <v>56</v>
      </c>
      <c r="G451">
        <v>5</v>
      </c>
      <c r="H451">
        <v>51</v>
      </c>
    </row>
    <row r="452" spans="1:8">
      <c r="A452">
        <v>451</v>
      </c>
      <c r="B452" t="s">
        <v>458</v>
      </c>
      <c r="C452" t="s">
        <v>534</v>
      </c>
      <c r="D452">
        <v>72</v>
      </c>
      <c r="E452">
        <v>7</v>
      </c>
      <c r="F452">
        <v>69</v>
      </c>
      <c r="G452">
        <v>6</v>
      </c>
      <c r="H452">
        <v>63</v>
      </c>
    </row>
    <row r="453" spans="1:8">
      <c r="A453">
        <v>452</v>
      </c>
      <c r="B453" t="s">
        <v>459</v>
      </c>
      <c r="C453" t="s">
        <v>534</v>
      </c>
      <c r="D453">
        <v>36</v>
      </c>
      <c r="E453">
        <v>17</v>
      </c>
      <c r="F453">
        <v>20</v>
      </c>
      <c r="G453">
        <v>1</v>
      </c>
      <c r="H453">
        <v>19</v>
      </c>
    </row>
    <row r="454" spans="1:8">
      <c r="A454">
        <v>453</v>
      </c>
      <c r="B454" t="s">
        <v>460</v>
      </c>
      <c r="C454" t="s">
        <v>534</v>
      </c>
      <c r="D454">
        <v>36</v>
      </c>
      <c r="E454">
        <v>6</v>
      </c>
      <c r="F454">
        <v>34</v>
      </c>
      <c r="G454">
        <v>5</v>
      </c>
      <c r="H454">
        <v>29</v>
      </c>
    </row>
    <row r="455" spans="1:8">
      <c r="A455">
        <v>454</v>
      </c>
      <c r="B455" t="s">
        <v>461</v>
      </c>
      <c r="C455" t="s">
        <v>534</v>
      </c>
      <c r="D455">
        <v>85</v>
      </c>
      <c r="E455">
        <v>31</v>
      </c>
      <c r="F455">
        <v>66</v>
      </c>
      <c r="G455">
        <v>6</v>
      </c>
      <c r="H455">
        <v>60</v>
      </c>
    </row>
    <row r="456" spans="1:8">
      <c r="A456">
        <v>455</v>
      </c>
      <c r="B456" t="s">
        <v>462</v>
      </c>
      <c r="C456" t="s">
        <v>534</v>
      </c>
      <c r="D456">
        <v>36</v>
      </c>
      <c r="E456">
        <v>2</v>
      </c>
      <c r="F456">
        <v>38</v>
      </c>
      <c r="G456">
        <v>4</v>
      </c>
      <c r="H456">
        <v>34</v>
      </c>
    </row>
    <row r="457" spans="1:8">
      <c r="A457">
        <v>456</v>
      </c>
      <c r="B457" t="s">
        <v>463</v>
      </c>
      <c r="C457" t="s">
        <v>534</v>
      </c>
      <c r="D457">
        <v>99</v>
      </c>
      <c r="E457">
        <v>22</v>
      </c>
      <c r="F457">
        <v>80</v>
      </c>
      <c r="G457">
        <v>7</v>
      </c>
      <c r="H457">
        <v>73</v>
      </c>
    </row>
    <row r="458" spans="1:8">
      <c r="A458">
        <v>457</v>
      </c>
      <c r="B458" t="s">
        <v>464</v>
      </c>
      <c r="C458" t="s">
        <v>536</v>
      </c>
      <c r="D458">
        <v>83</v>
      </c>
      <c r="E458">
        <v>33</v>
      </c>
      <c r="F458">
        <v>48</v>
      </c>
      <c r="G458">
        <v>7</v>
      </c>
      <c r="H458">
        <v>41</v>
      </c>
    </row>
    <row r="459" spans="1:8">
      <c r="A459">
        <v>458</v>
      </c>
      <c r="B459" t="s">
        <v>465</v>
      </c>
      <c r="C459" t="s">
        <v>536</v>
      </c>
      <c r="D459">
        <v>127</v>
      </c>
      <c r="E459">
        <v>23</v>
      </c>
      <c r="F459">
        <v>110</v>
      </c>
      <c r="G459">
        <v>11</v>
      </c>
      <c r="H459">
        <v>99</v>
      </c>
    </row>
    <row r="460" spans="1:8">
      <c r="A460">
        <v>459</v>
      </c>
      <c r="B460" t="s">
        <v>466</v>
      </c>
      <c r="C460" t="s">
        <v>536</v>
      </c>
      <c r="D460">
        <v>74</v>
      </c>
      <c r="E460">
        <v>25</v>
      </c>
      <c r="F460">
        <v>61</v>
      </c>
      <c r="G460">
        <v>8</v>
      </c>
      <c r="H460">
        <v>53</v>
      </c>
    </row>
    <row r="461" spans="1:8">
      <c r="A461">
        <v>460</v>
      </c>
      <c r="B461" t="s">
        <v>467</v>
      </c>
      <c r="C461" t="s">
        <v>536</v>
      </c>
      <c r="D461">
        <v>36</v>
      </c>
      <c r="E461">
        <v>14</v>
      </c>
      <c r="F461">
        <v>28</v>
      </c>
      <c r="G461">
        <v>6</v>
      </c>
      <c r="H461">
        <v>22</v>
      </c>
    </row>
    <row r="462" spans="1:8">
      <c r="A462">
        <v>461</v>
      </c>
      <c r="B462" t="s">
        <v>468</v>
      </c>
      <c r="C462" t="s">
        <v>537</v>
      </c>
      <c r="D462">
        <v>180</v>
      </c>
      <c r="E462">
        <v>29</v>
      </c>
      <c r="F462">
        <v>161</v>
      </c>
      <c r="G462">
        <v>9</v>
      </c>
      <c r="H462">
        <v>152</v>
      </c>
    </row>
    <row r="463" spans="1:8">
      <c r="A463">
        <v>462</v>
      </c>
      <c r="B463" t="s">
        <v>469</v>
      </c>
      <c r="C463" t="s">
        <v>537</v>
      </c>
      <c r="D463">
        <v>36</v>
      </c>
      <c r="E463">
        <v>18</v>
      </c>
      <c r="F463">
        <v>23</v>
      </c>
      <c r="G463">
        <v>5</v>
      </c>
      <c r="H463">
        <v>18</v>
      </c>
    </row>
    <row r="464" spans="1:8">
      <c r="A464">
        <v>463</v>
      </c>
      <c r="B464" t="s">
        <v>470</v>
      </c>
      <c r="C464" t="s">
        <v>536</v>
      </c>
      <c r="D464">
        <v>36</v>
      </c>
      <c r="E464">
        <v>9</v>
      </c>
      <c r="F464">
        <v>32</v>
      </c>
      <c r="G464">
        <v>6</v>
      </c>
      <c r="H464">
        <v>26</v>
      </c>
    </row>
    <row r="465" spans="1:8">
      <c r="A465">
        <v>464</v>
      </c>
      <c r="B465" t="s">
        <v>471</v>
      </c>
      <c r="C465" t="s">
        <v>537</v>
      </c>
      <c r="D465">
        <v>108</v>
      </c>
      <c r="E465">
        <v>38</v>
      </c>
      <c r="F465">
        <v>74</v>
      </c>
      <c r="G465">
        <v>3</v>
      </c>
      <c r="H465">
        <v>71</v>
      </c>
    </row>
    <row r="466" spans="1:8">
      <c r="A466">
        <v>465</v>
      </c>
      <c r="B466" t="s">
        <v>472</v>
      </c>
      <c r="C466" t="s">
        <v>537</v>
      </c>
      <c r="D466">
        <v>36</v>
      </c>
      <c r="E466">
        <v>27</v>
      </c>
      <c r="F466">
        <v>10</v>
      </c>
      <c r="G466">
        <v>1</v>
      </c>
      <c r="H466">
        <v>9</v>
      </c>
    </row>
    <row r="467" spans="1:8">
      <c r="A467">
        <v>466</v>
      </c>
      <c r="B467" t="s">
        <v>473</v>
      </c>
      <c r="C467" t="s">
        <v>536</v>
      </c>
      <c r="D467">
        <v>108</v>
      </c>
      <c r="E467">
        <v>33</v>
      </c>
      <c r="F467">
        <v>86</v>
      </c>
      <c r="G467">
        <v>11</v>
      </c>
      <c r="H467">
        <v>75</v>
      </c>
    </row>
    <row r="468" spans="1:8">
      <c r="A468">
        <v>467</v>
      </c>
      <c r="B468" t="s">
        <v>474</v>
      </c>
      <c r="C468" t="s">
        <v>537</v>
      </c>
      <c r="D468">
        <v>36</v>
      </c>
      <c r="E468">
        <v>11</v>
      </c>
      <c r="F468">
        <v>26</v>
      </c>
      <c r="G468">
        <v>3</v>
      </c>
      <c r="H468">
        <v>23</v>
      </c>
    </row>
    <row r="469" spans="1:8">
      <c r="A469">
        <v>468</v>
      </c>
      <c r="B469" t="s">
        <v>475</v>
      </c>
      <c r="C469" t="s">
        <v>537</v>
      </c>
      <c r="D469">
        <v>36</v>
      </c>
      <c r="E469">
        <v>17</v>
      </c>
      <c r="F469">
        <v>26</v>
      </c>
      <c r="G469">
        <v>8</v>
      </c>
      <c r="H469">
        <v>18</v>
      </c>
    </row>
    <row r="470" spans="1:8">
      <c r="A470">
        <v>469</v>
      </c>
      <c r="B470" t="s">
        <v>476</v>
      </c>
      <c r="C470" t="s">
        <v>593</v>
      </c>
      <c r="D470">
        <v>179</v>
      </c>
      <c r="E470">
        <v>51</v>
      </c>
      <c r="F470">
        <v>141</v>
      </c>
      <c r="G470">
        <v>12</v>
      </c>
      <c r="H470">
        <v>129</v>
      </c>
    </row>
    <row r="471" spans="1:8">
      <c r="A471">
        <v>470</v>
      </c>
      <c r="B471" t="s">
        <v>477</v>
      </c>
      <c r="C471" t="s">
        <v>593</v>
      </c>
      <c r="D471">
        <v>120</v>
      </c>
      <c r="E471">
        <v>27</v>
      </c>
      <c r="F471">
        <v>100</v>
      </c>
      <c r="G471">
        <v>7</v>
      </c>
      <c r="H471">
        <v>93</v>
      </c>
    </row>
    <row r="472" spans="1:8">
      <c r="A472">
        <v>471</v>
      </c>
      <c r="B472" t="s">
        <v>478</v>
      </c>
      <c r="C472" t="s">
        <v>593</v>
      </c>
      <c r="D472">
        <v>80</v>
      </c>
      <c r="E472">
        <v>6</v>
      </c>
      <c r="F472">
        <v>76</v>
      </c>
      <c r="G472">
        <v>3</v>
      </c>
      <c r="H472">
        <v>73</v>
      </c>
    </row>
    <row r="473" spans="1:8">
      <c r="A473">
        <v>472</v>
      </c>
      <c r="B473" t="s">
        <v>479</v>
      </c>
      <c r="C473" t="s">
        <v>593</v>
      </c>
      <c r="D473">
        <v>78</v>
      </c>
      <c r="E473">
        <v>17</v>
      </c>
      <c r="F473">
        <v>81</v>
      </c>
      <c r="G473">
        <v>18</v>
      </c>
      <c r="H473">
        <v>63</v>
      </c>
    </row>
    <row r="474" spans="1:8">
      <c r="A474">
        <v>473</v>
      </c>
      <c r="B474" t="s">
        <v>480</v>
      </c>
      <c r="C474" t="s">
        <v>593</v>
      </c>
      <c r="D474">
        <v>524</v>
      </c>
      <c r="E474">
        <v>8</v>
      </c>
      <c r="F474">
        <v>537</v>
      </c>
      <c r="G474">
        <v>25</v>
      </c>
      <c r="H474">
        <v>512</v>
      </c>
    </row>
    <row r="475" spans="1:8">
      <c r="A475">
        <v>474</v>
      </c>
      <c r="B475" t="s">
        <v>481</v>
      </c>
      <c r="C475" t="s">
        <v>593</v>
      </c>
      <c r="D475">
        <v>410</v>
      </c>
      <c r="E475">
        <v>43</v>
      </c>
      <c r="F475">
        <v>391</v>
      </c>
      <c r="G475">
        <v>21</v>
      </c>
      <c r="H475">
        <v>370</v>
      </c>
    </row>
    <row r="476" spans="1:8">
      <c r="A476">
        <v>475</v>
      </c>
      <c r="B476" t="s">
        <v>482</v>
      </c>
      <c r="C476" t="s">
        <v>593</v>
      </c>
      <c r="D476">
        <v>692</v>
      </c>
      <c r="E476">
        <v>109</v>
      </c>
      <c r="F476">
        <v>604</v>
      </c>
      <c r="G476">
        <v>43</v>
      </c>
      <c r="H476">
        <v>561</v>
      </c>
    </row>
    <row r="477" spans="1:8">
      <c r="A477">
        <v>476</v>
      </c>
      <c r="B477" t="s">
        <v>483</v>
      </c>
      <c r="C477" t="s">
        <v>593</v>
      </c>
      <c r="D477">
        <v>61</v>
      </c>
      <c r="E477">
        <v>7</v>
      </c>
      <c r="F477">
        <v>63</v>
      </c>
      <c r="G477">
        <v>5</v>
      </c>
      <c r="H477">
        <v>58</v>
      </c>
    </row>
    <row r="478" spans="1:8">
      <c r="A478">
        <v>477</v>
      </c>
      <c r="B478" t="s">
        <v>484</v>
      </c>
      <c r="C478" t="s">
        <v>593</v>
      </c>
      <c r="D478">
        <v>140</v>
      </c>
      <c r="E478">
        <v>45</v>
      </c>
      <c r="F478">
        <v>105</v>
      </c>
      <c r="G478">
        <v>12</v>
      </c>
      <c r="H478">
        <v>93</v>
      </c>
    </row>
    <row r="479" spans="1:8">
      <c r="A479">
        <v>478</v>
      </c>
      <c r="B479" t="s">
        <v>485</v>
      </c>
      <c r="C479" t="s">
        <v>593</v>
      </c>
      <c r="D479">
        <v>36</v>
      </c>
      <c r="E479">
        <v>14</v>
      </c>
      <c r="F479">
        <v>17</v>
      </c>
      <c r="G479">
        <v>0</v>
      </c>
      <c r="H479">
        <v>17</v>
      </c>
    </row>
    <row r="480" spans="1:8">
      <c r="A480">
        <v>479</v>
      </c>
      <c r="B480" t="s">
        <v>486</v>
      </c>
      <c r="C480" t="s">
        <v>593</v>
      </c>
      <c r="D480">
        <v>80</v>
      </c>
      <c r="E480">
        <v>39</v>
      </c>
      <c r="F480">
        <v>42</v>
      </c>
      <c r="G480">
        <v>1</v>
      </c>
      <c r="H480">
        <v>41</v>
      </c>
    </row>
    <row r="481" spans="1:8">
      <c r="A481">
        <v>480</v>
      </c>
      <c r="B481" t="s">
        <v>487</v>
      </c>
      <c r="C481" t="s">
        <v>593</v>
      </c>
      <c r="D481">
        <v>40</v>
      </c>
      <c r="E481">
        <v>14</v>
      </c>
      <c r="F481">
        <v>30</v>
      </c>
      <c r="G481">
        <v>3</v>
      </c>
      <c r="H481">
        <v>27</v>
      </c>
    </row>
    <row r="482" spans="1:8">
      <c r="A482">
        <v>481</v>
      </c>
      <c r="B482" t="s">
        <v>488</v>
      </c>
      <c r="C482" t="s">
        <v>593</v>
      </c>
      <c r="D482">
        <v>125</v>
      </c>
      <c r="E482">
        <v>48</v>
      </c>
      <c r="F482">
        <v>78</v>
      </c>
      <c r="G482">
        <v>0</v>
      </c>
      <c r="H482">
        <v>78</v>
      </c>
    </row>
    <row r="483" spans="1:8">
      <c r="A483">
        <v>482</v>
      </c>
      <c r="B483" t="s">
        <v>489</v>
      </c>
      <c r="C483" t="s">
        <v>593</v>
      </c>
      <c r="D483">
        <v>40</v>
      </c>
      <c r="E483">
        <v>1</v>
      </c>
      <c r="F483">
        <v>43</v>
      </c>
      <c r="G483">
        <v>8</v>
      </c>
      <c r="H483">
        <v>35</v>
      </c>
    </row>
    <row r="484" spans="1:8">
      <c r="A484">
        <v>483</v>
      </c>
      <c r="B484" t="s">
        <v>490</v>
      </c>
      <c r="C484" t="s">
        <v>593</v>
      </c>
      <c r="D484">
        <v>40</v>
      </c>
      <c r="E484">
        <v>9</v>
      </c>
      <c r="F484">
        <v>40</v>
      </c>
      <c r="G484">
        <v>8</v>
      </c>
      <c r="H484">
        <v>32</v>
      </c>
    </row>
    <row r="485" spans="1:8">
      <c r="A485">
        <v>484</v>
      </c>
      <c r="B485" t="s">
        <v>491</v>
      </c>
      <c r="C485" t="s">
        <v>593</v>
      </c>
      <c r="D485">
        <v>40</v>
      </c>
      <c r="E485">
        <v>22</v>
      </c>
      <c r="F485">
        <v>21</v>
      </c>
      <c r="G485">
        <v>2</v>
      </c>
      <c r="H485">
        <v>19</v>
      </c>
    </row>
    <row r="486" spans="1:8">
      <c r="A486">
        <v>485</v>
      </c>
      <c r="B486" t="s">
        <v>492</v>
      </c>
      <c r="C486" t="s">
        <v>593</v>
      </c>
      <c r="D486">
        <v>40</v>
      </c>
      <c r="E486">
        <v>14</v>
      </c>
      <c r="F486">
        <v>30</v>
      </c>
      <c r="G486">
        <v>0</v>
      </c>
      <c r="H486">
        <v>30</v>
      </c>
    </row>
    <row r="487" spans="1:8">
      <c r="A487">
        <v>486</v>
      </c>
      <c r="B487" t="s">
        <v>493</v>
      </c>
      <c r="C487" t="s">
        <v>593</v>
      </c>
      <c r="D487">
        <v>40</v>
      </c>
      <c r="E487">
        <v>0</v>
      </c>
      <c r="F487">
        <v>50</v>
      </c>
      <c r="G487">
        <v>7</v>
      </c>
      <c r="H487">
        <v>43</v>
      </c>
    </row>
    <row r="488" spans="1:8">
      <c r="A488">
        <v>487</v>
      </c>
      <c r="B488" t="s">
        <v>494</v>
      </c>
      <c r="C488" t="s">
        <v>593</v>
      </c>
      <c r="D488">
        <v>40</v>
      </c>
      <c r="E488">
        <v>23</v>
      </c>
      <c r="F488">
        <v>17</v>
      </c>
      <c r="G488">
        <v>0</v>
      </c>
      <c r="H488">
        <v>17</v>
      </c>
    </row>
    <row r="489" spans="1:8">
      <c r="A489">
        <v>488</v>
      </c>
      <c r="B489" t="s">
        <v>495</v>
      </c>
      <c r="C489" t="s">
        <v>593</v>
      </c>
      <c r="D489">
        <v>85</v>
      </c>
      <c r="E489">
        <v>33</v>
      </c>
      <c r="F489">
        <v>54</v>
      </c>
      <c r="G489">
        <v>1</v>
      </c>
      <c r="H489">
        <v>53</v>
      </c>
    </row>
    <row r="490" spans="1:8">
      <c r="A490">
        <v>489</v>
      </c>
      <c r="B490" t="s">
        <v>496</v>
      </c>
      <c r="C490" t="s">
        <v>593</v>
      </c>
      <c r="D490">
        <v>174</v>
      </c>
      <c r="E490">
        <v>30</v>
      </c>
      <c r="F490">
        <v>142</v>
      </c>
      <c r="G490">
        <v>9</v>
      </c>
      <c r="H490">
        <v>133</v>
      </c>
    </row>
    <row r="491" spans="1:8">
      <c r="A491">
        <v>490</v>
      </c>
      <c r="B491" t="s">
        <v>497</v>
      </c>
      <c r="C491" t="s">
        <v>594</v>
      </c>
      <c r="D491">
        <v>40</v>
      </c>
      <c r="E491">
        <v>34</v>
      </c>
      <c r="F491">
        <v>9</v>
      </c>
      <c r="G491">
        <v>1</v>
      </c>
      <c r="H491">
        <v>8</v>
      </c>
    </row>
    <row r="492" spans="1:8">
      <c r="A492">
        <v>491</v>
      </c>
      <c r="B492" t="s">
        <v>498</v>
      </c>
      <c r="C492" t="s">
        <v>593</v>
      </c>
      <c r="D492">
        <v>80</v>
      </c>
      <c r="E492">
        <v>38</v>
      </c>
      <c r="F492">
        <v>46</v>
      </c>
      <c r="G492">
        <v>4</v>
      </c>
      <c r="H492">
        <v>42</v>
      </c>
    </row>
    <row r="493" spans="1:8">
      <c r="A493">
        <v>492</v>
      </c>
      <c r="B493" t="s">
        <v>499</v>
      </c>
      <c r="C493" t="s">
        <v>596</v>
      </c>
      <c r="D493">
        <v>80</v>
      </c>
      <c r="E493">
        <v>14</v>
      </c>
      <c r="F493">
        <v>76</v>
      </c>
      <c r="G493">
        <v>7</v>
      </c>
      <c r="H493">
        <v>69</v>
      </c>
    </row>
    <row r="494" spans="1:8">
      <c r="A494">
        <v>493</v>
      </c>
      <c r="B494" t="s">
        <v>500</v>
      </c>
      <c r="C494" t="s">
        <v>596</v>
      </c>
      <c r="D494">
        <v>71</v>
      </c>
      <c r="E494">
        <v>20</v>
      </c>
      <c r="F494">
        <v>60</v>
      </c>
      <c r="G494">
        <v>10</v>
      </c>
      <c r="H494">
        <v>50</v>
      </c>
    </row>
    <row r="495" spans="1:8">
      <c r="A495">
        <v>494</v>
      </c>
      <c r="B495" t="s">
        <v>501</v>
      </c>
      <c r="C495" t="s">
        <v>596</v>
      </c>
      <c r="D495">
        <v>131</v>
      </c>
      <c r="E495">
        <v>13</v>
      </c>
      <c r="F495">
        <v>115</v>
      </c>
      <c r="G495">
        <v>6</v>
      </c>
      <c r="H495">
        <v>109</v>
      </c>
    </row>
    <row r="496" spans="1:8">
      <c r="A496">
        <v>495</v>
      </c>
      <c r="B496" t="s">
        <v>502</v>
      </c>
      <c r="C496" t="s">
        <v>596</v>
      </c>
      <c r="D496">
        <v>62</v>
      </c>
      <c r="E496">
        <v>21</v>
      </c>
      <c r="F496">
        <v>43</v>
      </c>
      <c r="G496">
        <v>4</v>
      </c>
      <c r="H496">
        <v>39</v>
      </c>
    </row>
    <row r="497" spans="1:8">
      <c r="A497">
        <v>496</v>
      </c>
      <c r="B497" t="s">
        <v>503</v>
      </c>
      <c r="C497" t="s">
        <v>595</v>
      </c>
      <c r="D497">
        <v>80</v>
      </c>
      <c r="E497">
        <v>5</v>
      </c>
      <c r="F497">
        <v>80</v>
      </c>
      <c r="G497">
        <v>4</v>
      </c>
      <c r="H497">
        <v>76</v>
      </c>
    </row>
    <row r="498" spans="1:8">
      <c r="A498">
        <v>497</v>
      </c>
      <c r="B498" t="s">
        <v>504</v>
      </c>
      <c r="C498" t="s">
        <v>595</v>
      </c>
      <c r="D498">
        <v>232</v>
      </c>
      <c r="E498">
        <v>1</v>
      </c>
      <c r="F498">
        <v>247</v>
      </c>
      <c r="G498">
        <v>15</v>
      </c>
      <c r="H498">
        <v>232</v>
      </c>
    </row>
    <row r="499" spans="1:8">
      <c r="A499">
        <v>498</v>
      </c>
      <c r="B499" t="s">
        <v>505</v>
      </c>
      <c r="C499" t="s">
        <v>591</v>
      </c>
      <c r="D499">
        <v>240</v>
      </c>
      <c r="E499">
        <v>37</v>
      </c>
      <c r="F499">
        <v>229</v>
      </c>
      <c r="G499">
        <v>26</v>
      </c>
      <c r="H499">
        <v>203</v>
      </c>
    </row>
    <row r="500" spans="1:8">
      <c r="A500">
        <v>499</v>
      </c>
      <c r="B500" t="s">
        <v>506</v>
      </c>
      <c r="C500" t="s">
        <v>592</v>
      </c>
      <c r="D500">
        <v>656</v>
      </c>
      <c r="E500">
        <v>49</v>
      </c>
      <c r="F500">
        <v>605</v>
      </c>
      <c r="G500">
        <v>13</v>
      </c>
      <c r="H500">
        <v>592</v>
      </c>
    </row>
    <row r="501" spans="1:8">
      <c r="A501">
        <v>500</v>
      </c>
      <c r="B501" t="s">
        <v>507</v>
      </c>
      <c r="C501" t="s">
        <v>592</v>
      </c>
      <c r="D501">
        <v>230</v>
      </c>
      <c r="E501">
        <v>27</v>
      </c>
      <c r="F501">
        <v>208</v>
      </c>
      <c r="G501">
        <v>14</v>
      </c>
      <c r="H501">
        <v>194</v>
      </c>
    </row>
    <row r="502" spans="1:8">
      <c r="A502">
        <v>501</v>
      </c>
      <c r="B502" t="s">
        <v>508</v>
      </c>
      <c r="C502" t="s">
        <v>592</v>
      </c>
      <c r="D502">
        <v>69</v>
      </c>
      <c r="E502">
        <v>0</v>
      </c>
      <c r="F502">
        <v>71</v>
      </c>
      <c r="G502">
        <v>3</v>
      </c>
      <c r="H502">
        <v>68</v>
      </c>
    </row>
    <row r="503" spans="1:8">
      <c r="A503">
        <v>502</v>
      </c>
      <c r="B503" t="s">
        <v>509</v>
      </c>
      <c r="C503" t="s">
        <v>592</v>
      </c>
      <c r="D503">
        <v>696</v>
      </c>
      <c r="E503">
        <v>49</v>
      </c>
      <c r="F503">
        <v>693</v>
      </c>
      <c r="G503">
        <v>47</v>
      </c>
      <c r="H503">
        <v>646</v>
      </c>
    </row>
    <row r="504" spans="1:8">
      <c r="A504">
        <v>503</v>
      </c>
      <c r="B504" t="s">
        <v>510</v>
      </c>
      <c r="C504" t="s">
        <v>592</v>
      </c>
      <c r="D504">
        <v>206</v>
      </c>
      <c r="E504">
        <v>37</v>
      </c>
      <c r="F504">
        <v>173</v>
      </c>
      <c r="G504">
        <v>12</v>
      </c>
      <c r="H504">
        <v>161</v>
      </c>
    </row>
    <row r="505" spans="1:8">
      <c r="A505">
        <v>504</v>
      </c>
      <c r="B505" t="s">
        <v>511</v>
      </c>
      <c r="C505" t="s">
        <v>592</v>
      </c>
      <c r="D505">
        <v>72</v>
      </c>
      <c r="E505">
        <v>19</v>
      </c>
      <c r="F505">
        <v>58</v>
      </c>
      <c r="G505">
        <v>5</v>
      </c>
      <c r="H505">
        <v>53</v>
      </c>
    </row>
    <row r="506" spans="1:8">
      <c r="A506">
        <v>505</v>
      </c>
      <c r="B506" t="s">
        <v>512</v>
      </c>
      <c r="C506" t="s">
        <v>592</v>
      </c>
      <c r="D506">
        <v>216</v>
      </c>
      <c r="E506">
        <v>46</v>
      </c>
      <c r="F506">
        <v>184</v>
      </c>
      <c r="G506">
        <v>16</v>
      </c>
      <c r="H506">
        <v>168</v>
      </c>
    </row>
    <row r="507" spans="1:8">
      <c r="A507">
        <v>506</v>
      </c>
      <c r="B507" t="s">
        <v>513</v>
      </c>
      <c r="C507" t="s">
        <v>592</v>
      </c>
      <c r="D507">
        <v>36</v>
      </c>
      <c r="E507">
        <v>3</v>
      </c>
      <c r="F507">
        <v>32</v>
      </c>
      <c r="G507">
        <v>0</v>
      </c>
      <c r="H507">
        <v>32</v>
      </c>
    </row>
    <row r="508" spans="1:8">
      <c r="A508">
        <v>507</v>
      </c>
      <c r="B508" t="s">
        <v>514</v>
      </c>
      <c r="C508" t="s">
        <v>592</v>
      </c>
      <c r="D508">
        <v>216</v>
      </c>
      <c r="E508">
        <v>15</v>
      </c>
      <c r="F508">
        <v>214</v>
      </c>
      <c r="G508">
        <v>14</v>
      </c>
      <c r="H508">
        <v>200</v>
      </c>
    </row>
    <row r="509" spans="1:8">
      <c r="A509">
        <v>508</v>
      </c>
      <c r="B509" t="s">
        <v>515</v>
      </c>
      <c r="C509" t="s">
        <v>592</v>
      </c>
      <c r="D509">
        <v>72</v>
      </c>
      <c r="E509">
        <v>18</v>
      </c>
      <c r="F509">
        <v>67</v>
      </c>
      <c r="G509">
        <v>15</v>
      </c>
      <c r="H509">
        <v>52</v>
      </c>
    </row>
    <row r="510" spans="1:8">
      <c r="A510">
        <v>509</v>
      </c>
      <c r="B510" t="s">
        <v>516</v>
      </c>
      <c r="C510" t="s">
        <v>592</v>
      </c>
      <c r="D510">
        <v>36</v>
      </c>
      <c r="E510">
        <v>19</v>
      </c>
      <c r="F510">
        <v>22</v>
      </c>
      <c r="G510">
        <v>4</v>
      </c>
      <c r="H510">
        <v>18</v>
      </c>
    </row>
    <row r="511" spans="1:8">
      <c r="A511">
        <v>510</v>
      </c>
      <c r="B511" t="s">
        <v>517</v>
      </c>
      <c r="C511" t="s">
        <v>592</v>
      </c>
      <c r="D511">
        <v>36</v>
      </c>
      <c r="E511">
        <v>13</v>
      </c>
      <c r="F511">
        <v>27</v>
      </c>
      <c r="G511">
        <v>4</v>
      </c>
      <c r="H511">
        <v>23</v>
      </c>
    </row>
    <row r="512" spans="1:8">
      <c r="A512">
        <v>511</v>
      </c>
      <c r="B512" t="s">
        <v>518</v>
      </c>
      <c r="C512" t="s">
        <v>592</v>
      </c>
      <c r="D512">
        <v>72</v>
      </c>
      <c r="E512">
        <v>34</v>
      </c>
      <c r="F512">
        <v>43</v>
      </c>
      <c r="G512">
        <v>5</v>
      </c>
      <c r="H512">
        <v>38</v>
      </c>
    </row>
    <row r="513" spans="1:8">
      <c r="A513">
        <v>512</v>
      </c>
      <c r="B513" t="s">
        <v>519</v>
      </c>
      <c r="C513" t="s">
        <v>592</v>
      </c>
      <c r="D513">
        <v>36</v>
      </c>
      <c r="E513">
        <v>5</v>
      </c>
      <c r="F513">
        <v>34</v>
      </c>
      <c r="G513">
        <v>3</v>
      </c>
      <c r="H513">
        <v>31</v>
      </c>
    </row>
    <row r="514" spans="1:8">
      <c r="A514">
        <v>513</v>
      </c>
      <c r="B514" t="s">
        <v>520</v>
      </c>
      <c r="C514" t="s">
        <v>592</v>
      </c>
      <c r="D514">
        <v>72</v>
      </c>
      <c r="E514">
        <v>16</v>
      </c>
      <c r="F514">
        <v>59</v>
      </c>
      <c r="G514">
        <v>3</v>
      </c>
      <c r="H514">
        <v>56</v>
      </c>
    </row>
    <row r="515" spans="1:8">
      <c r="A515">
        <v>514</v>
      </c>
      <c r="B515" t="s">
        <v>521</v>
      </c>
      <c r="C515" t="s">
        <v>592</v>
      </c>
      <c r="D515">
        <v>36</v>
      </c>
      <c r="E515">
        <v>3</v>
      </c>
      <c r="F515">
        <v>38</v>
      </c>
      <c r="G515">
        <v>4</v>
      </c>
      <c r="H515">
        <v>34</v>
      </c>
    </row>
    <row r="516" spans="1:8">
      <c r="A516">
        <v>515</v>
      </c>
      <c r="B516" t="s">
        <v>522</v>
      </c>
      <c r="C516" t="s">
        <v>592</v>
      </c>
      <c r="D516">
        <v>180</v>
      </c>
      <c r="E516">
        <v>4</v>
      </c>
      <c r="F516">
        <v>183</v>
      </c>
      <c r="G516">
        <v>10</v>
      </c>
      <c r="H516">
        <v>173</v>
      </c>
    </row>
    <row r="517" spans="1:8">
      <c r="A517">
        <v>516</v>
      </c>
      <c r="B517" t="s">
        <v>523</v>
      </c>
      <c r="C517" t="s">
        <v>592</v>
      </c>
      <c r="D517">
        <v>36</v>
      </c>
      <c r="E517">
        <v>11</v>
      </c>
      <c r="F517">
        <v>26</v>
      </c>
      <c r="G517">
        <v>1</v>
      </c>
      <c r="H517">
        <v>25</v>
      </c>
    </row>
  </sheetData>
  <autoFilter ref="A1:H51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J6" sqref="J6"/>
    </sheetView>
  </sheetViews>
  <sheetFormatPr defaultRowHeight="15"/>
  <cols>
    <col min="1" max="1" width="43.5703125" bestFit="1" customWidth="1"/>
    <col min="8" max="8" width="9.5703125" bestFit="1" customWidth="1"/>
    <col min="9" max="9" width="5.140625" bestFit="1" customWidth="1"/>
    <col min="10" max="10" width="6" bestFit="1" customWidth="1"/>
  </cols>
  <sheetData>
    <row r="1" spans="1:11">
      <c r="A1" t="s">
        <v>2</v>
      </c>
      <c r="B1" t="s">
        <v>539</v>
      </c>
      <c r="C1" t="s">
        <v>3</v>
      </c>
      <c r="D1" t="s">
        <v>540</v>
      </c>
      <c r="E1" t="s">
        <v>5</v>
      </c>
      <c r="F1" t="s">
        <v>6</v>
      </c>
      <c r="G1" t="s">
        <v>541</v>
      </c>
      <c r="H1" t="s">
        <v>590</v>
      </c>
      <c r="J1" t="s">
        <v>589</v>
      </c>
      <c r="K1" t="s">
        <v>588</v>
      </c>
    </row>
    <row r="2" spans="1:11">
      <c r="A2" t="s">
        <v>526</v>
      </c>
      <c r="B2">
        <f>COUNTIF('Data Mentah'!$C$2:$C$517, Kategori!A2)</f>
        <v>6</v>
      </c>
      <c r="C2">
        <f>SUMIF('Data Mentah'!$C$2:$C$517, Kategori!A2, 'Data Mentah'!$D$2:$D$517)</f>
        <v>1271</v>
      </c>
      <c r="D2">
        <f>SUMIF('Data Mentah'!$C$2:$C$517, Kategori!A2, 'Data Mentah'!$E$2:$E$517)</f>
        <v>215</v>
      </c>
      <c r="E2">
        <f>SUMIF('Data Mentah'!$C$2:$C$517, Kategori!A2, 'Data Mentah'!$F$2:$F$517)</f>
        <v>1206</v>
      </c>
      <c r="F2">
        <f>SUMIF('Data Mentah'!$C$2:$C$517, Kategori!A2, 'Data Mentah'!$G$2:$G$517)</f>
        <v>168</v>
      </c>
      <c r="G2">
        <f>SUMIF('Data Mentah'!$C$2:$C$517, Kategori!A2, 'Data Mentah'!$H$2:$H$517)</f>
        <v>1038</v>
      </c>
      <c r="H2" s="2">
        <f>G2/B2</f>
        <v>173</v>
      </c>
      <c r="I2" s="7">
        <f t="shared" ref="I2:I33" si="0">H2/$H$65</f>
        <v>3.8468172163224852E-2</v>
      </c>
      <c r="J2" s="8">
        <f>I2*$B$66</f>
        <v>11.909746101734413</v>
      </c>
      <c r="K2" s="8">
        <f>B2-J2</f>
        <v>-5.9097461017344131</v>
      </c>
    </row>
    <row r="3" spans="1:11">
      <c r="A3" t="s">
        <v>527</v>
      </c>
      <c r="B3">
        <f>COUNTIF('Data Mentah'!$C$2:$C$517, Kategori!A3)</f>
        <v>6</v>
      </c>
      <c r="C3">
        <f>SUMIF('Data Mentah'!$C$2:$C$517, Kategori!A3, 'Data Mentah'!$D$2:$D$517)</f>
        <v>978</v>
      </c>
      <c r="D3">
        <f>SUMIF('Data Mentah'!$C$2:$C$517, Kategori!A3, 'Data Mentah'!$E$2:$E$517)</f>
        <v>257</v>
      </c>
      <c r="E3">
        <f>SUMIF('Data Mentah'!$C$2:$C$517, Kategori!A3, 'Data Mentah'!$F$2:$F$517)</f>
        <v>883</v>
      </c>
      <c r="F3">
        <f>SUMIF('Data Mentah'!$C$2:$C$517, Kategori!A3, 'Data Mentah'!$G$2:$G$517)</f>
        <v>149</v>
      </c>
      <c r="G3">
        <f>SUMIF('Data Mentah'!$C$2:$C$517, Kategori!A3, 'Data Mentah'!$H$2:$H$517)</f>
        <v>734</v>
      </c>
      <c r="H3" s="2">
        <f t="shared" ref="H3:H63" si="1">G3/B3</f>
        <v>122.33333333333333</v>
      </c>
      <c r="I3" s="7">
        <f t="shared" si="0"/>
        <v>2.7201963745478844E-2</v>
      </c>
      <c r="J3" s="8">
        <f t="shared" ref="J3:J33" si="2">I3*$B$66</f>
        <v>8.4217279756002501</v>
      </c>
      <c r="K3" s="8">
        <f t="shared" ref="K3:K63" si="3">B3-J3</f>
        <v>-2.4217279756002501</v>
      </c>
    </row>
    <row r="4" spans="1:11">
      <c r="A4" t="s">
        <v>525</v>
      </c>
      <c r="B4">
        <f>COUNTIF('Data Mentah'!$C$2:$C$517, Kategori!A4)</f>
        <v>3</v>
      </c>
      <c r="C4">
        <f>SUMIF('Data Mentah'!$C$2:$C$517, Kategori!A4, 'Data Mentah'!$D$2:$D$517)</f>
        <v>155</v>
      </c>
      <c r="D4">
        <f>SUMIF('Data Mentah'!$C$2:$C$517, Kategori!A4, 'Data Mentah'!$E$2:$E$517)</f>
        <v>46</v>
      </c>
      <c r="E4">
        <f>SUMIF('Data Mentah'!$C$2:$C$517, Kategori!A4, 'Data Mentah'!$F$2:$F$517)</f>
        <v>152</v>
      </c>
      <c r="F4">
        <f>SUMIF('Data Mentah'!$C$2:$C$517, Kategori!A4, 'Data Mentah'!$G$2:$G$517)</f>
        <v>38</v>
      </c>
      <c r="G4">
        <f>SUMIF('Data Mentah'!$C$2:$C$517, Kategori!A4, 'Data Mentah'!$H$2:$H$517)</f>
        <v>114</v>
      </c>
      <c r="H4" s="2">
        <f t="shared" si="1"/>
        <v>38</v>
      </c>
      <c r="I4" s="7">
        <f t="shared" si="0"/>
        <v>8.4496563133095049E-3</v>
      </c>
      <c r="J4" s="8">
        <f>I4*$B$66</f>
        <v>2.6160135946006222</v>
      </c>
      <c r="K4" s="8">
        <f t="shared" si="3"/>
        <v>0.38398640539937778</v>
      </c>
    </row>
    <row r="5" spans="1:11">
      <c r="A5" t="s">
        <v>538</v>
      </c>
      <c r="B5">
        <f>COUNTIF('Data Mentah'!$C$2:$C$517, Kategori!A5)</f>
        <v>4</v>
      </c>
      <c r="C5">
        <f>SUMIF('Data Mentah'!$C$2:$C$517, Kategori!A5, 'Data Mentah'!$D$2:$D$517)</f>
        <v>274</v>
      </c>
      <c r="D5">
        <f>SUMIF('Data Mentah'!$C$2:$C$517, Kategori!A5, 'Data Mentah'!$E$2:$E$517)</f>
        <v>76</v>
      </c>
      <c r="E5">
        <f>SUMIF('Data Mentah'!$C$2:$C$517, Kategori!A5, 'Data Mentah'!$F$2:$F$517)</f>
        <v>248</v>
      </c>
      <c r="F5">
        <f>SUMIF('Data Mentah'!$C$2:$C$517, Kategori!A5, 'Data Mentah'!$G$2:$G$517)</f>
        <v>58</v>
      </c>
      <c r="G5">
        <f>SUMIF('Data Mentah'!$C$2:$C$517, Kategori!A5, 'Data Mentah'!$H$2:$H$517)</f>
        <v>190</v>
      </c>
      <c r="H5" s="2">
        <f t="shared" si="1"/>
        <v>47.5</v>
      </c>
      <c r="I5" s="7">
        <f t="shared" si="0"/>
        <v>1.0562070391636882E-2</v>
      </c>
      <c r="J5" s="8">
        <f t="shared" si="2"/>
        <v>3.2700169932507785</v>
      </c>
      <c r="K5" s="8">
        <f t="shared" si="3"/>
        <v>0.72998300674922145</v>
      </c>
    </row>
    <row r="6" spans="1:11">
      <c r="A6" t="s">
        <v>524</v>
      </c>
      <c r="B6">
        <f>COUNTIF('Data Mentah'!$C$2:$C$517, Kategori!A6)</f>
        <v>17</v>
      </c>
      <c r="C6">
        <f>SUMIF('Data Mentah'!$C$2:$C$517, Kategori!A6, 'Data Mentah'!$D$2:$D$517)</f>
        <v>1636</v>
      </c>
      <c r="D6">
        <f>SUMIF('Data Mentah'!$C$2:$C$517, Kategori!A6, 'Data Mentah'!$E$2:$E$517)</f>
        <v>361</v>
      </c>
      <c r="E6">
        <f>SUMIF('Data Mentah'!$C$2:$C$517, Kategori!A6, 'Data Mentah'!$F$2:$F$517)</f>
        <v>1473</v>
      </c>
      <c r="F6">
        <f>SUMIF('Data Mentah'!$C$2:$C$517, Kategori!A6, 'Data Mentah'!$G$2:$G$517)</f>
        <v>238</v>
      </c>
      <c r="G6">
        <f>SUMIF('Data Mentah'!$C$2:$C$517, Kategori!A6, 'Data Mentah'!$H$2:$H$517)</f>
        <v>1235</v>
      </c>
      <c r="H6" s="2">
        <f t="shared" si="1"/>
        <v>72.647058823529406</v>
      </c>
      <c r="I6" s="7">
        <f t="shared" si="0"/>
        <v>1.6153754716621112E-2</v>
      </c>
      <c r="J6" s="8">
        <f t="shared" si="2"/>
        <v>5.0012024602658958</v>
      </c>
      <c r="K6" s="8">
        <f t="shared" si="3"/>
        <v>11.998797539734104</v>
      </c>
    </row>
    <row r="7" spans="1:11">
      <c r="A7" t="s">
        <v>533</v>
      </c>
      <c r="B7">
        <f>COUNTIF('Data Mentah'!$C$2:$C$517, Kategori!A7)</f>
        <v>2</v>
      </c>
      <c r="C7">
        <f>SUMIF('Data Mentah'!$C$2:$C$517, Kategori!A7, 'Data Mentah'!$D$2:$D$517)</f>
        <v>274</v>
      </c>
      <c r="D7">
        <f>SUMIF('Data Mentah'!$C$2:$C$517, Kategori!A7, 'Data Mentah'!$E$2:$E$517)</f>
        <v>84</v>
      </c>
      <c r="E7">
        <f>SUMIF('Data Mentah'!$C$2:$C$517, Kategori!A7, 'Data Mentah'!$F$2:$F$517)</f>
        <v>264</v>
      </c>
      <c r="F7">
        <f>SUMIF('Data Mentah'!$C$2:$C$517, Kategori!A7, 'Data Mentah'!$G$2:$G$517)</f>
        <v>78</v>
      </c>
      <c r="G7">
        <f>SUMIF('Data Mentah'!$C$2:$C$517, Kategori!A7, 'Data Mentah'!$H$2:$H$517)</f>
        <v>186</v>
      </c>
      <c r="H7" s="2">
        <f t="shared" si="1"/>
        <v>93</v>
      </c>
      <c r="I7" s="7">
        <f t="shared" si="0"/>
        <v>2.0679422029941684E-2</v>
      </c>
      <c r="J7" s="8">
        <f t="shared" si="2"/>
        <v>6.4023490604699447</v>
      </c>
      <c r="K7" s="8">
        <f t="shared" si="3"/>
        <v>-4.4023490604699447</v>
      </c>
    </row>
    <row r="8" spans="1:11">
      <c r="A8" t="s">
        <v>532</v>
      </c>
      <c r="B8">
        <f>COUNTIF('Data Mentah'!$C$2:$C$517, Kategori!A8)</f>
        <v>2</v>
      </c>
      <c r="C8">
        <f>SUMIF('Data Mentah'!$C$2:$C$517, Kategori!A8, 'Data Mentah'!$D$2:$D$517)</f>
        <v>149</v>
      </c>
      <c r="D8">
        <f>SUMIF('Data Mentah'!$C$2:$C$517, Kategori!A8, 'Data Mentah'!$E$2:$E$517)</f>
        <v>36</v>
      </c>
      <c r="E8">
        <f>SUMIF('Data Mentah'!$C$2:$C$517, Kategori!A8, 'Data Mentah'!$F$2:$F$517)</f>
        <v>137</v>
      </c>
      <c r="F8">
        <f>SUMIF('Data Mentah'!$C$2:$C$517, Kategori!A8, 'Data Mentah'!$G$2:$G$517)</f>
        <v>23</v>
      </c>
      <c r="G8">
        <f>SUMIF('Data Mentah'!$C$2:$C$517, Kategori!A8, 'Data Mentah'!$H$2:$H$517)</f>
        <v>114</v>
      </c>
      <c r="H8" s="2">
        <f t="shared" si="1"/>
        <v>57</v>
      </c>
      <c r="I8" s="7">
        <f t="shared" si="0"/>
        <v>1.2674484469964258E-2</v>
      </c>
      <c r="J8" s="8">
        <f t="shared" si="2"/>
        <v>3.924020391900934</v>
      </c>
      <c r="K8" s="8">
        <f t="shared" si="3"/>
        <v>-1.924020391900934</v>
      </c>
    </row>
    <row r="9" spans="1:11">
      <c r="A9" t="s">
        <v>531</v>
      </c>
      <c r="B9">
        <f>COUNTIF('Data Mentah'!$C$2:$C$517, Kategori!A9)</f>
        <v>8</v>
      </c>
      <c r="C9">
        <f>SUMIF('Data Mentah'!$C$2:$C$517, Kategori!A9, 'Data Mentah'!$D$2:$D$517)</f>
        <v>1524</v>
      </c>
      <c r="D9">
        <f>SUMIF('Data Mentah'!$C$2:$C$517, Kategori!A9, 'Data Mentah'!$E$2:$E$517)</f>
        <v>268</v>
      </c>
      <c r="E9">
        <f>SUMIF('Data Mentah'!$C$2:$C$517, Kategori!A9, 'Data Mentah'!$F$2:$F$517)</f>
        <v>1470</v>
      </c>
      <c r="F9">
        <f>SUMIF('Data Mentah'!$C$2:$C$517, Kategori!A9, 'Data Mentah'!$G$2:$G$517)</f>
        <v>227</v>
      </c>
      <c r="G9">
        <f>SUMIF('Data Mentah'!$C$2:$C$517, Kategori!A9, 'Data Mentah'!$H$2:$H$517)</f>
        <v>1243</v>
      </c>
      <c r="H9" s="2">
        <f t="shared" si="1"/>
        <v>155.375</v>
      </c>
      <c r="I9" s="7">
        <f t="shared" si="0"/>
        <v>3.4549088149485908E-2</v>
      </c>
      <c r="J9" s="8">
        <f t="shared" si="2"/>
        <v>10.696397691080836</v>
      </c>
      <c r="K9" s="8">
        <f t="shared" si="3"/>
        <v>-2.6963976910808363</v>
      </c>
    </row>
    <row r="10" spans="1:11">
      <c r="A10" t="s">
        <v>530</v>
      </c>
      <c r="B10">
        <f>COUNTIF('Data Mentah'!$C$2:$C$517, Kategori!A10)</f>
        <v>3</v>
      </c>
      <c r="C10">
        <f>SUMIF('Data Mentah'!$C$2:$C$517, Kategori!A10, 'Data Mentah'!$D$2:$D$517)</f>
        <v>140</v>
      </c>
      <c r="D10">
        <f>SUMIF('Data Mentah'!$C$2:$C$517, Kategori!A10, 'Data Mentah'!$E$2:$E$517)</f>
        <v>72</v>
      </c>
      <c r="E10">
        <f>SUMIF('Data Mentah'!$C$2:$C$517, Kategori!A10, 'Data Mentah'!$F$2:$F$517)</f>
        <v>85</v>
      </c>
      <c r="F10">
        <f>SUMIF('Data Mentah'!$C$2:$C$517, Kategori!A10, 'Data Mentah'!$G$2:$G$517)</f>
        <v>20</v>
      </c>
      <c r="G10">
        <f>SUMIF('Data Mentah'!$C$2:$C$517, Kategori!A10, 'Data Mentah'!$H$2:$H$517)</f>
        <v>65</v>
      </c>
      <c r="H10" s="2">
        <f t="shared" si="1"/>
        <v>21.666666666666668</v>
      </c>
      <c r="I10" s="7">
        <f t="shared" si="0"/>
        <v>4.8177864944308584E-3</v>
      </c>
      <c r="J10" s="8">
        <f t="shared" si="2"/>
        <v>1.4915866986757935</v>
      </c>
      <c r="K10" s="8">
        <f t="shared" si="3"/>
        <v>1.5084133013242065</v>
      </c>
    </row>
    <row r="11" spans="1:11">
      <c r="A11" t="s">
        <v>529</v>
      </c>
      <c r="B11">
        <f>COUNTIF('Data Mentah'!$C$2:$C$517, Kategori!A11)</f>
        <v>8</v>
      </c>
      <c r="C11">
        <f>SUMIF('Data Mentah'!$C$2:$C$517, Kategori!A11, 'Data Mentah'!$D$2:$D$517)</f>
        <v>591</v>
      </c>
      <c r="D11">
        <f>SUMIF('Data Mentah'!$C$2:$C$517, Kategori!A11, 'Data Mentah'!$E$2:$E$517)</f>
        <v>162</v>
      </c>
      <c r="E11">
        <f>SUMIF('Data Mentah'!$C$2:$C$517, Kategori!A11, 'Data Mentah'!$F$2:$F$517)</f>
        <v>504</v>
      </c>
      <c r="F11">
        <f>SUMIF('Data Mentah'!$C$2:$C$517, Kategori!A11, 'Data Mentah'!$G$2:$G$517)</f>
        <v>98</v>
      </c>
      <c r="G11">
        <f>SUMIF('Data Mentah'!$C$2:$C$517, Kategori!A11, 'Data Mentah'!$H$2:$H$517)</f>
        <v>406</v>
      </c>
      <c r="H11" s="2">
        <f t="shared" si="1"/>
        <v>50.75</v>
      </c>
      <c r="I11" s="7">
        <f t="shared" si="0"/>
        <v>1.128473836580151E-2</v>
      </c>
      <c r="J11" s="8">
        <f t="shared" si="2"/>
        <v>3.4937549980521472</v>
      </c>
      <c r="K11" s="8">
        <f t="shared" si="3"/>
        <v>4.5062450019478533</v>
      </c>
    </row>
    <row r="12" spans="1:11">
      <c r="A12" t="s">
        <v>528</v>
      </c>
      <c r="B12">
        <f>COUNTIF('Data Mentah'!$C$2:$C$517, Kategori!A12)</f>
        <v>16</v>
      </c>
      <c r="C12">
        <f>SUMIF('Data Mentah'!$C$2:$C$517, Kategori!A12, 'Data Mentah'!$D$2:$D$517)</f>
        <v>1472</v>
      </c>
      <c r="D12">
        <f>SUMIF('Data Mentah'!$C$2:$C$517, Kategori!A12, 'Data Mentah'!$E$2:$E$517)</f>
        <v>378</v>
      </c>
      <c r="E12">
        <f>SUMIF('Data Mentah'!$C$2:$C$517, Kategori!A12, 'Data Mentah'!$F$2:$F$517)</f>
        <v>1298</v>
      </c>
      <c r="F12">
        <f>SUMIF('Data Mentah'!$C$2:$C$517, Kategori!A12, 'Data Mentah'!$G$2:$G$517)</f>
        <v>202</v>
      </c>
      <c r="G12">
        <f>SUMIF('Data Mentah'!$C$2:$C$517, Kategori!A12, 'Data Mentah'!$H$2:$H$517)</f>
        <v>1096</v>
      </c>
      <c r="H12" s="2">
        <f t="shared" si="1"/>
        <v>68.5</v>
      </c>
      <c r="I12" s="7">
        <f t="shared" si="0"/>
        <v>1.5231617301623713E-2</v>
      </c>
      <c r="J12" s="8">
        <f t="shared" si="2"/>
        <v>4.715708716582701</v>
      </c>
      <c r="K12" s="8">
        <f t="shared" si="3"/>
        <v>11.2842912834173</v>
      </c>
    </row>
    <row r="13" spans="1:11">
      <c r="A13" t="s">
        <v>550</v>
      </c>
      <c r="B13">
        <f>COUNTIF('Data Mentah'!$C$2:$C$517, Kategori!A13)</f>
        <v>2</v>
      </c>
      <c r="C13">
        <f>SUMIF('Data Mentah'!$C$2:$C$517, Kategori!A13, 'Data Mentah'!$D$2:$D$517)</f>
        <v>138</v>
      </c>
      <c r="D13">
        <f>SUMIF('Data Mentah'!$C$2:$C$517, Kategori!A13, 'Data Mentah'!$E$2:$E$517)</f>
        <v>44</v>
      </c>
      <c r="E13">
        <f>SUMIF('Data Mentah'!$C$2:$C$517, Kategori!A13, 'Data Mentah'!$F$2:$F$517)</f>
        <v>106</v>
      </c>
      <c r="F13">
        <f>SUMIF('Data Mentah'!$C$2:$C$517, Kategori!A13, 'Data Mentah'!$G$2:$G$517)</f>
        <v>11</v>
      </c>
      <c r="G13">
        <f>SUMIF('Data Mentah'!$C$2:$C$517, Kategori!A13, 'Data Mentah'!$H$2:$H$517)</f>
        <v>95</v>
      </c>
      <c r="H13" s="2">
        <f t="shared" si="1"/>
        <v>47.5</v>
      </c>
      <c r="I13" s="7">
        <f t="shared" si="0"/>
        <v>1.0562070391636882E-2</v>
      </c>
      <c r="J13" s="8">
        <f t="shared" si="2"/>
        <v>3.2700169932507785</v>
      </c>
      <c r="K13" s="8">
        <f t="shared" si="3"/>
        <v>-1.2700169932507785</v>
      </c>
    </row>
    <row r="14" spans="1:11">
      <c r="A14" t="s">
        <v>552</v>
      </c>
      <c r="B14">
        <f>COUNTIF('Data Mentah'!$C$2:$C$517, Kategori!A14)</f>
        <v>13</v>
      </c>
      <c r="C14">
        <f>SUMIF('Data Mentah'!$C$2:$C$517, Kategori!A14, 'Data Mentah'!$D$2:$D$517)</f>
        <v>1182</v>
      </c>
      <c r="D14">
        <f>SUMIF('Data Mentah'!$C$2:$C$517, Kategori!A14, 'Data Mentah'!$E$2:$E$517)</f>
        <v>218</v>
      </c>
      <c r="E14">
        <f>SUMIF('Data Mentah'!$C$2:$C$517, Kategori!A14, 'Data Mentah'!$F$2:$F$517)</f>
        <v>1179</v>
      </c>
      <c r="F14">
        <f>SUMIF('Data Mentah'!$C$2:$C$517, Kategori!A14, 'Data Mentah'!$G$2:$G$517)</f>
        <v>230</v>
      </c>
      <c r="G14">
        <f>SUMIF('Data Mentah'!$C$2:$C$517, Kategori!A14, 'Data Mentah'!$H$2:$H$517)</f>
        <v>949</v>
      </c>
      <c r="H14" s="2">
        <f t="shared" si="1"/>
        <v>73</v>
      </c>
      <c r="I14" s="7">
        <f t="shared" si="0"/>
        <v>1.6232234496620892E-2</v>
      </c>
      <c r="J14" s="8">
        <f t="shared" si="2"/>
        <v>5.0254998001538276</v>
      </c>
      <c r="K14" s="8">
        <f t="shared" si="3"/>
        <v>7.9745001998461724</v>
      </c>
    </row>
    <row r="15" spans="1:11">
      <c r="A15" t="s">
        <v>548</v>
      </c>
      <c r="B15">
        <f>COUNTIF('Data Mentah'!$C$2:$C$517, Kategori!A15)</f>
        <v>11</v>
      </c>
      <c r="C15">
        <f>SUMIF('Data Mentah'!$C$2:$C$517, Kategori!A15, 'Data Mentah'!$D$2:$D$517)</f>
        <v>891</v>
      </c>
      <c r="D15">
        <f>SUMIF('Data Mentah'!$C$2:$C$517, Kategori!A15, 'Data Mentah'!$E$2:$E$517)</f>
        <v>219</v>
      </c>
      <c r="E15">
        <f>SUMIF('Data Mentah'!$C$2:$C$517, Kategori!A15, 'Data Mentah'!$F$2:$F$517)</f>
        <v>831</v>
      </c>
      <c r="F15">
        <f>SUMIF('Data Mentah'!$C$2:$C$517, Kategori!A15, 'Data Mentah'!$G$2:$G$517)</f>
        <v>171</v>
      </c>
      <c r="G15">
        <f>SUMIF('Data Mentah'!$C$2:$C$517, Kategori!A15, 'Data Mentah'!$H$2:$H$517)</f>
        <v>660</v>
      </c>
      <c r="H15" s="2">
        <f t="shared" si="1"/>
        <v>60</v>
      </c>
      <c r="I15" s="7">
        <f t="shared" si="0"/>
        <v>1.3341562599962376E-2</v>
      </c>
      <c r="J15" s="8">
        <f t="shared" si="2"/>
        <v>4.1305477809483513</v>
      </c>
      <c r="K15" s="8">
        <f t="shared" si="3"/>
        <v>6.8694522190516487</v>
      </c>
    </row>
    <row r="16" spans="1:11">
      <c r="A16" t="s">
        <v>551</v>
      </c>
      <c r="B16">
        <f>COUNTIF('Data Mentah'!$C$2:$C$517, Kategori!A16)</f>
        <v>11</v>
      </c>
      <c r="C16">
        <f>SUMIF('Data Mentah'!$C$2:$C$517, Kategori!A16, 'Data Mentah'!$D$2:$D$517)</f>
        <v>861</v>
      </c>
      <c r="D16">
        <f>SUMIF('Data Mentah'!$C$2:$C$517, Kategori!A16, 'Data Mentah'!$E$2:$E$517)</f>
        <v>184</v>
      </c>
      <c r="E16">
        <f>SUMIF('Data Mentah'!$C$2:$C$517, Kategori!A16, 'Data Mentah'!$F$2:$F$517)</f>
        <v>823</v>
      </c>
      <c r="F16">
        <f>SUMIF('Data Mentah'!$C$2:$C$517, Kategori!A16, 'Data Mentah'!$G$2:$G$517)</f>
        <v>146</v>
      </c>
      <c r="G16">
        <f>SUMIF('Data Mentah'!$C$2:$C$517, Kategori!A16, 'Data Mentah'!$H$2:$H$517)</f>
        <v>677</v>
      </c>
      <c r="H16" s="2">
        <f t="shared" si="1"/>
        <v>61.545454545454547</v>
      </c>
      <c r="I16" s="7">
        <f t="shared" si="0"/>
        <v>1.3685208909355347E-2</v>
      </c>
      <c r="J16" s="8">
        <f t="shared" si="2"/>
        <v>4.2369406783364152</v>
      </c>
      <c r="K16" s="8">
        <f t="shared" si="3"/>
        <v>6.7630593216635848</v>
      </c>
    </row>
    <row r="17" spans="1:11">
      <c r="A17" t="s">
        <v>549</v>
      </c>
      <c r="B17">
        <f>COUNTIF('Data Mentah'!$C$2:$C$517, Kategori!A17)</f>
        <v>14</v>
      </c>
      <c r="C17">
        <f>SUMIF('Data Mentah'!$C$2:$C$517, Kategori!A17, 'Data Mentah'!$D$2:$D$517)</f>
        <v>1290</v>
      </c>
      <c r="D17">
        <f>SUMIF('Data Mentah'!$C$2:$C$517, Kategori!A17, 'Data Mentah'!$E$2:$E$517)</f>
        <v>251</v>
      </c>
      <c r="E17">
        <f>SUMIF('Data Mentah'!$C$2:$C$517, Kategori!A17, 'Data Mentah'!$F$2:$F$517)</f>
        <v>1224</v>
      </c>
      <c r="F17">
        <f>SUMIF('Data Mentah'!$C$2:$C$517, Kategori!A17, 'Data Mentah'!$G$2:$G$517)</f>
        <v>206</v>
      </c>
      <c r="G17">
        <f>SUMIF('Data Mentah'!$C$2:$C$517, Kategori!A17, 'Data Mentah'!$H$2:$H$517)</f>
        <v>1018</v>
      </c>
      <c r="H17" s="2">
        <f t="shared" si="1"/>
        <v>72.714285714285708</v>
      </c>
      <c r="I17" s="7">
        <f t="shared" si="0"/>
        <v>1.6168703246144878E-2</v>
      </c>
      <c r="J17" s="8">
        <f t="shared" si="2"/>
        <v>5.0058305250064539</v>
      </c>
      <c r="K17" s="8">
        <f t="shared" si="3"/>
        <v>8.9941694749935461</v>
      </c>
    </row>
    <row r="18" spans="1:11">
      <c r="A18" t="s">
        <v>544</v>
      </c>
      <c r="B18">
        <f>COUNTIF('Data Mentah'!$C$2:$C$517, Kategori!A18)</f>
        <v>41</v>
      </c>
      <c r="C18">
        <f>SUMIF('Data Mentah'!$C$2:$C$517, Kategori!A18, 'Data Mentah'!$D$2:$D$517)</f>
        <v>6081</v>
      </c>
      <c r="D18">
        <f>SUMIF('Data Mentah'!$C$2:$C$517, Kategori!A18, 'Data Mentah'!$E$2:$E$517)</f>
        <v>971</v>
      </c>
      <c r="E18">
        <f>SUMIF('Data Mentah'!$C$2:$C$517, Kategori!A18, 'Data Mentah'!$F$2:$F$517)</f>
        <v>6002</v>
      </c>
      <c r="F18">
        <f>SUMIF('Data Mentah'!$C$2:$C$517, Kategori!A18, 'Data Mentah'!$G$2:$G$517)</f>
        <v>996</v>
      </c>
      <c r="G18">
        <f>SUMIF('Data Mentah'!$C$2:$C$517, Kategori!A18, 'Data Mentah'!$H$2:$H$517)</f>
        <v>5006</v>
      </c>
      <c r="H18" s="2">
        <f t="shared" si="1"/>
        <v>122.09756097560975</v>
      </c>
      <c r="I18" s="7">
        <f t="shared" si="0"/>
        <v>2.714953755098035E-2</v>
      </c>
      <c r="J18" s="8">
        <f t="shared" si="2"/>
        <v>8.4054968257835156</v>
      </c>
      <c r="K18" s="8">
        <f t="shared" si="3"/>
        <v>32.594503174216484</v>
      </c>
    </row>
    <row r="19" spans="1:11">
      <c r="A19" t="s">
        <v>546</v>
      </c>
      <c r="B19">
        <f>COUNTIF('Data Mentah'!$C$2:$C$517, Kategori!A19)</f>
        <v>30</v>
      </c>
      <c r="C19">
        <f>SUMIF('Data Mentah'!$C$2:$C$517, Kategori!A19, 'Data Mentah'!$D$2:$D$517)</f>
        <v>2294</v>
      </c>
      <c r="D19">
        <f>SUMIF('Data Mentah'!$C$2:$C$517, Kategori!A19, 'Data Mentah'!$E$2:$E$517)</f>
        <v>628</v>
      </c>
      <c r="E19">
        <f>SUMIF('Data Mentah'!$C$2:$C$517, Kategori!A19, 'Data Mentah'!$F$2:$F$517)</f>
        <v>2083</v>
      </c>
      <c r="F19">
        <f>SUMIF('Data Mentah'!$C$2:$C$517, Kategori!A19, 'Data Mentah'!$G$2:$G$517)</f>
        <v>450</v>
      </c>
      <c r="G19">
        <f>SUMIF('Data Mentah'!$C$2:$C$517, Kategori!A19, 'Data Mentah'!$H$2:$H$517)</f>
        <v>1633</v>
      </c>
      <c r="H19" s="2">
        <f t="shared" si="1"/>
        <v>54.43333333333333</v>
      </c>
      <c r="I19" s="7">
        <f t="shared" si="0"/>
        <v>1.2103762069854756E-2</v>
      </c>
      <c r="J19" s="8">
        <f t="shared" si="2"/>
        <v>3.7473247368270322</v>
      </c>
      <c r="K19" s="8">
        <f t="shared" si="3"/>
        <v>26.252675263172968</v>
      </c>
    </row>
    <row r="20" spans="1:11">
      <c r="A20" t="s">
        <v>547</v>
      </c>
      <c r="B20">
        <f>COUNTIF('Data Mentah'!$C$2:$C$517, Kategori!A20)</f>
        <v>3</v>
      </c>
      <c r="C20">
        <f>SUMIF('Data Mentah'!$C$2:$C$517, Kategori!A20, 'Data Mentah'!$D$2:$D$517)</f>
        <v>617</v>
      </c>
      <c r="D20">
        <f>SUMIF('Data Mentah'!$C$2:$C$517, Kategori!A20, 'Data Mentah'!$E$2:$E$517)</f>
        <v>121</v>
      </c>
      <c r="E20">
        <f>SUMIF('Data Mentah'!$C$2:$C$517, Kategori!A20, 'Data Mentah'!$F$2:$F$517)</f>
        <v>624</v>
      </c>
      <c r="F20">
        <f>SUMIF('Data Mentah'!$C$2:$C$517, Kategori!A20, 'Data Mentah'!$G$2:$G$517)</f>
        <v>133</v>
      </c>
      <c r="G20">
        <f>SUMIF('Data Mentah'!$C$2:$C$517, Kategori!A20, 'Data Mentah'!$H$2:$H$517)</f>
        <v>491</v>
      </c>
      <c r="H20" s="2">
        <f t="shared" si="1"/>
        <v>163.66666666666666</v>
      </c>
      <c r="I20" s="7">
        <f t="shared" si="0"/>
        <v>3.6392817981008484E-2</v>
      </c>
      <c r="J20" s="8">
        <f t="shared" si="2"/>
        <v>11.267216446920225</v>
      </c>
      <c r="K20" s="8">
        <f t="shared" si="3"/>
        <v>-8.2672164469202247</v>
      </c>
    </row>
    <row r="21" spans="1:11">
      <c r="A21" t="s">
        <v>545</v>
      </c>
      <c r="B21">
        <f>COUNTIF('Data Mentah'!$C$2:$C$517, Kategori!A21)</f>
        <v>11</v>
      </c>
      <c r="C21">
        <f>SUMIF('Data Mentah'!$C$2:$C$517, Kategori!A21, 'Data Mentah'!$D$2:$D$517)</f>
        <v>705</v>
      </c>
      <c r="D21">
        <f>SUMIF('Data Mentah'!$C$2:$C$517, Kategori!A21, 'Data Mentah'!$E$2:$E$517)</f>
        <v>178</v>
      </c>
      <c r="E21">
        <f>SUMIF('Data Mentah'!$C$2:$C$517, Kategori!A21, 'Data Mentah'!$F$2:$F$517)</f>
        <v>658</v>
      </c>
      <c r="F21">
        <f>SUMIF('Data Mentah'!$C$2:$C$517, Kategori!A21, 'Data Mentah'!$G$2:$G$517)</f>
        <v>130</v>
      </c>
      <c r="G21">
        <f>SUMIF('Data Mentah'!$C$2:$C$517, Kategori!A21, 'Data Mentah'!$H$2:$H$517)</f>
        <v>528</v>
      </c>
      <c r="H21" s="2">
        <f t="shared" si="1"/>
        <v>48</v>
      </c>
      <c r="I21" s="7">
        <f t="shared" si="0"/>
        <v>1.0673250079969901E-2</v>
      </c>
      <c r="J21" s="8">
        <f t="shared" si="2"/>
        <v>3.3044382247586808</v>
      </c>
      <c r="K21" s="8">
        <f t="shared" si="3"/>
        <v>7.6955617752413197</v>
      </c>
    </row>
    <row r="22" spans="1:11">
      <c r="A22" t="s">
        <v>560</v>
      </c>
      <c r="B22">
        <f>COUNTIF('Data Mentah'!$C$2:$C$517, Kategori!A22)</f>
        <v>12</v>
      </c>
      <c r="C22">
        <f>SUMIF('Data Mentah'!$C$2:$C$517, Kategori!A22, 'Data Mentah'!$D$2:$D$517)</f>
        <v>1152</v>
      </c>
      <c r="D22">
        <f>SUMIF('Data Mentah'!$C$2:$C$517, Kategori!A22, 'Data Mentah'!$E$2:$E$517)</f>
        <v>222</v>
      </c>
      <c r="E22">
        <f>SUMIF('Data Mentah'!$C$2:$C$517, Kategori!A22, 'Data Mentah'!$F$2:$F$517)</f>
        <v>1048</v>
      </c>
      <c r="F22">
        <f>SUMIF('Data Mentah'!$C$2:$C$517, Kategori!A22, 'Data Mentah'!$G$2:$G$517)</f>
        <v>142</v>
      </c>
      <c r="G22">
        <f>SUMIF('Data Mentah'!$C$2:$C$517, Kategori!A22, 'Data Mentah'!$H$2:$H$517)</f>
        <v>906</v>
      </c>
      <c r="H22" s="2">
        <f t="shared" si="1"/>
        <v>75.5</v>
      </c>
      <c r="I22" s="7">
        <f t="shared" si="0"/>
        <v>1.6788132938285991E-2</v>
      </c>
      <c r="J22" s="8">
        <f t="shared" si="2"/>
        <v>5.1976059576933427</v>
      </c>
      <c r="K22" s="8">
        <f t="shared" si="3"/>
        <v>6.8023940423066573</v>
      </c>
    </row>
    <row r="23" spans="1:11">
      <c r="A23" t="s">
        <v>558</v>
      </c>
      <c r="B23">
        <f>COUNTIF('Data Mentah'!$C$2:$C$517, Kategori!A23)</f>
        <v>18</v>
      </c>
      <c r="C23">
        <f>SUMIF('Data Mentah'!$C$2:$C$517, Kategori!A23, 'Data Mentah'!$D$2:$D$517)</f>
        <v>1543</v>
      </c>
      <c r="D23">
        <f>SUMIF('Data Mentah'!$C$2:$C$517, Kategori!A23, 'Data Mentah'!$E$2:$E$517)</f>
        <v>380</v>
      </c>
      <c r="E23">
        <f>SUMIF('Data Mentah'!$C$2:$C$517, Kategori!A23, 'Data Mentah'!$F$2:$F$517)</f>
        <v>1445</v>
      </c>
      <c r="F23">
        <f>SUMIF('Data Mentah'!$C$2:$C$517, Kategori!A23, 'Data Mentah'!$G$2:$G$517)</f>
        <v>305</v>
      </c>
      <c r="G23">
        <f>SUMIF('Data Mentah'!$C$2:$C$517, Kategori!A23, 'Data Mentah'!$H$2:$H$517)</f>
        <v>1140</v>
      </c>
      <c r="H23" s="2">
        <f t="shared" si="1"/>
        <v>63.333333333333336</v>
      </c>
      <c r="I23" s="7">
        <f t="shared" si="0"/>
        <v>1.4082760522182509E-2</v>
      </c>
      <c r="J23" s="8">
        <f t="shared" si="2"/>
        <v>4.3600226576677041</v>
      </c>
      <c r="K23" s="8">
        <f t="shared" si="3"/>
        <v>13.639977342332296</v>
      </c>
    </row>
    <row r="24" spans="1:11">
      <c r="A24" t="s">
        <v>557</v>
      </c>
      <c r="B24">
        <f>COUNTIF('Data Mentah'!$C$2:$C$517, Kategori!A24)</f>
        <v>14</v>
      </c>
      <c r="C24">
        <f>SUMIF('Data Mentah'!$C$2:$C$517, Kategori!A24, 'Data Mentah'!$D$2:$D$517)</f>
        <v>1058</v>
      </c>
      <c r="D24">
        <f>SUMIF('Data Mentah'!$C$2:$C$517, Kategori!A24, 'Data Mentah'!$E$2:$E$517)</f>
        <v>314</v>
      </c>
      <c r="E24">
        <f>SUMIF('Data Mentah'!$C$2:$C$517, Kategori!A24, 'Data Mentah'!$F$2:$F$517)</f>
        <v>914</v>
      </c>
      <c r="F24">
        <f>SUMIF('Data Mentah'!$C$2:$C$517, Kategori!A24, 'Data Mentah'!$G$2:$G$517)</f>
        <v>189</v>
      </c>
      <c r="G24">
        <f>SUMIF('Data Mentah'!$C$2:$C$517, Kategori!A24, 'Data Mentah'!$H$2:$H$517)</f>
        <v>725</v>
      </c>
      <c r="H24" s="2">
        <f t="shared" si="1"/>
        <v>51.785714285714285</v>
      </c>
      <c r="I24" s="7">
        <f t="shared" si="0"/>
        <v>1.1515039148777051E-2</v>
      </c>
      <c r="J24" s="8">
        <f t="shared" si="2"/>
        <v>3.5650561204613744</v>
      </c>
      <c r="K24" s="8">
        <f t="shared" si="3"/>
        <v>10.434943879538626</v>
      </c>
    </row>
    <row r="25" spans="1:11">
      <c r="A25" t="s">
        <v>553</v>
      </c>
      <c r="B25">
        <f>COUNTIF('Data Mentah'!$C$2:$C$517, Kategori!A25)</f>
        <v>4</v>
      </c>
      <c r="C25">
        <f>SUMIF('Data Mentah'!$C$2:$C$517, Kategori!A25, 'Data Mentah'!$D$2:$D$517)</f>
        <v>192</v>
      </c>
      <c r="D25">
        <f>SUMIF('Data Mentah'!$C$2:$C$517, Kategori!A25, 'Data Mentah'!$E$2:$E$517)</f>
        <v>57</v>
      </c>
      <c r="E25">
        <f>SUMIF('Data Mentah'!$C$2:$C$517, Kategori!A25, 'Data Mentah'!$F$2:$F$517)</f>
        <v>143</v>
      </c>
      <c r="F25">
        <f>SUMIF('Data Mentah'!$C$2:$C$517, Kategori!A25, 'Data Mentah'!$G$2:$G$517)</f>
        <v>15</v>
      </c>
      <c r="G25">
        <f>SUMIF('Data Mentah'!$C$2:$C$517, Kategori!A25, 'Data Mentah'!$H$2:$H$517)</f>
        <v>128</v>
      </c>
      <c r="H25" s="2">
        <f t="shared" si="1"/>
        <v>32</v>
      </c>
      <c r="I25" s="7">
        <f t="shared" si="0"/>
        <v>7.1155000533132673E-3</v>
      </c>
      <c r="J25" s="8">
        <f t="shared" si="2"/>
        <v>2.2029588165057872</v>
      </c>
      <c r="K25" s="8">
        <f t="shared" si="3"/>
        <v>1.7970411834942128</v>
      </c>
    </row>
    <row r="26" spans="1:11">
      <c r="A26" t="s">
        <v>554</v>
      </c>
      <c r="B26">
        <f>COUNTIF('Data Mentah'!$C$2:$C$517, Kategori!A26)</f>
        <v>5</v>
      </c>
      <c r="C26">
        <f>SUMIF('Data Mentah'!$C$2:$C$517, Kategori!A26, 'Data Mentah'!$D$2:$D$517)</f>
        <v>406</v>
      </c>
      <c r="D26">
        <f>SUMIF('Data Mentah'!$C$2:$C$517, Kategori!A26, 'Data Mentah'!$E$2:$E$517)</f>
        <v>93</v>
      </c>
      <c r="E26">
        <f>SUMIF('Data Mentah'!$C$2:$C$517, Kategori!A26, 'Data Mentah'!$F$2:$F$517)</f>
        <v>376</v>
      </c>
      <c r="F26">
        <f>SUMIF('Data Mentah'!$C$2:$C$517, Kategori!A26, 'Data Mentah'!$G$2:$G$517)</f>
        <v>72</v>
      </c>
      <c r="G26">
        <f>SUMIF('Data Mentah'!$C$2:$C$517, Kategori!A26, 'Data Mentah'!$H$2:$H$517)</f>
        <v>304</v>
      </c>
      <c r="H26" s="2">
        <f t="shared" si="1"/>
        <v>60.8</v>
      </c>
      <c r="I26" s="7">
        <f t="shared" si="0"/>
        <v>1.3519450101295207E-2</v>
      </c>
      <c r="J26" s="8">
        <f t="shared" si="2"/>
        <v>4.1856217513609959</v>
      </c>
      <c r="K26" s="8">
        <f t="shared" si="3"/>
        <v>0.8143782486390041</v>
      </c>
    </row>
    <row r="27" spans="1:11">
      <c r="A27" t="s">
        <v>555</v>
      </c>
      <c r="B27">
        <f>COUNTIF('Data Mentah'!$C$2:$C$517, Kategori!A27)</f>
        <v>2</v>
      </c>
      <c r="C27">
        <f>SUMIF('Data Mentah'!$C$2:$C$517, Kategori!A27, 'Data Mentah'!$D$2:$D$517)</f>
        <v>124</v>
      </c>
      <c r="D27">
        <f>SUMIF('Data Mentah'!$C$2:$C$517, Kategori!A27, 'Data Mentah'!$E$2:$E$517)</f>
        <v>25</v>
      </c>
      <c r="E27">
        <f>SUMIF('Data Mentah'!$C$2:$C$517, Kategori!A27, 'Data Mentah'!$F$2:$F$517)</f>
        <v>119</v>
      </c>
      <c r="F27">
        <f>SUMIF('Data Mentah'!$C$2:$C$517, Kategori!A27, 'Data Mentah'!$G$2:$G$517)</f>
        <v>19</v>
      </c>
      <c r="G27">
        <f>SUMIF('Data Mentah'!$C$2:$C$517, Kategori!A27, 'Data Mentah'!$H$2:$H$517)</f>
        <v>100</v>
      </c>
      <c r="H27" s="2">
        <f t="shared" si="1"/>
        <v>50</v>
      </c>
      <c r="I27" s="7">
        <f t="shared" si="0"/>
        <v>1.111796883330198E-2</v>
      </c>
      <c r="J27" s="8">
        <f t="shared" si="2"/>
        <v>3.4421231507902927</v>
      </c>
      <c r="K27" s="8">
        <f t="shared" si="3"/>
        <v>-1.4421231507902927</v>
      </c>
    </row>
    <row r="28" spans="1:11">
      <c r="A28" t="s">
        <v>556</v>
      </c>
      <c r="B28">
        <f>COUNTIF('Data Mentah'!$C$2:$C$517, Kategori!A28)</f>
        <v>4</v>
      </c>
      <c r="C28">
        <f>SUMIF('Data Mentah'!$C$2:$C$517, Kategori!A28, 'Data Mentah'!$D$2:$D$517)</f>
        <v>147</v>
      </c>
      <c r="D28">
        <f>SUMIF('Data Mentah'!$C$2:$C$517, Kategori!A28, 'Data Mentah'!$E$2:$E$517)</f>
        <v>76</v>
      </c>
      <c r="E28">
        <f>SUMIF('Data Mentah'!$C$2:$C$517, Kategori!A28, 'Data Mentah'!$F$2:$F$517)</f>
        <v>94</v>
      </c>
      <c r="F28">
        <f>SUMIF('Data Mentah'!$C$2:$C$517, Kategori!A28, 'Data Mentah'!$G$2:$G$517)</f>
        <v>23</v>
      </c>
      <c r="G28">
        <f>SUMIF('Data Mentah'!$C$2:$C$517, Kategori!A28, 'Data Mentah'!$H$2:$H$517)</f>
        <v>71</v>
      </c>
      <c r="H28" s="2">
        <f t="shared" si="1"/>
        <v>17.75</v>
      </c>
      <c r="I28" s="7">
        <f t="shared" si="0"/>
        <v>3.9468789358222036E-3</v>
      </c>
      <c r="J28" s="8">
        <f t="shared" si="2"/>
        <v>1.221953718530554</v>
      </c>
      <c r="K28" s="8">
        <f t="shared" si="3"/>
        <v>2.7780462814694458</v>
      </c>
    </row>
    <row r="29" spans="1:11">
      <c r="A29" t="s">
        <v>559</v>
      </c>
      <c r="B29">
        <f>COUNTIF('Data Mentah'!$C$2:$C$517, Kategori!A29)</f>
        <v>6</v>
      </c>
      <c r="C29">
        <f>SUMIF('Data Mentah'!$C$2:$C$517, Kategori!A29, 'Data Mentah'!$D$2:$D$517)</f>
        <v>660</v>
      </c>
      <c r="D29">
        <f>SUMIF('Data Mentah'!$C$2:$C$517, Kategori!A29, 'Data Mentah'!$E$2:$E$517)</f>
        <v>157</v>
      </c>
      <c r="E29">
        <f>SUMIF('Data Mentah'!$C$2:$C$517, Kategori!A29, 'Data Mentah'!$F$2:$F$517)</f>
        <v>574</v>
      </c>
      <c r="F29">
        <f>SUMIF('Data Mentah'!$C$2:$C$517, Kategori!A29, 'Data Mentah'!$G$2:$G$517)</f>
        <v>82</v>
      </c>
      <c r="G29">
        <f>SUMIF('Data Mentah'!$C$2:$C$517, Kategori!A29, 'Data Mentah'!$H$2:$H$517)</f>
        <v>492</v>
      </c>
      <c r="H29" s="2">
        <f t="shared" si="1"/>
        <v>82</v>
      </c>
      <c r="I29" s="7">
        <f t="shared" si="0"/>
        <v>1.8233468886615249E-2</v>
      </c>
      <c r="J29" s="8">
        <f t="shared" si="2"/>
        <v>5.6450819672960808</v>
      </c>
      <c r="K29" s="8">
        <f t="shared" si="3"/>
        <v>0.3549180327039192</v>
      </c>
    </row>
    <row r="30" spans="1:11">
      <c r="A30" t="s">
        <v>566</v>
      </c>
      <c r="B30">
        <f>COUNTIF('Data Mentah'!$C$2:$C$517, Kategori!A30)</f>
        <v>2</v>
      </c>
      <c r="C30">
        <f>SUMIF('Data Mentah'!$C$2:$C$517, Kategori!A30, 'Data Mentah'!$D$2:$D$517)</f>
        <v>495</v>
      </c>
      <c r="D30">
        <f>SUMIF('Data Mentah'!$C$2:$C$517, Kategori!A30, 'Data Mentah'!$E$2:$E$517)</f>
        <v>60</v>
      </c>
      <c r="E30">
        <f>SUMIF('Data Mentah'!$C$2:$C$517, Kategori!A30, 'Data Mentah'!$F$2:$F$517)</f>
        <v>494</v>
      </c>
      <c r="F30">
        <f>SUMIF('Data Mentah'!$C$2:$C$517, Kategori!A30, 'Data Mentah'!$G$2:$G$517)</f>
        <v>69</v>
      </c>
      <c r="G30">
        <f>SUMIF('Data Mentah'!$C$2:$C$517, Kategori!A30, 'Data Mentah'!$H$2:$H$517)</f>
        <v>425</v>
      </c>
      <c r="H30" s="2">
        <f t="shared" si="1"/>
        <v>212.5</v>
      </c>
      <c r="I30" s="7">
        <f t="shared" si="0"/>
        <v>4.7251367541533418E-2</v>
      </c>
      <c r="J30" s="8">
        <f t="shared" si="2"/>
        <v>14.629023390858745</v>
      </c>
      <c r="K30" s="8">
        <f t="shared" si="3"/>
        <v>-12.629023390858745</v>
      </c>
    </row>
    <row r="31" spans="1:11">
      <c r="A31" t="s">
        <v>567</v>
      </c>
      <c r="B31">
        <f>COUNTIF('Data Mentah'!$C$2:$C$517, Kategori!A31)</f>
        <v>1</v>
      </c>
      <c r="C31">
        <f>SUMIF('Data Mentah'!$C$2:$C$517, Kategori!A31, 'Data Mentah'!$D$2:$D$517)</f>
        <v>100</v>
      </c>
      <c r="D31">
        <f>SUMIF('Data Mentah'!$C$2:$C$517, Kategori!A31, 'Data Mentah'!$E$2:$E$517)</f>
        <v>17</v>
      </c>
      <c r="E31">
        <f>SUMIF('Data Mentah'!$C$2:$C$517, Kategori!A31, 'Data Mentah'!$F$2:$F$517)</f>
        <v>95</v>
      </c>
      <c r="F31">
        <f>SUMIF('Data Mentah'!$C$2:$C$517, Kategori!A31, 'Data Mentah'!$G$2:$G$517)</f>
        <v>13</v>
      </c>
      <c r="G31">
        <f>SUMIF('Data Mentah'!$C$2:$C$517, Kategori!A31, 'Data Mentah'!$H$2:$H$517)</f>
        <v>82</v>
      </c>
      <c r="H31" s="2">
        <f t="shared" si="1"/>
        <v>82</v>
      </c>
      <c r="I31" s="7">
        <f t="shared" si="0"/>
        <v>1.8233468886615249E-2</v>
      </c>
      <c r="J31" s="8">
        <f t="shared" si="2"/>
        <v>5.6450819672960808</v>
      </c>
      <c r="K31" s="8">
        <f t="shared" si="3"/>
        <v>-4.6450819672960808</v>
      </c>
    </row>
    <row r="32" spans="1:11">
      <c r="A32" t="s">
        <v>584</v>
      </c>
      <c r="B32">
        <f>COUNTIF('Data Mentah'!$C$2:$C$517, Kategori!A32)</f>
        <v>9</v>
      </c>
      <c r="C32">
        <f>SUMIF('Data Mentah'!$C$2:$C$517, Kategori!A32, 'Data Mentah'!$D$2:$D$517)</f>
        <v>1397</v>
      </c>
      <c r="D32">
        <f>SUMIF('Data Mentah'!$C$2:$C$517, Kategori!A32, 'Data Mentah'!$E$2:$E$517)</f>
        <v>272</v>
      </c>
      <c r="E32">
        <f>SUMIF('Data Mentah'!$C$2:$C$517, Kategori!A32, 'Data Mentah'!$F$2:$F$517)</f>
        <v>1308</v>
      </c>
      <c r="F32">
        <f>SUMIF('Data Mentah'!$C$2:$C$517, Kategori!A32, 'Data Mentah'!$G$2:$G$517)</f>
        <v>207</v>
      </c>
      <c r="G32">
        <f>SUMIF('Data Mentah'!$C$2:$C$517, Kategori!A32, 'Data Mentah'!$H$2:$H$517)</f>
        <v>1101</v>
      </c>
      <c r="H32" s="2">
        <f t="shared" si="1"/>
        <v>122.33333333333333</v>
      </c>
      <c r="I32" s="7">
        <f t="shared" si="0"/>
        <v>2.7201963745478844E-2</v>
      </c>
      <c r="J32" s="8">
        <f t="shared" si="2"/>
        <v>8.4217279756002501</v>
      </c>
      <c r="K32" s="8">
        <f t="shared" si="3"/>
        <v>0.5782720243997499</v>
      </c>
    </row>
    <row r="33" spans="1:11">
      <c r="A33" t="s">
        <v>583</v>
      </c>
      <c r="B33">
        <f>COUNTIF('Data Mentah'!$C$2:$C$517, Kategori!A33)</f>
        <v>3</v>
      </c>
      <c r="C33">
        <f>SUMIF('Data Mentah'!$C$2:$C$517, Kategori!A33, 'Data Mentah'!$D$2:$D$517)</f>
        <v>103</v>
      </c>
      <c r="D33">
        <f>SUMIF('Data Mentah'!$C$2:$C$517, Kategori!A33, 'Data Mentah'!$E$2:$E$517)</f>
        <v>41</v>
      </c>
      <c r="E33">
        <f>SUMIF('Data Mentah'!$C$2:$C$517, Kategori!A33, 'Data Mentah'!$F$2:$F$517)</f>
        <v>84</v>
      </c>
      <c r="F33">
        <f>SUMIF('Data Mentah'!$C$2:$C$517, Kategori!A33, 'Data Mentah'!$G$2:$G$517)</f>
        <v>18</v>
      </c>
      <c r="G33">
        <f>SUMIF('Data Mentah'!$C$2:$C$517, Kategori!A33, 'Data Mentah'!$H$2:$H$517)</f>
        <v>66</v>
      </c>
      <c r="H33" s="2">
        <f t="shared" si="1"/>
        <v>22</v>
      </c>
      <c r="I33" s="7">
        <f t="shared" si="0"/>
        <v>4.8919062866528713E-3</v>
      </c>
      <c r="J33" s="8">
        <f t="shared" si="2"/>
        <v>1.5145341863477289</v>
      </c>
      <c r="K33" s="8">
        <f t="shared" si="3"/>
        <v>1.4854658136522711</v>
      </c>
    </row>
    <row r="34" spans="1:11">
      <c r="A34" t="s">
        <v>582</v>
      </c>
      <c r="B34">
        <f>COUNTIF('Data Mentah'!$C$2:$C$517, Kategori!A34)</f>
        <v>8</v>
      </c>
      <c r="C34">
        <f>SUMIF('Data Mentah'!$C$2:$C$517, Kategori!A34, 'Data Mentah'!$D$2:$D$517)</f>
        <v>2350</v>
      </c>
      <c r="D34">
        <f>SUMIF('Data Mentah'!$C$2:$C$517, Kategori!A34, 'Data Mentah'!$E$2:$E$517)</f>
        <v>353</v>
      </c>
      <c r="E34">
        <f>SUMIF('Data Mentah'!$C$2:$C$517, Kategori!A34, 'Data Mentah'!$F$2:$F$517)</f>
        <v>2199</v>
      </c>
      <c r="F34">
        <f>SUMIF('Data Mentah'!$C$2:$C$517, Kategori!A34, 'Data Mentah'!$G$2:$G$517)</f>
        <v>226</v>
      </c>
      <c r="G34">
        <f>SUMIF('Data Mentah'!$C$2:$C$517, Kategori!A34, 'Data Mentah'!$H$2:$H$517)</f>
        <v>1973</v>
      </c>
      <c r="H34" s="2">
        <f t="shared" si="1"/>
        <v>246.625</v>
      </c>
      <c r="I34" s="7">
        <f t="shared" ref="I34:I63" si="4">H34/$H$65</f>
        <v>5.4839381270262021E-2</v>
      </c>
      <c r="J34" s="8">
        <f t="shared" ref="J34:J63" si="5">I34*$B$66</f>
        <v>16.97827244127312</v>
      </c>
      <c r="K34" s="8">
        <f t="shared" si="3"/>
        <v>-8.9782724412731199</v>
      </c>
    </row>
    <row r="35" spans="1:11">
      <c r="A35" t="s">
        <v>581</v>
      </c>
      <c r="B35">
        <f>COUNTIF('Data Mentah'!$C$2:$C$517, Kategori!A35)</f>
        <v>4</v>
      </c>
      <c r="C35">
        <f>SUMIF('Data Mentah'!$C$2:$C$517, Kategori!A35, 'Data Mentah'!$D$2:$D$517)</f>
        <v>370</v>
      </c>
      <c r="D35">
        <f>SUMIF('Data Mentah'!$C$2:$C$517, Kategori!A35, 'Data Mentah'!$E$2:$E$517)</f>
        <v>61</v>
      </c>
      <c r="E35">
        <f>SUMIF('Data Mentah'!$C$2:$C$517, Kategori!A35, 'Data Mentah'!$F$2:$F$517)</f>
        <v>347</v>
      </c>
      <c r="F35">
        <f>SUMIF('Data Mentah'!$C$2:$C$517, Kategori!A35, 'Data Mentah'!$G$2:$G$517)</f>
        <v>50</v>
      </c>
      <c r="G35">
        <f>SUMIF('Data Mentah'!$C$2:$C$517, Kategori!A35, 'Data Mentah'!$H$2:$H$517)</f>
        <v>297</v>
      </c>
      <c r="H35" s="2">
        <f t="shared" si="1"/>
        <v>74.25</v>
      </c>
      <c r="I35" s="7">
        <f t="shared" si="4"/>
        <v>1.6510183717453442E-2</v>
      </c>
      <c r="J35" s="8">
        <f t="shared" si="5"/>
        <v>5.1115528789235851</v>
      </c>
      <c r="K35" s="8">
        <f t="shared" si="3"/>
        <v>-1.1115528789235851</v>
      </c>
    </row>
    <row r="36" spans="1:11">
      <c r="A36" t="s">
        <v>580</v>
      </c>
      <c r="B36">
        <f>COUNTIF('Data Mentah'!$C$2:$C$517, Kategori!A36)</f>
        <v>18</v>
      </c>
      <c r="C36">
        <f>SUMIF('Data Mentah'!$C$2:$C$517, Kategori!A36, 'Data Mentah'!$D$2:$D$517)</f>
        <v>1636</v>
      </c>
      <c r="D36">
        <f>SUMIF('Data Mentah'!$C$2:$C$517, Kategori!A36, 'Data Mentah'!$E$2:$E$517)</f>
        <v>365</v>
      </c>
      <c r="E36">
        <f>SUMIF('Data Mentah'!$C$2:$C$517, Kategori!A36, 'Data Mentah'!$F$2:$F$517)</f>
        <v>1445</v>
      </c>
      <c r="F36">
        <f>SUMIF('Data Mentah'!$C$2:$C$517, Kategori!A36, 'Data Mentah'!$G$2:$G$517)</f>
        <v>193</v>
      </c>
      <c r="G36">
        <f>SUMIF('Data Mentah'!$C$2:$C$517, Kategori!A36, 'Data Mentah'!$H$2:$H$517)</f>
        <v>1252</v>
      </c>
      <c r="H36" s="2">
        <f t="shared" si="1"/>
        <v>69.555555555555557</v>
      </c>
      <c r="I36" s="7">
        <f t="shared" si="4"/>
        <v>1.5466329976993423E-2</v>
      </c>
      <c r="J36" s="8">
        <f t="shared" si="5"/>
        <v>4.7883757608771633</v>
      </c>
      <c r="K36" s="8">
        <f t="shared" si="3"/>
        <v>13.211624239122838</v>
      </c>
    </row>
    <row r="37" spans="1:11">
      <c r="A37" t="s">
        <v>571</v>
      </c>
      <c r="B37">
        <f>COUNTIF('Data Mentah'!$C$2:$C$517, Kategori!A37)</f>
        <v>3</v>
      </c>
      <c r="C37">
        <f>SUMIF('Data Mentah'!$C$2:$C$517, Kategori!A37, 'Data Mentah'!$D$2:$D$517)</f>
        <v>252</v>
      </c>
      <c r="D37">
        <f>SUMIF('Data Mentah'!$C$2:$C$517, Kategori!A37, 'Data Mentah'!$E$2:$E$517)</f>
        <v>57</v>
      </c>
      <c r="E37">
        <f>SUMIF('Data Mentah'!$C$2:$C$517, Kategori!A37, 'Data Mentah'!$F$2:$F$517)</f>
        <v>224</v>
      </c>
      <c r="F37">
        <f>SUMIF('Data Mentah'!$C$2:$C$517, Kategori!A37, 'Data Mentah'!$G$2:$G$517)</f>
        <v>32</v>
      </c>
      <c r="G37">
        <f>SUMIF('Data Mentah'!$C$2:$C$517, Kategori!A37, 'Data Mentah'!$H$2:$H$517)</f>
        <v>192</v>
      </c>
      <c r="H37" s="2">
        <f t="shared" si="1"/>
        <v>64</v>
      </c>
      <c r="I37" s="7">
        <f t="shared" si="4"/>
        <v>1.4231000106626535E-2</v>
      </c>
      <c r="J37" s="8">
        <f t="shared" si="5"/>
        <v>4.4059176330115744</v>
      </c>
      <c r="K37" s="8">
        <f t="shared" si="3"/>
        <v>-1.4059176330115744</v>
      </c>
    </row>
    <row r="38" spans="1:11">
      <c r="A38" t="s">
        <v>579</v>
      </c>
      <c r="B38">
        <f>COUNTIF('Data Mentah'!$C$2:$C$517, Kategori!A38)</f>
        <v>2</v>
      </c>
      <c r="C38">
        <f>SUMIF('Data Mentah'!$C$2:$C$517, Kategori!A38, 'Data Mentah'!$D$2:$D$517)</f>
        <v>120</v>
      </c>
      <c r="D38">
        <f>SUMIF('Data Mentah'!$C$2:$C$517, Kategori!A38, 'Data Mentah'!$E$2:$E$517)</f>
        <v>40</v>
      </c>
      <c r="E38">
        <f>SUMIF('Data Mentah'!$C$2:$C$517, Kategori!A38, 'Data Mentah'!$F$2:$F$517)</f>
        <v>95</v>
      </c>
      <c r="F38">
        <f>SUMIF('Data Mentah'!$C$2:$C$517, Kategori!A38, 'Data Mentah'!$G$2:$G$517)</f>
        <v>14</v>
      </c>
      <c r="G38">
        <f>SUMIF('Data Mentah'!$C$2:$C$517, Kategori!A38, 'Data Mentah'!$H$2:$H$517)</f>
        <v>81</v>
      </c>
      <c r="H38" s="2">
        <f t="shared" si="1"/>
        <v>40.5</v>
      </c>
      <c r="I38" s="7">
        <f t="shared" si="4"/>
        <v>9.0055547549746044E-3</v>
      </c>
      <c r="J38" s="8">
        <f t="shared" si="5"/>
        <v>2.7881197521401373</v>
      </c>
      <c r="K38" s="8">
        <f t="shared" si="3"/>
        <v>-0.7881197521401373</v>
      </c>
    </row>
    <row r="39" spans="1:11">
      <c r="A39" t="s">
        <v>575</v>
      </c>
      <c r="B39">
        <f>COUNTIF('Data Mentah'!$C$2:$C$517, Kategori!A39)</f>
        <v>1</v>
      </c>
      <c r="C39">
        <f>SUMIF('Data Mentah'!$C$2:$C$517, Kategori!A39, 'Data Mentah'!$D$2:$D$517)</f>
        <v>38</v>
      </c>
      <c r="D39">
        <f>SUMIF('Data Mentah'!$C$2:$C$517, Kategori!A39, 'Data Mentah'!$E$2:$E$517)</f>
        <v>17</v>
      </c>
      <c r="E39">
        <f>SUMIF('Data Mentah'!$C$2:$C$517, Kategori!A39, 'Data Mentah'!$F$2:$F$517)</f>
        <v>25</v>
      </c>
      <c r="F39">
        <f>SUMIF('Data Mentah'!$C$2:$C$517, Kategori!A39, 'Data Mentah'!$G$2:$G$517)</f>
        <v>1</v>
      </c>
      <c r="G39">
        <f>SUMIF('Data Mentah'!$C$2:$C$517, Kategori!A39, 'Data Mentah'!$H$2:$H$517)</f>
        <v>24</v>
      </c>
      <c r="H39" s="2">
        <f t="shared" si="1"/>
        <v>24</v>
      </c>
      <c r="I39" s="7">
        <f t="shared" si="4"/>
        <v>5.3366250399849505E-3</v>
      </c>
      <c r="J39" s="8">
        <f t="shared" si="5"/>
        <v>1.6522191123793404</v>
      </c>
      <c r="K39" s="8">
        <f t="shared" si="3"/>
        <v>-0.65221911237934038</v>
      </c>
    </row>
    <row r="40" spans="1:11">
      <c r="A40" t="s">
        <v>572</v>
      </c>
      <c r="B40">
        <f>COUNTIF('Data Mentah'!$C$2:$C$517, Kategori!A40)</f>
        <v>2</v>
      </c>
      <c r="C40">
        <f>SUMIF('Data Mentah'!$C$2:$C$517, Kategori!A40, 'Data Mentah'!$D$2:$D$517)</f>
        <v>81</v>
      </c>
      <c r="D40">
        <f>SUMIF('Data Mentah'!$C$2:$C$517, Kategori!A40, 'Data Mentah'!$E$2:$E$517)</f>
        <v>31</v>
      </c>
      <c r="E40">
        <f>SUMIF('Data Mentah'!$C$2:$C$517, Kategori!A40, 'Data Mentah'!$F$2:$F$517)</f>
        <v>53</v>
      </c>
      <c r="F40">
        <f>SUMIF('Data Mentah'!$C$2:$C$517, Kategori!A40, 'Data Mentah'!$G$2:$G$517)</f>
        <v>6</v>
      </c>
      <c r="G40">
        <f>SUMIF('Data Mentah'!$C$2:$C$517, Kategori!A40, 'Data Mentah'!$H$2:$H$517)</f>
        <v>47</v>
      </c>
      <c r="H40" s="2">
        <f t="shared" si="1"/>
        <v>23.5</v>
      </c>
      <c r="I40" s="7">
        <f t="shared" si="4"/>
        <v>5.2254453516519311E-3</v>
      </c>
      <c r="J40" s="8">
        <f t="shared" si="5"/>
        <v>1.6177978808714377</v>
      </c>
      <c r="K40" s="8">
        <f t="shared" si="3"/>
        <v>0.38220211912856228</v>
      </c>
    </row>
    <row r="41" spans="1:11">
      <c r="A41" t="s">
        <v>573</v>
      </c>
      <c r="B41">
        <f>COUNTIF('Data Mentah'!$C$2:$C$517, Kategori!A41)</f>
        <v>2</v>
      </c>
      <c r="C41">
        <f>SUMIF('Data Mentah'!$C$2:$C$517, Kategori!A41, 'Data Mentah'!$D$2:$D$517)</f>
        <v>148</v>
      </c>
      <c r="D41">
        <f>SUMIF('Data Mentah'!$C$2:$C$517, Kategori!A41, 'Data Mentah'!$E$2:$E$517)</f>
        <v>44</v>
      </c>
      <c r="E41">
        <f>SUMIF('Data Mentah'!$C$2:$C$517, Kategori!A41, 'Data Mentah'!$F$2:$F$517)</f>
        <v>111</v>
      </c>
      <c r="F41">
        <f>SUMIF('Data Mentah'!$C$2:$C$517, Kategori!A41, 'Data Mentah'!$G$2:$G$517)</f>
        <v>14</v>
      </c>
      <c r="G41">
        <f>SUMIF('Data Mentah'!$C$2:$C$517, Kategori!A41, 'Data Mentah'!$H$2:$H$517)</f>
        <v>97</v>
      </c>
      <c r="H41" s="2">
        <f t="shared" si="1"/>
        <v>48.5</v>
      </c>
      <c r="I41" s="7">
        <f t="shared" si="4"/>
        <v>1.0784429768302921E-2</v>
      </c>
      <c r="J41" s="8">
        <f t="shared" si="5"/>
        <v>3.3388594562665839</v>
      </c>
      <c r="K41" s="8">
        <f t="shared" si="3"/>
        <v>-1.3388594562665839</v>
      </c>
    </row>
    <row r="42" spans="1:11">
      <c r="A42" t="s">
        <v>576</v>
      </c>
      <c r="B42">
        <f>COUNTIF('Data Mentah'!$C$2:$C$517, Kategori!A42)</f>
        <v>9</v>
      </c>
      <c r="C42">
        <f>SUMIF('Data Mentah'!$C$2:$C$517, Kategori!A42, 'Data Mentah'!$D$2:$D$517)</f>
        <v>639</v>
      </c>
      <c r="D42">
        <f>SUMIF('Data Mentah'!$C$2:$C$517, Kategori!A42, 'Data Mentah'!$E$2:$E$517)</f>
        <v>171</v>
      </c>
      <c r="E42">
        <f>SUMIF('Data Mentah'!$C$2:$C$517, Kategori!A42, 'Data Mentah'!$F$2:$F$517)</f>
        <v>575</v>
      </c>
      <c r="F42">
        <f>SUMIF('Data Mentah'!$C$2:$C$517, Kategori!A42, 'Data Mentah'!$G$2:$G$517)</f>
        <v>107</v>
      </c>
      <c r="G42">
        <f>SUMIF('Data Mentah'!$C$2:$C$517, Kategori!A42, 'Data Mentah'!$H$2:$H$517)</f>
        <v>468</v>
      </c>
      <c r="H42" s="2">
        <f t="shared" si="1"/>
        <v>52</v>
      </c>
      <c r="I42" s="7">
        <f t="shared" si="4"/>
        <v>1.1562687586634059E-2</v>
      </c>
      <c r="J42" s="8">
        <f t="shared" si="5"/>
        <v>3.5798080768219043</v>
      </c>
      <c r="K42" s="8">
        <f t="shared" si="3"/>
        <v>5.4201919231780957</v>
      </c>
    </row>
    <row r="43" spans="1:11">
      <c r="A43" t="s">
        <v>565</v>
      </c>
      <c r="B43">
        <f>COUNTIF('Data Mentah'!$C$2:$C$517, Kategori!A43)</f>
        <v>14</v>
      </c>
      <c r="C43">
        <f>SUMIF('Data Mentah'!$C$2:$C$517, Kategori!A43, 'Data Mentah'!$D$2:$D$517)</f>
        <v>1697</v>
      </c>
      <c r="D43">
        <f>SUMIF('Data Mentah'!$C$2:$C$517, Kategori!A43, 'Data Mentah'!$E$2:$E$517)</f>
        <v>271</v>
      </c>
      <c r="E43">
        <f>SUMIF('Data Mentah'!$C$2:$C$517, Kategori!A43, 'Data Mentah'!$F$2:$F$517)</f>
        <v>1594</v>
      </c>
      <c r="F43">
        <f>SUMIF('Data Mentah'!$C$2:$C$517, Kategori!A43, 'Data Mentah'!$G$2:$G$517)</f>
        <v>204</v>
      </c>
      <c r="G43">
        <f>SUMIF('Data Mentah'!$C$2:$C$517, Kategori!A43, 'Data Mentah'!$H$2:$H$517)</f>
        <v>1390</v>
      </c>
      <c r="H43" s="2">
        <f t="shared" si="1"/>
        <v>99.285714285714292</v>
      </c>
      <c r="I43" s="7">
        <f t="shared" si="4"/>
        <v>2.2077109540413933E-2</v>
      </c>
      <c r="J43" s="8">
        <f t="shared" si="5"/>
        <v>6.835073113712153</v>
      </c>
      <c r="K43" s="8">
        <f t="shared" si="3"/>
        <v>7.164926886287847</v>
      </c>
    </row>
    <row r="44" spans="1:11">
      <c r="A44" t="s">
        <v>564</v>
      </c>
      <c r="B44">
        <f>COUNTIF('Data Mentah'!$C$2:$C$517, Kategori!A44)</f>
        <v>26</v>
      </c>
      <c r="C44">
        <f>SUMIF('Data Mentah'!$C$2:$C$517, Kategori!A44, 'Data Mentah'!$D$2:$D$517)</f>
        <v>1825</v>
      </c>
      <c r="D44">
        <f>SUMIF('Data Mentah'!$C$2:$C$517, Kategori!A44, 'Data Mentah'!$E$2:$E$517)</f>
        <v>518</v>
      </c>
      <c r="E44">
        <f>SUMIF('Data Mentah'!$C$2:$C$517, Kategori!A44, 'Data Mentah'!$F$2:$F$517)</f>
        <v>1493</v>
      </c>
      <c r="F44">
        <f>SUMIF('Data Mentah'!$C$2:$C$517, Kategori!A44, 'Data Mentah'!$G$2:$G$517)</f>
        <v>213</v>
      </c>
      <c r="G44">
        <f>SUMIF('Data Mentah'!$C$2:$C$517, Kategori!A44, 'Data Mentah'!$H$2:$H$517)</f>
        <v>1280</v>
      </c>
      <c r="H44" s="2">
        <f t="shared" si="1"/>
        <v>49.230769230769234</v>
      </c>
      <c r="I44" s="7">
        <f t="shared" si="4"/>
        <v>1.0946923158943489E-2</v>
      </c>
      <c r="J44" s="8">
        <f t="shared" si="5"/>
        <v>3.3891674100089038</v>
      </c>
      <c r="K44" s="8">
        <f t="shared" si="3"/>
        <v>22.610832589991098</v>
      </c>
    </row>
    <row r="45" spans="1:11">
      <c r="A45" t="s">
        <v>570</v>
      </c>
      <c r="B45">
        <f>COUNTIF('Data Mentah'!$C$2:$C$517, Kategori!A45)</f>
        <v>5</v>
      </c>
      <c r="C45">
        <f>SUMIF('Data Mentah'!$C$2:$C$517, Kategori!A45, 'Data Mentah'!$D$2:$D$517)</f>
        <v>238</v>
      </c>
      <c r="D45">
        <f>SUMIF('Data Mentah'!$C$2:$C$517, Kategori!A45, 'Data Mentah'!$E$2:$E$517)</f>
        <v>99</v>
      </c>
      <c r="E45">
        <f>SUMIF('Data Mentah'!$C$2:$C$517, Kategori!A45, 'Data Mentah'!$F$2:$F$517)</f>
        <v>167</v>
      </c>
      <c r="F45">
        <f>SUMIF('Data Mentah'!$C$2:$C$517, Kategori!A45, 'Data Mentah'!$G$2:$G$517)</f>
        <v>34</v>
      </c>
      <c r="G45">
        <f>SUMIF('Data Mentah'!$C$2:$C$517, Kategori!A45, 'Data Mentah'!$H$2:$H$517)</f>
        <v>133</v>
      </c>
      <c r="H45" s="2">
        <f t="shared" si="1"/>
        <v>26.6</v>
      </c>
      <c r="I45" s="7">
        <f t="shared" si="4"/>
        <v>5.9147594193166538E-3</v>
      </c>
      <c r="J45" s="8">
        <f t="shared" si="5"/>
        <v>1.8312095162204358</v>
      </c>
      <c r="K45" s="8">
        <f t="shared" si="3"/>
        <v>3.1687904837795644</v>
      </c>
    </row>
    <row r="46" spans="1:11">
      <c r="A46" t="s">
        <v>568</v>
      </c>
      <c r="B46">
        <f>COUNTIF('Data Mentah'!$C$2:$C$517, Kategori!A46)</f>
        <v>4</v>
      </c>
      <c r="C46">
        <f>SUMIF('Data Mentah'!$C$2:$C$517, Kategori!A46, 'Data Mentah'!$D$2:$D$517)</f>
        <v>216</v>
      </c>
      <c r="D46">
        <f>SUMIF('Data Mentah'!$C$2:$C$517, Kategori!A46, 'Data Mentah'!$E$2:$E$517)</f>
        <v>67</v>
      </c>
      <c r="E46">
        <f>SUMIF('Data Mentah'!$C$2:$C$517, Kategori!A46, 'Data Mentah'!$F$2:$F$517)</f>
        <v>163</v>
      </c>
      <c r="F46">
        <f>SUMIF('Data Mentah'!$C$2:$C$517, Kategori!A46, 'Data Mentah'!$G$2:$G$517)</f>
        <v>21</v>
      </c>
      <c r="G46">
        <f>SUMIF('Data Mentah'!$C$2:$C$517, Kategori!A46, 'Data Mentah'!$H$2:$H$517)</f>
        <v>142</v>
      </c>
      <c r="H46" s="2">
        <f t="shared" si="1"/>
        <v>35.5</v>
      </c>
      <c r="I46" s="7">
        <f t="shared" si="4"/>
        <v>7.8937578716444072E-3</v>
      </c>
      <c r="J46" s="8">
        <f t="shared" si="5"/>
        <v>2.443907437061108</v>
      </c>
      <c r="K46" s="8">
        <f t="shared" si="3"/>
        <v>1.556092562938892</v>
      </c>
    </row>
    <row r="47" spans="1:11">
      <c r="A47" t="s">
        <v>569</v>
      </c>
      <c r="B47">
        <f>COUNTIF('Data Mentah'!$C$2:$C$517, Kategori!A47)</f>
        <v>9</v>
      </c>
      <c r="C47">
        <f>SUMIF('Data Mentah'!$C$2:$C$517, Kategori!A47, 'Data Mentah'!$D$2:$D$517)</f>
        <v>490</v>
      </c>
      <c r="D47">
        <f>SUMIF('Data Mentah'!$C$2:$C$517, Kategori!A47, 'Data Mentah'!$E$2:$E$517)</f>
        <v>138</v>
      </c>
      <c r="E47">
        <f>SUMIF('Data Mentah'!$C$2:$C$517, Kategori!A47, 'Data Mentah'!$F$2:$F$517)</f>
        <v>392</v>
      </c>
      <c r="F47">
        <f>SUMIF('Data Mentah'!$C$2:$C$517, Kategori!A47, 'Data Mentah'!$G$2:$G$517)</f>
        <v>64</v>
      </c>
      <c r="G47">
        <f>SUMIF('Data Mentah'!$C$2:$C$517, Kategori!A47, 'Data Mentah'!$H$2:$H$517)</f>
        <v>328</v>
      </c>
      <c r="H47" s="2">
        <f t="shared" si="1"/>
        <v>36.444444444444443</v>
      </c>
      <c r="I47" s="7">
        <f t="shared" si="4"/>
        <v>8.1037639496067768E-3</v>
      </c>
      <c r="J47" s="8">
        <f t="shared" si="5"/>
        <v>2.5089253187982576</v>
      </c>
      <c r="K47" s="8">
        <f t="shared" si="3"/>
        <v>6.4910746812017424</v>
      </c>
    </row>
    <row r="48" spans="1:11">
      <c r="A48" t="s">
        <v>563</v>
      </c>
      <c r="B48">
        <f>COUNTIF('Data Mentah'!$C$2:$C$517, Kategori!A48)</f>
        <v>2</v>
      </c>
      <c r="C48">
        <f>SUMIF('Data Mentah'!$C$2:$C$517, Kategori!A48, 'Data Mentah'!$D$2:$D$517)</f>
        <v>92</v>
      </c>
      <c r="D48">
        <f>SUMIF('Data Mentah'!$C$2:$C$517, Kategori!A48, 'Data Mentah'!$E$2:$E$517)</f>
        <v>32</v>
      </c>
      <c r="E48">
        <f>SUMIF('Data Mentah'!$C$2:$C$517, Kategori!A48, 'Data Mentah'!$F$2:$F$517)</f>
        <v>70</v>
      </c>
      <c r="F48">
        <f>SUMIF('Data Mentah'!$C$2:$C$517, Kategori!A48, 'Data Mentah'!$G$2:$G$517)</f>
        <v>15</v>
      </c>
      <c r="G48">
        <f>SUMIF('Data Mentah'!$C$2:$C$517, Kategori!A48, 'Data Mentah'!$H$2:$H$517)</f>
        <v>55</v>
      </c>
      <c r="H48" s="2">
        <f t="shared" si="1"/>
        <v>27.5</v>
      </c>
      <c r="I48" s="7">
        <f t="shared" si="4"/>
        <v>6.1148828583160895E-3</v>
      </c>
      <c r="J48" s="8">
        <f t="shared" si="5"/>
        <v>1.893167732934661</v>
      </c>
      <c r="K48" s="8">
        <f t="shared" si="3"/>
        <v>0.10683226706533899</v>
      </c>
    </row>
    <row r="49" spans="1:11">
      <c r="A49" t="s">
        <v>561</v>
      </c>
      <c r="B49">
        <f>COUNTIF('Data Mentah'!$C$2:$C$517, Kategori!A49)</f>
        <v>11</v>
      </c>
      <c r="C49">
        <f>SUMIF('Data Mentah'!$C$2:$C$517, Kategori!A49, 'Data Mentah'!$D$2:$D$517)</f>
        <v>474</v>
      </c>
      <c r="D49">
        <f>SUMIF('Data Mentah'!$C$2:$C$517, Kategori!A49, 'Data Mentah'!$E$2:$E$517)</f>
        <v>144</v>
      </c>
      <c r="E49">
        <f>SUMIF('Data Mentah'!$C$2:$C$517, Kategori!A49, 'Data Mentah'!$F$2:$F$517)</f>
        <v>416</v>
      </c>
      <c r="F49">
        <f>SUMIF('Data Mentah'!$C$2:$C$517, Kategori!A49, 'Data Mentah'!$G$2:$G$517)</f>
        <v>86</v>
      </c>
      <c r="G49">
        <f>SUMIF('Data Mentah'!$C$2:$C$517, Kategori!A49, 'Data Mentah'!$H$2:$H$517)</f>
        <v>330</v>
      </c>
      <c r="H49" s="2">
        <f t="shared" si="1"/>
        <v>30</v>
      </c>
      <c r="I49" s="7">
        <f t="shared" si="4"/>
        <v>6.6707812999811881E-3</v>
      </c>
      <c r="J49" s="8">
        <f t="shared" si="5"/>
        <v>2.0652738904741756</v>
      </c>
      <c r="K49" s="8">
        <f t="shared" si="3"/>
        <v>8.9347261095258244</v>
      </c>
    </row>
    <row r="50" spans="1:11">
      <c r="A50" t="s">
        <v>562</v>
      </c>
      <c r="B50">
        <f>COUNTIF('Data Mentah'!$C$2:$C$517, Kategori!A50)</f>
        <v>2</v>
      </c>
      <c r="C50">
        <f>SUMIF('Data Mentah'!$C$2:$C$517, Kategori!A50, 'Data Mentah'!$D$2:$D$517)</f>
        <v>78</v>
      </c>
      <c r="D50">
        <f>SUMIF('Data Mentah'!$C$2:$C$517, Kategori!A50, 'Data Mentah'!$E$2:$E$517)</f>
        <v>33</v>
      </c>
      <c r="E50">
        <f>SUMIF('Data Mentah'!$C$2:$C$517, Kategori!A50, 'Data Mentah'!$F$2:$F$517)</f>
        <v>63</v>
      </c>
      <c r="F50">
        <f>SUMIF('Data Mentah'!$C$2:$C$517, Kategori!A50, 'Data Mentah'!$G$2:$G$517)</f>
        <v>19</v>
      </c>
      <c r="G50">
        <f>SUMIF('Data Mentah'!$C$2:$C$517, Kategori!A50, 'Data Mentah'!$H$2:$H$517)</f>
        <v>44</v>
      </c>
      <c r="H50" s="2">
        <f t="shared" si="1"/>
        <v>22</v>
      </c>
      <c r="I50" s="7">
        <f t="shared" si="4"/>
        <v>4.8919062866528713E-3</v>
      </c>
      <c r="J50" s="8">
        <f t="shared" si="5"/>
        <v>1.5145341863477289</v>
      </c>
      <c r="K50" s="8">
        <f t="shared" si="3"/>
        <v>0.48546581365227115</v>
      </c>
    </row>
    <row r="51" spans="1:11">
      <c r="A51" t="s">
        <v>578</v>
      </c>
      <c r="B51">
        <f>COUNTIF('Data Mentah'!$C$2:$C$517, Kategori!A51)</f>
        <v>4</v>
      </c>
      <c r="C51">
        <f>SUMIF('Data Mentah'!$C$2:$C$517, Kategori!A51, 'Data Mentah'!$D$2:$D$517)</f>
        <v>201</v>
      </c>
      <c r="D51">
        <f>SUMIF('Data Mentah'!$C$2:$C$517, Kategori!A51, 'Data Mentah'!$E$2:$E$517)</f>
        <v>82</v>
      </c>
      <c r="E51">
        <f>SUMIF('Data Mentah'!$C$2:$C$517, Kategori!A51, 'Data Mentah'!$F$2:$F$517)</f>
        <v>145</v>
      </c>
      <c r="F51">
        <f>SUMIF('Data Mentah'!$C$2:$C$517, Kategori!A51, 'Data Mentah'!$G$2:$G$517)</f>
        <v>30</v>
      </c>
      <c r="G51">
        <f>SUMIF('Data Mentah'!$C$2:$C$517, Kategori!A51, 'Data Mentah'!$H$2:$H$517)</f>
        <v>115</v>
      </c>
      <c r="H51" s="2">
        <f t="shared" si="1"/>
        <v>28.75</v>
      </c>
      <c r="I51" s="7">
        <f t="shared" si="4"/>
        <v>6.3928320791486392E-3</v>
      </c>
      <c r="J51" s="8">
        <f t="shared" si="5"/>
        <v>1.9792208117044185</v>
      </c>
      <c r="K51" s="8">
        <f t="shared" si="3"/>
        <v>2.0207791882955815</v>
      </c>
    </row>
    <row r="52" spans="1:11">
      <c r="A52" t="s">
        <v>574</v>
      </c>
      <c r="B52">
        <f>COUNTIF('Data Mentah'!$C$2:$C$517, Kategori!A52)</f>
        <v>4</v>
      </c>
      <c r="C52">
        <f>SUMIF('Data Mentah'!$C$2:$C$517, Kategori!A52, 'Data Mentah'!$D$2:$D$517)</f>
        <v>173</v>
      </c>
      <c r="D52">
        <f>SUMIF('Data Mentah'!$C$2:$C$517, Kategori!A52, 'Data Mentah'!$E$2:$E$517)</f>
        <v>51</v>
      </c>
      <c r="E52">
        <f>SUMIF('Data Mentah'!$C$2:$C$517, Kategori!A52, 'Data Mentah'!$F$2:$F$517)</f>
        <v>124</v>
      </c>
      <c r="F52">
        <f>SUMIF('Data Mentah'!$C$2:$C$517, Kategori!A52, 'Data Mentah'!$G$2:$G$517)</f>
        <v>20</v>
      </c>
      <c r="G52">
        <f>SUMIF('Data Mentah'!$C$2:$C$517, Kategori!A52, 'Data Mentah'!$H$2:$H$517)</f>
        <v>104</v>
      </c>
      <c r="H52" s="2">
        <f t="shared" si="1"/>
        <v>26</v>
      </c>
      <c r="I52" s="7">
        <f t="shared" si="4"/>
        <v>5.7813437933170297E-3</v>
      </c>
      <c r="J52" s="8">
        <f t="shared" si="5"/>
        <v>1.7899040384109521</v>
      </c>
      <c r="K52" s="8">
        <f t="shared" si="3"/>
        <v>2.2100959615890479</v>
      </c>
    </row>
    <row r="53" spans="1:11">
      <c r="A53" t="s">
        <v>577</v>
      </c>
      <c r="B53">
        <f>COUNTIF('Data Mentah'!$C$2:$C$517, Kategori!A53)</f>
        <v>2</v>
      </c>
      <c r="C53">
        <f>SUMIF('Data Mentah'!$C$2:$C$517, Kategori!A53, 'Data Mentah'!$D$2:$D$517)</f>
        <v>252</v>
      </c>
      <c r="D53">
        <f>SUMIF('Data Mentah'!$C$2:$C$517, Kategori!A53, 'Data Mentah'!$E$2:$E$517)</f>
        <v>60</v>
      </c>
      <c r="E53">
        <f>SUMIF('Data Mentah'!$C$2:$C$517, Kategori!A53, 'Data Mentah'!$F$2:$F$517)</f>
        <v>230</v>
      </c>
      <c r="F53">
        <f>SUMIF('Data Mentah'!$C$2:$C$517, Kategori!A53, 'Data Mentah'!$G$2:$G$517)</f>
        <v>41</v>
      </c>
      <c r="G53">
        <f>SUMIF('Data Mentah'!$C$2:$C$517, Kategori!A53, 'Data Mentah'!$H$2:$H$517)</f>
        <v>189</v>
      </c>
      <c r="H53" s="2">
        <f t="shared" si="1"/>
        <v>94.5</v>
      </c>
      <c r="I53" s="7">
        <f t="shared" si="4"/>
        <v>2.1012961094940743E-2</v>
      </c>
      <c r="J53" s="8">
        <f t="shared" si="5"/>
        <v>6.5056127549936535</v>
      </c>
      <c r="K53" s="8">
        <f t="shared" si="3"/>
        <v>-4.5056127549936535</v>
      </c>
    </row>
    <row r="54" spans="1:11">
      <c r="A54" t="s">
        <v>592</v>
      </c>
      <c r="B54">
        <f>COUNTIF('Data Mentah'!$C$2:$C$517, Kategori!A54)</f>
        <v>18</v>
      </c>
      <c r="C54">
        <f>SUMIF('Data Mentah'!$C$2:$C$517, Kategori!A54, 'Data Mentah'!$D$2:$D$517)</f>
        <v>2973</v>
      </c>
      <c r="D54">
        <f>SUMIF('Data Mentah'!$C$2:$C$517, Kategori!A54, 'Data Mentah'!$E$2:$E$517)</f>
        <v>368</v>
      </c>
      <c r="E54">
        <f>SUMIF('Data Mentah'!$C$2:$C$517, Kategori!A54, 'Data Mentah'!$F$2:$F$517)</f>
        <v>2737</v>
      </c>
      <c r="F54">
        <f>SUMIF('Data Mentah'!$C$2:$C$517, Kategori!A54, 'Data Mentah'!$G$2:$G$517)</f>
        <v>173</v>
      </c>
      <c r="G54">
        <f>SUMIF('Data Mentah'!$C$2:$C$517, Kategori!A54, 'Data Mentah'!$H$2:$H$517)</f>
        <v>2564</v>
      </c>
      <c r="H54" s="2">
        <f t="shared" si="1"/>
        <v>142.44444444444446</v>
      </c>
      <c r="I54" s="7">
        <f t="shared" si="4"/>
        <v>3.1673857876206982E-2</v>
      </c>
      <c r="J54" s="8">
        <f t="shared" si="5"/>
        <v>9.8062263984736813</v>
      </c>
      <c r="K54" s="8">
        <f t="shared" si="3"/>
        <v>8.1937736015263187</v>
      </c>
    </row>
    <row r="55" spans="1:11">
      <c r="A55" t="s">
        <v>591</v>
      </c>
      <c r="B55">
        <f>COUNTIF('Data Mentah'!$C$2:$C$517, Kategori!A55)</f>
        <v>1</v>
      </c>
      <c r="C55">
        <f>SUMIF('Data Mentah'!$C$2:$C$517, Kategori!A55, 'Data Mentah'!$D$2:$D$517)</f>
        <v>240</v>
      </c>
      <c r="D55">
        <f>SUMIF('Data Mentah'!$C$2:$C$517, Kategori!A55, 'Data Mentah'!$E$2:$E$517)</f>
        <v>37</v>
      </c>
      <c r="E55">
        <f>SUMIF('Data Mentah'!$C$2:$C$517, Kategori!A55, 'Data Mentah'!$F$2:$F$517)</f>
        <v>229</v>
      </c>
      <c r="F55">
        <f>SUMIF('Data Mentah'!$C$2:$C$517, Kategori!A55, 'Data Mentah'!$G$2:$G$517)</f>
        <v>26</v>
      </c>
      <c r="G55">
        <f>SUMIF('Data Mentah'!$C$2:$C$517, Kategori!A55, 'Data Mentah'!$H$2:$H$517)</f>
        <v>203</v>
      </c>
      <c r="H55" s="2">
        <f t="shared" si="1"/>
        <v>203</v>
      </c>
      <c r="I55" s="7">
        <f t="shared" si="4"/>
        <v>4.5138953463206039E-2</v>
      </c>
      <c r="J55" s="8">
        <f t="shared" si="5"/>
        <v>13.975019992208589</v>
      </c>
      <c r="K55" s="8">
        <f t="shared" si="3"/>
        <v>-12.975019992208589</v>
      </c>
    </row>
    <row r="56" spans="1:11">
      <c r="A56" t="s">
        <v>593</v>
      </c>
      <c r="B56">
        <f>COUNTIF('Data Mentah'!$C$2:$C$517, Kategori!A56)</f>
        <v>22</v>
      </c>
      <c r="C56">
        <f>SUMIF('Data Mentah'!$C$2:$C$517, Kategori!A56, 'Data Mentah'!$D$2:$D$517)</f>
        <v>3144</v>
      </c>
      <c r="D56">
        <f>SUMIF('Data Mentah'!$C$2:$C$517, Kategori!A56, 'Data Mentah'!$E$2:$E$517)</f>
        <v>598</v>
      </c>
      <c r="E56">
        <f>SUMIF('Data Mentah'!$C$2:$C$517, Kategori!A56, 'Data Mentah'!$F$2:$F$517)</f>
        <v>2708</v>
      </c>
      <c r="F56">
        <f>SUMIF('Data Mentah'!$C$2:$C$517, Kategori!A56, 'Data Mentah'!$G$2:$G$517)</f>
        <v>189</v>
      </c>
      <c r="G56">
        <f>SUMIF('Data Mentah'!$C$2:$C$517, Kategori!A56, 'Data Mentah'!$H$2:$H$517)</f>
        <v>2519</v>
      </c>
      <c r="H56" s="2">
        <f t="shared" si="1"/>
        <v>114.5</v>
      </c>
      <c r="I56" s="7">
        <f t="shared" si="4"/>
        <v>2.5460148628261535E-2</v>
      </c>
      <c r="J56" s="8">
        <f t="shared" si="5"/>
        <v>7.8824620153097706</v>
      </c>
      <c r="K56" s="8">
        <f t="shared" si="3"/>
        <v>14.11753798469023</v>
      </c>
    </row>
    <row r="57" spans="1:11">
      <c r="A57" t="s">
        <v>594</v>
      </c>
      <c r="B57">
        <f>COUNTIF('Data Mentah'!$C$2:$C$517, Kategori!A57)</f>
        <v>1</v>
      </c>
      <c r="C57">
        <f>SUMIF('Data Mentah'!$C$2:$C$517, Kategori!A57, 'Data Mentah'!$D$2:$D$517)</f>
        <v>40</v>
      </c>
      <c r="D57">
        <f>SUMIF('Data Mentah'!$C$2:$C$517, Kategori!A57, 'Data Mentah'!$E$2:$E$517)</f>
        <v>34</v>
      </c>
      <c r="E57">
        <f>SUMIF('Data Mentah'!$C$2:$C$517, Kategori!A57, 'Data Mentah'!$F$2:$F$517)</f>
        <v>9</v>
      </c>
      <c r="F57">
        <f>SUMIF('Data Mentah'!$C$2:$C$517, Kategori!A57, 'Data Mentah'!$G$2:$G$517)</f>
        <v>1</v>
      </c>
      <c r="G57">
        <f>SUMIF('Data Mentah'!$C$2:$C$517, Kategori!A57, 'Data Mentah'!$H$2:$H$517)</f>
        <v>8</v>
      </c>
      <c r="H57" s="2">
        <f t="shared" si="1"/>
        <v>8</v>
      </c>
      <c r="I57" s="7">
        <f t="shared" si="4"/>
        <v>1.7788750133283168E-3</v>
      </c>
      <c r="J57" s="8">
        <f t="shared" si="5"/>
        <v>0.55073970412644679</v>
      </c>
      <c r="K57" s="8">
        <f t="shared" si="3"/>
        <v>0.44926029587355321</v>
      </c>
    </row>
    <row r="58" spans="1:11">
      <c r="A58" t="s">
        <v>595</v>
      </c>
      <c r="B58">
        <f>COUNTIF('Data Mentah'!$C$2:$C$517, Kategori!A58)</f>
        <v>2</v>
      </c>
      <c r="C58">
        <f>SUMIF('Data Mentah'!$C$2:$C$517, Kategori!A58, 'Data Mentah'!$D$2:$D$517)</f>
        <v>312</v>
      </c>
      <c r="D58">
        <f>SUMIF('Data Mentah'!$C$2:$C$517, Kategori!A58, 'Data Mentah'!$E$2:$E$517)</f>
        <v>6</v>
      </c>
      <c r="E58">
        <f>SUMIF('Data Mentah'!$C$2:$C$517, Kategori!A58, 'Data Mentah'!$F$2:$F$517)</f>
        <v>327</v>
      </c>
      <c r="F58">
        <f>SUMIF('Data Mentah'!$C$2:$C$517, Kategori!A58, 'Data Mentah'!$G$2:$G$517)</f>
        <v>19</v>
      </c>
      <c r="G58">
        <f>SUMIF('Data Mentah'!$C$2:$C$517, Kategori!A58, 'Data Mentah'!$H$2:$H$517)</f>
        <v>308</v>
      </c>
      <c r="H58" s="2">
        <f t="shared" si="1"/>
        <v>154</v>
      </c>
      <c r="I58" s="7">
        <f t="shared" si="4"/>
        <v>3.4243344006570101E-2</v>
      </c>
      <c r="J58" s="8">
        <f t="shared" si="5"/>
        <v>10.601739304434101</v>
      </c>
      <c r="K58" s="8">
        <f t="shared" si="3"/>
        <v>-8.6017393044341013</v>
      </c>
    </row>
    <row r="59" spans="1:11">
      <c r="A59" t="s">
        <v>596</v>
      </c>
      <c r="B59">
        <f>COUNTIF('Data Mentah'!$C$2:$C$517, Kategori!A59)</f>
        <v>4</v>
      </c>
      <c r="C59">
        <f>SUMIF('Data Mentah'!$C$2:$C$517, Kategori!A59, 'Data Mentah'!$D$2:$D$517)</f>
        <v>344</v>
      </c>
      <c r="D59">
        <f>SUMIF('Data Mentah'!$C$2:$C$517, Kategori!A59, 'Data Mentah'!$E$2:$E$517)</f>
        <v>68</v>
      </c>
      <c r="E59">
        <f>SUMIF('Data Mentah'!$C$2:$C$517, Kategori!A59, 'Data Mentah'!$F$2:$F$517)</f>
        <v>294</v>
      </c>
      <c r="F59">
        <f>SUMIF('Data Mentah'!$C$2:$C$517, Kategori!A59, 'Data Mentah'!$G$2:$G$517)</f>
        <v>27</v>
      </c>
      <c r="G59">
        <f>SUMIF('Data Mentah'!$C$2:$C$517, Kategori!A59, 'Data Mentah'!$H$2:$H$517)</f>
        <v>267</v>
      </c>
      <c r="H59" s="2">
        <f t="shared" si="1"/>
        <v>66.75</v>
      </c>
      <c r="I59" s="7">
        <f t="shared" si="4"/>
        <v>1.4842488392458145E-2</v>
      </c>
      <c r="J59" s="8">
        <f t="shared" si="5"/>
        <v>4.5952344063050408</v>
      </c>
      <c r="K59" s="8">
        <f t="shared" si="3"/>
        <v>-0.59523440630504076</v>
      </c>
    </row>
    <row r="60" spans="1:11">
      <c r="A60" t="s">
        <v>536</v>
      </c>
      <c r="B60">
        <f>COUNTIF('Data Mentah'!$C$2:$C$517, Kategori!A60)</f>
        <v>6</v>
      </c>
      <c r="C60">
        <f>SUMIF('Data Mentah'!$C$2:$C$517, Kategori!A60, 'Data Mentah'!$D$2:$D$517)</f>
        <v>464</v>
      </c>
      <c r="D60">
        <f>SUMIF('Data Mentah'!$C$2:$C$517, Kategori!A60, 'Data Mentah'!$E$2:$E$517)</f>
        <v>137</v>
      </c>
      <c r="E60">
        <f>SUMIF('Data Mentah'!$C$2:$C$517, Kategori!A60, 'Data Mentah'!$F$2:$F$517)</f>
        <v>365</v>
      </c>
      <c r="F60">
        <f>SUMIF('Data Mentah'!$C$2:$C$517, Kategori!A60, 'Data Mentah'!$G$2:$G$517)</f>
        <v>49</v>
      </c>
      <c r="G60">
        <f>SUMIF('Data Mentah'!$C$2:$C$517, Kategori!A60, 'Data Mentah'!$H$2:$H$517)</f>
        <v>316</v>
      </c>
      <c r="H60" s="2">
        <f t="shared" si="1"/>
        <v>52.666666666666664</v>
      </c>
      <c r="I60" s="7">
        <f t="shared" si="4"/>
        <v>1.1710927171078085E-2</v>
      </c>
      <c r="J60" s="8">
        <f t="shared" si="5"/>
        <v>3.6257030521657749</v>
      </c>
      <c r="K60" s="8">
        <f t="shared" si="3"/>
        <v>2.3742969478342251</v>
      </c>
    </row>
    <row r="61" spans="1:11">
      <c r="A61" t="s">
        <v>535</v>
      </c>
      <c r="B61">
        <f>COUNTIF('Data Mentah'!$C$2:$C$517, Kategori!A61)</f>
        <v>25</v>
      </c>
      <c r="C61">
        <f>SUMIF('Data Mentah'!$C$2:$C$517, Kategori!A61, 'Data Mentah'!$D$2:$D$517)</f>
        <v>2244</v>
      </c>
      <c r="D61">
        <f>SUMIF('Data Mentah'!$C$2:$C$517, Kategori!A61, 'Data Mentah'!$E$2:$E$517)</f>
        <v>515</v>
      </c>
      <c r="E61">
        <f>SUMIF('Data Mentah'!$C$2:$C$517, Kategori!A61, 'Data Mentah'!$F$2:$F$517)</f>
        <v>1941</v>
      </c>
      <c r="F61">
        <f>SUMIF('Data Mentah'!$C$2:$C$517, Kategori!A61, 'Data Mentah'!$G$2:$G$517)</f>
        <v>250</v>
      </c>
      <c r="G61">
        <f>SUMIF('Data Mentah'!$C$2:$C$517, Kategori!A61, 'Data Mentah'!$H$2:$H$517)</f>
        <v>1691</v>
      </c>
      <c r="H61" s="2">
        <f t="shared" si="1"/>
        <v>67.64</v>
      </c>
      <c r="I61" s="7">
        <f t="shared" si="4"/>
        <v>1.5040388237690919E-2</v>
      </c>
      <c r="J61" s="8">
        <f t="shared" si="5"/>
        <v>4.6565041983891078</v>
      </c>
      <c r="K61" s="8">
        <f t="shared" si="3"/>
        <v>20.343495801610892</v>
      </c>
    </row>
    <row r="62" spans="1:11">
      <c r="A62" t="s">
        <v>537</v>
      </c>
      <c r="B62">
        <f>COUNTIF('Data Mentah'!$C$2:$C$517, Kategori!A62)</f>
        <v>6</v>
      </c>
      <c r="C62">
        <f>SUMIF('Data Mentah'!$C$2:$C$517, Kategori!A62, 'Data Mentah'!$D$2:$D$517)</f>
        <v>432</v>
      </c>
      <c r="D62">
        <f>SUMIF('Data Mentah'!$C$2:$C$517, Kategori!A62, 'Data Mentah'!$E$2:$E$517)</f>
        <v>140</v>
      </c>
      <c r="E62">
        <f>SUMIF('Data Mentah'!$C$2:$C$517, Kategori!A62, 'Data Mentah'!$F$2:$F$517)</f>
        <v>320</v>
      </c>
      <c r="F62">
        <f>SUMIF('Data Mentah'!$C$2:$C$517, Kategori!A62, 'Data Mentah'!$G$2:$G$517)</f>
        <v>29</v>
      </c>
      <c r="G62">
        <f>SUMIF('Data Mentah'!$C$2:$C$517, Kategori!A62, 'Data Mentah'!$H$2:$H$517)</f>
        <v>291</v>
      </c>
      <c r="H62" s="2">
        <f t="shared" si="1"/>
        <v>48.5</v>
      </c>
      <c r="I62" s="7">
        <f t="shared" si="4"/>
        <v>1.0784429768302921E-2</v>
      </c>
      <c r="J62" s="8">
        <f t="shared" si="5"/>
        <v>3.3388594562665839</v>
      </c>
      <c r="K62" s="8">
        <f t="shared" si="3"/>
        <v>2.6611405437334161</v>
      </c>
    </row>
    <row r="63" spans="1:11">
      <c r="A63" t="s">
        <v>534</v>
      </c>
      <c r="B63">
        <f>COUNTIF('Data Mentah'!$C$2:$C$517, Kategori!A63)</f>
        <v>8</v>
      </c>
      <c r="C63">
        <f>SUMIF('Data Mentah'!$C$2:$C$517, Kategori!A63, 'Data Mentah'!$D$2:$D$517)</f>
        <v>497</v>
      </c>
      <c r="D63">
        <f>SUMIF('Data Mentah'!$C$2:$C$517, Kategori!A63, 'Data Mentah'!$E$2:$E$517)</f>
        <v>123</v>
      </c>
      <c r="E63">
        <f>SUMIF('Data Mentah'!$C$2:$C$517, Kategori!A63, 'Data Mentah'!$F$2:$F$517)</f>
        <v>409</v>
      </c>
      <c r="F63">
        <f>SUMIF('Data Mentah'!$C$2:$C$517, Kategori!A63, 'Data Mentah'!$G$2:$G$517)</f>
        <v>39</v>
      </c>
      <c r="G63">
        <f>SUMIF('Data Mentah'!$C$2:$C$517, Kategori!A63, 'Data Mentah'!$H$2:$H$517)</f>
        <v>370</v>
      </c>
      <c r="H63" s="2">
        <f t="shared" si="1"/>
        <v>46.25</v>
      </c>
      <c r="I63" s="7">
        <f t="shared" si="4"/>
        <v>1.0284121170804333E-2</v>
      </c>
      <c r="J63" s="8">
        <f t="shared" si="5"/>
        <v>3.183963914481021</v>
      </c>
      <c r="K63" s="8">
        <f t="shared" si="3"/>
        <v>4.816036085518979</v>
      </c>
    </row>
    <row r="65" spans="1:8">
      <c r="A65" t="s">
        <v>587</v>
      </c>
      <c r="B65">
        <f>SUM(B2:B63)</f>
        <v>516</v>
      </c>
      <c r="H65" s="5">
        <f>SUM(H2:H63)</f>
        <v>4497.2243356388553</v>
      </c>
    </row>
    <row r="66" spans="1:8">
      <c r="A66" t="s">
        <v>589</v>
      </c>
      <c r="B66">
        <f>B65*C66</f>
        <v>309.59999999999997</v>
      </c>
      <c r="C66" s="4">
        <v>0.6</v>
      </c>
    </row>
    <row r="67" spans="1:8">
      <c r="A67" t="s">
        <v>588</v>
      </c>
      <c r="B67">
        <f>B65*C67</f>
        <v>206.4</v>
      </c>
      <c r="C67" s="4">
        <v>0.4</v>
      </c>
    </row>
  </sheetData>
  <sortState ref="A1:A63">
    <sortCondition ref="A1:A63"/>
  </sortState>
  <conditionalFormatting sqref="H2:H63">
    <cfRule type="cellIs" dxfId="16" priority="5" operator="between">
      <formula>100</formula>
      <formula>200</formula>
    </cfRule>
    <cfRule type="cellIs" dxfId="15" priority="6" operator="greaterThanOrEqual">
      <formula>200</formula>
    </cfRule>
  </conditionalFormatting>
  <conditionalFormatting sqref="K2:K63">
    <cfRule type="cellIs" dxfId="14" priority="1" operator="lessThanOrEqual">
      <formula>0</formula>
    </cfRule>
    <cfRule type="cellIs" dxfId="13" priority="2" operator="between">
      <formula>0</formula>
      <formula>10</formula>
    </cfRule>
    <cfRule type="cellIs" dxfId="12" priority="3" operator="between">
      <formula>10</formula>
      <formula>20</formula>
    </cfRule>
    <cfRule type="cellIs" dxfId="11" priority="4" operator="greaterThanOrEqual">
      <formula>20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5"/>
  <sheetViews>
    <sheetView workbookViewId="0">
      <selection activeCell="C2" sqref="C2"/>
    </sheetView>
  </sheetViews>
  <sheetFormatPr defaultRowHeight="15"/>
  <cols>
    <col min="1" max="1" width="22.42578125" bestFit="1" customWidth="1"/>
  </cols>
  <sheetData>
    <row r="2" spans="1:4">
      <c r="A2" s="3" t="s">
        <v>542</v>
      </c>
      <c r="B2">
        <f>SUMIF(Kategori!$A$2:$A$63,  "*"&amp;Gender!A2&amp;"*", Kategori!$B$2:$B$63)</f>
        <v>39</v>
      </c>
      <c r="C2">
        <f>SUMIF(Kategori!$A$2:$A$63,  "*"&amp;Gender!A2&amp;"*", Kategori!$G$2:$G$63)</f>
        <v>3110</v>
      </c>
      <c r="D2" s="1">
        <f>C2/B2</f>
        <v>79.743589743589737</v>
      </c>
    </row>
    <row r="3" spans="1:4">
      <c r="A3" s="3" t="s">
        <v>543</v>
      </c>
      <c r="B3">
        <f>SUMIF(Kategori!$A$2:$A$63,  "*"&amp;Gender!A3&amp;"*", Kategori!$B$2:$B$63)</f>
        <v>36</v>
      </c>
      <c r="C3">
        <f>SUMIF(Kategori!$A$2:$A$63,  "*"&amp;Gender!A3&amp;"*", Kategori!$G$2:$G$63)</f>
        <v>3311</v>
      </c>
      <c r="D3" s="1">
        <f>C3/B3</f>
        <v>91.972222222222229</v>
      </c>
    </row>
    <row r="4" spans="1:4">
      <c r="A4" t="s">
        <v>585</v>
      </c>
      <c r="B4">
        <f>SUMIF(Kategori!$A$2:$A$63,  "*"&amp;Gender!A4&amp;"*", Kategori!$B$2:$B$63)</f>
        <v>246</v>
      </c>
      <c r="C4">
        <f>SUMIF(Kategori!$A$2:$A$63,  "*"&amp;Gender!A4&amp;"*", Kategori!$G$2:$G$63)</f>
        <v>17591</v>
      </c>
      <c r="D4" s="1">
        <f>C4/B4</f>
        <v>71.50813008130082</v>
      </c>
    </row>
    <row r="5" spans="1:4">
      <c r="A5" t="s">
        <v>586</v>
      </c>
      <c r="B5">
        <f>SUMIF(Kategori!$A$2:$A$63,  "*"&amp;Gender!A5&amp;"*", Kategori!$B$2:$B$63)</f>
        <v>195</v>
      </c>
      <c r="C5">
        <f>SUMIF(Kategori!$A$2:$A$63,  "*"&amp;Gender!A5&amp;"*", Kategori!$G$2:$G$63)</f>
        <v>16084</v>
      </c>
      <c r="D5" s="1">
        <f>C5/B5</f>
        <v>82.482051282051287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U521"/>
  <sheetViews>
    <sheetView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J12" sqref="J12"/>
    </sheetView>
  </sheetViews>
  <sheetFormatPr defaultRowHeight="15"/>
  <cols>
    <col min="1" max="1" width="4" bestFit="1" customWidth="1"/>
    <col min="2" max="2" width="8.5703125" bestFit="1" customWidth="1"/>
    <col min="3" max="3" width="47.28515625" bestFit="1" customWidth="1"/>
    <col min="8" max="8" width="9" bestFit="1" customWidth="1"/>
    <col min="10" max="10" width="6.42578125" bestFit="1" customWidth="1"/>
    <col min="11" max="11" width="13.5703125" bestFit="1" customWidth="1"/>
    <col min="12" max="12" width="3" bestFit="1" customWidth="1"/>
    <col min="13" max="13" width="4.7109375" bestFit="1" customWidth="1"/>
    <col min="15" max="15" width="6.140625" customWidth="1"/>
    <col min="16" max="16" width="4" bestFit="1" customWidth="1"/>
    <col min="17" max="17" width="6.140625" bestFit="1" customWidth="1"/>
    <col min="18" max="18" width="5.5703125" bestFit="1" customWidth="1"/>
    <col min="19" max="19" width="3" bestFit="1" customWidth="1"/>
    <col min="20" max="20" width="5.5703125" bestFit="1" customWidth="1"/>
  </cols>
  <sheetData>
    <row r="1" spans="1:21">
      <c r="O1" s="11" t="s">
        <v>589</v>
      </c>
      <c r="P1">
        <f>COUNTIF(O4:O519, "IN")</f>
        <v>185</v>
      </c>
      <c r="Q1" s="7">
        <f>P1/O521</f>
        <v>0.35852713178294576</v>
      </c>
    </row>
    <row r="2" spans="1:21">
      <c r="O2" s="12" t="s">
        <v>588</v>
      </c>
      <c r="P2">
        <f>COUNTIF(O4:O519, "OUT")</f>
        <v>331</v>
      </c>
      <c r="Q2" s="7">
        <f>P2/O521</f>
        <v>0.64147286821705429</v>
      </c>
    </row>
    <row r="3" spans="1:21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J3" t="s">
        <v>590</v>
      </c>
      <c r="K3" t="s">
        <v>539</v>
      </c>
      <c r="L3" t="s">
        <v>589</v>
      </c>
      <c r="M3" t="s">
        <v>588</v>
      </c>
      <c r="Q3" s="44" t="s">
        <v>589</v>
      </c>
      <c r="R3" s="44"/>
      <c r="S3" s="44" t="s">
        <v>588</v>
      </c>
      <c r="T3" s="44"/>
    </row>
    <row r="4" spans="1:21" s="13" customFormat="1" hidden="1">
      <c r="A4" s="13">
        <v>375</v>
      </c>
      <c r="B4" s="17" t="s">
        <v>382</v>
      </c>
      <c r="C4" s="13" t="s">
        <v>526</v>
      </c>
      <c r="D4" s="13">
        <v>322</v>
      </c>
      <c r="E4" s="13">
        <v>44</v>
      </c>
      <c r="F4" s="13">
        <v>316</v>
      </c>
      <c r="G4" s="13">
        <v>39</v>
      </c>
      <c r="H4" s="13">
        <v>277</v>
      </c>
      <c r="J4" s="14">
        <f>VLOOKUP($C4, Kategori!$A$2:$K$63,8)</f>
        <v>173</v>
      </c>
      <c r="K4" s="14">
        <f>VLOOKUP($C4, Kategori!$A$2:$K$63, 2, FALSE)</f>
        <v>6</v>
      </c>
      <c r="L4" s="14">
        <f>VLOOKUP($C4, Kategori!$A$2:$K$63, 10, FALSE)</f>
        <v>11.909746101734413</v>
      </c>
      <c r="M4" s="14">
        <f>VLOOKUP($C4, Kategori!$A$2:$K$63, 11, FALSE)</f>
        <v>-5.9097461017344131</v>
      </c>
      <c r="O4" s="15" t="s">
        <v>589</v>
      </c>
      <c r="Q4" s="13">
        <f xml:space="preserve"> COUNTIFS($O$4:$O$519, "IN", $C$4:$C$519, C4)</f>
        <v>4</v>
      </c>
      <c r="R4" s="16">
        <f>Q4/K4</f>
        <v>0.66666666666666663</v>
      </c>
      <c r="S4" s="13">
        <f xml:space="preserve"> COUNTIFS($O$4:$O$519, "OUT", $C$4:$C$519, C4)</f>
        <v>2</v>
      </c>
      <c r="T4" s="16">
        <f>S4/K4</f>
        <v>0.33333333333333331</v>
      </c>
      <c r="U4" s="45"/>
    </row>
    <row r="5" spans="1:21" s="13" customFormat="1" hidden="1">
      <c r="A5" s="13">
        <v>373</v>
      </c>
      <c r="B5" s="17" t="s">
        <v>380</v>
      </c>
      <c r="C5" s="13" t="s">
        <v>526</v>
      </c>
      <c r="D5" s="13">
        <v>259</v>
      </c>
      <c r="E5" s="13">
        <v>32</v>
      </c>
      <c r="F5" s="13">
        <v>233</v>
      </c>
      <c r="G5" s="13">
        <v>21</v>
      </c>
      <c r="H5" s="13">
        <v>212</v>
      </c>
      <c r="J5" s="14">
        <f>VLOOKUP($C5, Kategori!$A$2:$K$63,8)</f>
        <v>173</v>
      </c>
      <c r="K5" s="14">
        <f>VLOOKUP($C5, Kategori!$A$2:$K$63, 2, FALSE)</f>
        <v>6</v>
      </c>
      <c r="L5" s="14">
        <f>VLOOKUP($C5, Kategori!$A$2:$K$63, 10, FALSE)</f>
        <v>11.909746101734413</v>
      </c>
      <c r="M5" s="14">
        <f>VLOOKUP($C5, Kategori!$A$2:$K$63, 11, FALSE)</f>
        <v>-5.9097461017344131</v>
      </c>
      <c r="O5" s="15" t="s">
        <v>589</v>
      </c>
      <c r="Q5" s="13">
        <f t="shared" ref="Q5:Q68" si="0" xml:space="preserve"> COUNTIFS($O$4:$O$519, "IN", $C$4:$C$519, C5)</f>
        <v>4</v>
      </c>
      <c r="R5" s="16">
        <f t="shared" ref="R5:R68" si="1">Q5/K5</f>
        <v>0.66666666666666663</v>
      </c>
      <c r="S5" s="13">
        <f t="shared" ref="S5:S68" si="2" xml:space="preserve"> COUNTIFS($O$4:$O$519, "OUT", $C$4:$C$519, C5)</f>
        <v>2</v>
      </c>
      <c r="T5" s="16">
        <f t="shared" ref="T5:T68" si="3">S5/K5</f>
        <v>0.33333333333333331</v>
      </c>
      <c r="U5" s="45"/>
    </row>
    <row r="6" spans="1:21" s="13" customFormat="1" hidden="1">
      <c r="A6" s="13">
        <v>378</v>
      </c>
      <c r="B6" s="17" t="s">
        <v>385</v>
      </c>
      <c r="C6" s="13" t="s">
        <v>526</v>
      </c>
      <c r="D6" s="13">
        <v>240</v>
      </c>
      <c r="E6" s="13">
        <v>45</v>
      </c>
      <c r="F6" s="13">
        <v>219</v>
      </c>
      <c r="G6" s="13">
        <v>23</v>
      </c>
      <c r="H6" s="13">
        <v>196</v>
      </c>
      <c r="J6" s="14">
        <f>VLOOKUP($C6, Kategori!$A$2:$K$63,8)</f>
        <v>173</v>
      </c>
      <c r="K6" s="14">
        <f>VLOOKUP($C6, Kategori!$A$2:$K$63, 2, FALSE)</f>
        <v>6</v>
      </c>
      <c r="L6" s="14">
        <f>VLOOKUP($C6, Kategori!$A$2:$K$63, 10, FALSE)</f>
        <v>11.909746101734413</v>
      </c>
      <c r="M6" s="14">
        <f>VLOOKUP($C6, Kategori!$A$2:$K$63, 11, FALSE)</f>
        <v>-5.9097461017344131</v>
      </c>
      <c r="O6" s="15" t="s">
        <v>589</v>
      </c>
      <c r="Q6" s="13">
        <f t="shared" si="0"/>
        <v>4</v>
      </c>
      <c r="R6" s="16">
        <f t="shared" si="1"/>
        <v>0.66666666666666663</v>
      </c>
      <c r="S6" s="13">
        <f t="shared" si="2"/>
        <v>2</v>
      </c>
      <c r="T6" s="16">
        <f t="shared" si="3"/>
        <v>0.33333333333333331</v>
      </c>
      <c r="U6" s="45"/>
    </row>
    <row r="7" spans="1:21" s="13" customFormat="1" hidden="1">
      <c r="A7" s="13">
        <v>377</v>
      </c>
      <c r="B7" s="17" t="s">
        <v>384</v>
      </c>
      <c r="C7" s="13" t="s">
        <v>526</v>
      </c>
      <c r="D7" s="13">
        <v>213</v>
      </c>
      <c r="E7" s="13">
        <v>32</v>
      </c>
      <c r="F7" s="13">
        <v>223</v>
      </c>
      <c r="G7" s="13">
        <v>43</v>
      </c>
      <c r="H7" s="13">
        <v>180</v>
      </c>
      <c r="J7" s="14">
        <f>VLOOKUP($C7, Kategori!$A$2:$K$63,8)</f>
        <v>173</v>
      </c>
      <c r="K7" s="14">
        <f>VLOOKUP($C7, Kategori!$A$2:$K$63, 2, FALSE)</f>
        <v>6</v>
      </c>
      <c r="L7" s="14">
        <f>VLOOKUP($C7, Kategori!$A$2:$K$63, 10, FALSE)</f>
        <v>11.909746101734413</v>
      </c>
      <c r="M7" s="14">
        <f>VLOOKUP($C7, Kategori!$A$2:$K$63, 11, FALSE)</f>
        <v>-5.9097461017344131</v>
      </c>
      <c r="O7" s="15" t="s">
        <v>589</v>
      </c>
      <c r="Q7" s="13">
        <f t="shared" si="0"/>
        <v>4</v>
      </c>
      <c r="R7" s="16">
        <f t="shared" si="1"/>
        <v>0.66666666666666663</v>
      </c>
      <c r="S7" s="13">
        <f t="shared" si="2"/>
        <v>2</v>
      </c>
      <c r="T7" s="16">
        <f t="shared" si="3"/>
        <v>0.33333333333333331</v>
      </c>
      <c r="U7" s="45"/>
    </row>
    <row r="8" spans="1:21" hidden="1">
      <c r="A8">
        <v>374</v>
      </c>
      <c r="B8" t="s">
        <v>381</v>
      </c>
      <c r="C8" s="10" t="s">
        <v>526</v>
      </c>
      <c r="D8">
        <v>168</v>
      </c>
      <c r="E8">
        <v>36</v>
      </c>
      <c r="F8">
        <v>162</v>
      </c>
      <c r="G8">
        <v>33</v>
      </c>
      <c r="H8">
        <v>129</v>
      </c>
      <c r="J8" s="8">
        <f>VLOOKUP($C8, Kategori!$A$2:$K$63,8)</f>
        <v>173</v>
      </c>
      <c r="K8" s="8">
        <f>VLOOKUP($C8, Kategori!$A$2:$K$63, 2, FALSE)</f>
        <v>6</v>
      </c>
      <c r="L8" s="8">
        <f>VLOOKUP($C8, Kategori!$A$2:$K$63, 10, FALSE)</f>
        <v>11.909746101734413</v>
      </c>
      <c r="M8" s="8">
        <f>VLOOKUP($C8, Kategori!$A$2:$K$63, 11, FALSE)</f>
        <v>-5.9097461017344131</v>
      </c>
      <c r="O8" s="9" t="s">
        <v>588</v>
      </c>
      <c r="Q8">
        <f t="shared" si="0"/>
        <v>4</v>
      </c>
      <c r="R8" s="6">
        <f t="shared" si="1"/>
        <v>0.66666666666666663</v>
      </c>
      <c r="S8">
        <f t="shared" si="2"/>
        <v>2</v>
      </c>
      <c r="T8" s="6">
        <f t="shared" si="3"/>
        <v>0.33333333333333331</v>
      </c>
    </row>
    <row r="9" spans="1:21" hidden="1">
      <c r="A9">
        <v>376</v>
      </c>
      <c r="B9" t="s">
        <v>383</v>
      </c>
      <c r="C9" s="10" t="s">
        <v>526</v>
      </c>
      <c r="D9">
        <v>69</v>
      </c>
      <c r="E9">
        <v>26</v>
      </c>
      <c r="F9">
        <v>53</v>
      </c>
      <c r="G9">
        <v>9</v>
      </c>
      <c r="H9">
        <v>44</v>
      </c>
      <c r="J9" s="8">
        <f>VLOOKUP($C9, Kategori!$A$2:$K$63,8)</f>
        <v>173</v>
      </c>
      <c r="K9" s="8">
        <f>VLOOKUP($C9, Kategori!$A$2:$K$63, 2, FALSE)</f>
        <v>6</v>
      </c>
      <c r="L9" s="8">
        <f>VLOOKUP($C9, Kategori!$A$2:$K$63, 10, FALSE)</f>
        <v>11.909746101734413</v>
      </c>
      <c r="M9" s="8">
        <f>VLOOKUP($C9, Kategori!$A$2:$K$63, 11, FALSE)</f>
        <v>-5.9097461017344131</v>
      </c>
      <c r="O9" s="9" t="s">
        <v>588</v>
      </c>
      <c r="Q9">
        <f t="shared" si="0"/>
        <v>4</v>
      </c>
      <c r="R9" s="6">
        <f t="shared" si="1"/>
        <v>0.66666666666666663</v>
      </c>
      <c r="S9">
        <f t="shared" si="2"/>
        <v>2</v>
      </c>
      <c r="T9" s="6">
        <f t="shared" si="3"/>
        <v>0.33333333333333331</v>
      </c>
    </row>
    <row r="10" spans="1:21" s="13" customFormat="1" hidden="1">
      <c r="A10" s="13">
        <v>381</v>
      </c>
      <c r="B10" s="17" t="s">
        <v>388</v>
      </c>
      <c r="C10" s="13" t="s">
        <v>527</v>
      </c>
      <c r="D10" s="13">
        <v>310</v>
      </c>
      <c r="E10" s="13">
        <v>63</v>
      </c>
      <c r="F10" s="13">
        <v>316</v>
      </c>
      <c r="G10" s="13">
        <v>54</v>
      </c>
      <c r="H10" s="13">
        <v>262</v>
      </c>
      <c r="J10" s="14">
        <f>VLOOKUP($C10, Kategori!$A$2:$K$63,8)</f>
        <v>122.33333333333333</v>
      </c>
      <c r="K10" s="14">
        <f>VLOOKUP($C10, Kategori!$A$2:$K$63, 2, FALSE)</f>
        <v>6</v>
      </c>
      <c r="L10" s="14">
        <f>VLOOKUP($C10, Kategori!$A$2:$K$63, 10, FALSE)</f>
        <v>8.4217279756002501</v>
      </c>
      <c r="M10" s="14">
        <f>VLOOKUP($C10, Kategori!$A$2:$K$63, 11, FALSE)</f>
        <v>-2.4217279756002501</v>
      </c>
      <c r="O10" s="15" t="s">
        <v>589</v>
      </c>
      <c r="Q10" s="13">
        <f t="shared" si="0"/>
        <v>3</v>
      </c>
      <c r="R10" s="16">
        <f t="shared" si="1"/>
        <v>0.5</v>
      </c>
      <c r="S10" s="13">
        <f t="shared" si="2"/>
        <v>3</v>
      </c>
      <c r="T10" s="16">
        <f t="shared" si="3"/>
        <v>0.5</v>
      </c>
    </row>
    <row r="11" spans="1:21" s="13" customFormat="1" hidden="1">
      <c r="A11" s="13">
        <v>379</v>
      </c>
      <c r="B11" s="17" t="s">
        <v>386</v>
      </c>
      <c r="C11" s="13" t="s">
        <v>527</v>
      </c>
      <c r="D11" s="13">
        <v>270</v>
      </c>
      <c r="E11" s="13">
        <v>74</v>
      </c>
      <c r="F11" s="13">
        <v>238</v>
      </c>
      <c r="G11" s="13">
        <v>42</v>
      </c>
      <c r="H11" s="13">
        <v>196</v>
      </c>
      <c r="J11" s="14">
        <f>VLOOKUP($C11, Kategori!$A$2:$K$63,8)</f>
        <v>122.33333333333333</v>
      </c>
      <c r="K11" s="14">
        <f>VLOOKUP($C11, Kategori!$A$2:$K$63, 2, FALSE)</f>
        <v>6</v>
      </c>
      <c r="L11" s="14">
        <f>VLOOKUP($C11, Kategori!$A$2:$K$63, 10, FALSE)</f>
        <v>8.4217279756002501</v>
      </c>
      <c r="M11" s="14">
        <f>VLOOKUP($C11, Kategori!$A$2:$K$63, 11, FALSE)</f>
        <v>-2.4217279756002501</v>
      </c>
      <c r="O11" s="15" t="s">
        <v>589</v>
      </c>
      <c r="Q11" s="13">
        <f t="shared" si="0"/>
        <v>3</v>
      </c>
      <c r="R11" s="16">
        <f t="shared" si="1"/>
        <v>0.5</v>
      </c>
      <c r="S11" s="13">
        <f t="shared" si="2"/>
        <v>3</v>
      </c>
      <c r="T11" s="16">
        <f t="shared" si="3"/>
        <v>0.5</v>
      </c>
    </row>
    <row r="12" spans="1:21" s="13" customFormat="1" hidden="1">
      <c r="A12" s="13">
        <v>380</v>
      </c>
      <c r="B12" s="17" t="s">
        <v>387</v>
      </c>
      <c r="C12" s="13" t="s">
        <v>527</v>
      </c>
      <c r="D12" s="13">
        <v>154</v>
      </c>
      <c r="E12" s="13">
        <v>41</v>
      </c>
      <c r="F12" s="13">
        <v>135</v>
      </c>
      <c r="G12" s="13">
        <v>20</v>
      </c>
      <c r="H12" s="13">
        <v>115</v>
      </c>
      <c r="J12" s="14">
        <f>VLOOKUP($C12, Kategori!$A$2:$K$63,8)</f>
        <v>122.33333333333333</v>
      </c>
      <c r="K12" s="14">
        <f>VLOOKUP($C12, Kategori!$A$2:$K$63, 2, FALSE)</f>
        <v>6</v>
      </c>
      <c r="L12" s="14">
        <f>VLOOKUP($C12, Kategori!$A$2:$K$63, 10, FALSE)</f>
        <v>8.4217279756002501</v>
      </c>
      <c r="M12" s="14">
        <f>VLOOKUP($C12, Kategori!$A$2:$K$63, 11, FALSE)</f>
        <v>-2.4217279756002501</v>
      </c>
      <c r="O12" s="15" t="s">
        <v>589</v>
      </c>
      <c r="Q12" s="13">
        <f t="shared" si="0"/>
        <v>3</v>
      </c>
      <c r="R12" s="16">
        <f t="shared" si="1"/>
        <v>0.5</v>
      </c>
      <c r="S12" s="13">
        <f t="shared" si="2"/>
        <v>3</v>
      </c>
      <c r="T12" s="16">
        <f t="shared" si="3"/>
        <v>0.5</v>
      </c>
    </row>
    <row r="13" spans="1:21" hidden="1">
      <c r="A13">
        <v>383</v>
      </c>
      <c r="B13" t="s">
        <v>390</v>
      </c>
      <c r="C13" s="3" t="s">
        <v>527</v>
      </c>
      <c r="D13">
        <v>113</v>
      </c>
      <c r="E13">
        <v>29</v>
      </c>
      <c r="F13">
        <v>95</v>
      </c>
      <c r="G13">
        <v>14</v>
      </c>
      <c r="H13">
        <v>81</v>
      </c>
      <c r="J13" s="8">
        <f>VLOOKUP($C13, Kategori!$A$2:$K$63,8)</f>
        <v>122.33333333333333</v>
      </c>
      <c r="K13" s="8">
        <f>VLOOKUP($C13, Kategori!$A$2:$K$63, 2, FALSE)</f>
        <v>6</v>
      </c>
      <c r="L13" s="8">
        <f>VLOOKUP($C13, Kategori!$A$2:$K$63, 10, FALSE)</f>
        <v>8.4217279756002501</v>
      </c>
      <c r="M13" s="8">
        <f>VLOOKUP($C13, Kategori!$A$2:$K$63, 11, FALSE)</f>
        <v>-2.4217279756002501</v>
      </c>
      <c r="O13" s="9" t="s">
        <v>588</v>
      </c>
      <c r="Q13">
        <f t="shared" si="0"/>
        <v>3</v>
      </c>
      <c r="R13" s="6">
        <f t="shared" si="1"/>
        <v>0.5</v>
      </c>
      <c r="S13">
        <f t="shared" si="2"/>
        <v>3</v>
      </c>
      <c r="T13" s="6">
        <f t="shared" si="3"/>
        <v>0.5</v>
      </c>
    </row>
    <row r="14" spans="1:21" hidden="1">
      <c r="A14">
        <v>384</v>
      </c>
      <c r="B14" t="s">
        <v>391</v>
      </c>
      <c r="C14" s="3" t="s">
        <v>527</v>
      </c>
      <c r="D14">
        <v>75</v>
      </c>
      <c r="E14">
        <v>29</v>
      </c>
      <c r="F14">
        <v>58</v>
      </c>
      <c r="G14">
        <v>14</v>
      </c>
      <c r="H14">
        <v>44</v>
      </c>
      <c r="J14" s="8">
        <f>VLOOKUP($C14, Kategori!$A$2:$K$63,8)</f>
        <v>122.33333333333333</v>
      </c>
      <c r="K14" s="8">
        <f>VLOOKUP($C14, Kategori!$A$2:$K$63, 2, FALSE)</f>
        <v>6</v>
      </c>
      <c r="L14" s="8">
        <f>VLOOKUP($C14, Kategori!$A$2:$K$63, 10, FALSE)</f>
        <v>8.4217279756002501</v>
      </c>
      <c r="M14" s="8">
        <f>VLOOKUP($C14, Kategori!$A$2:$K$63, 11, FALSE)</f>
        <v>-2.4217279756002501</v>
      </c>
      <c r="O14" s="9" t="s">
        <v>588</v>
      </c>
      <c r="Q14">
        <f t="shared" si="0"/>
        <v>3</v>
      </c>
      <c r="R14" s="6">
        <f t="shared" si="1"/>
        <v>0.5</v>
      </c>
      <c r="S14">
        <f t="shared" si="2"/>
        <v>3</v>
      </c>
      <c r="T14" s="6">
        <f t="shared" si="3"/>
        <v>0.5</v>
      </c>
    </row>
    <row r="15" spans="1:21" hidden="1">
      <c r="A15">
        <v>382</v>
      </c>
      <c r="B15" t="s">
        <v>389</v>
      </c>
      <c r="C15" s="3" t="s">
        <v>527</v>
      </c>
      <c r="D15">
        <v>56</v>
      </c>
      <c r="E15">
        <v>21</v>
      </c>
      <c r="F15">
        <v>41</v>
      </c>
      <c r="G15">
        <v>5</v>
      </c>
      <c r="H15">
        <v>36</v>
      </c>
      <c r="J15" s="8">
        <f>VLOOKUP($C15, Kategori!$A$2:$K$63,8)</f>
        <v>122.33333333333333</v>
      </c>
      <c r="K15" s="8">
        <f>VLOOKUP($C15, Kategori!$A$2:$K$63, 2, FALSE)</f>
        <v>6</v>
      </c>
      <c r="L15" s="8">
        <f>VLOOKUP($C15, Kategori!$A$2:$K$63, 10, FALSE)</f>
        <v>8.4217279756002501</v>
      </c>
      <c r="M15" s="8">
        <f>VLOOKUP($C15, Kategori!$A$2:$K$63, 11, FALSE)</f>
        <v>-2.4217279756002501</v>
      </c>
      <c r="O15" s="9" t="s">
        <v>588</v>
      </c>
      <c r="Q15">
        <f t="shared" si="0"/>
        <v>3</v>
      </c>
      <c r="R15" s="6">
        <f t="shared" si="1"/>
        <v>0.5</v>
      </c>
      <c r="S15">
        <f t="shared" si="2"/>
        <v>3</v>
      </c>
      <c r="T15" s="6">
        <f t="shared" si="3"/>
        <v>0.5</v>
      </c>
    </row>
    <row r="16" spans="1:21" hidden="1">
      <c r="A16">
        <v>372</v>
      </c>
      <c r="B16" t="s">
        <v>379</v>
      </c>
      <c r="C16" s="10" t="s">
        <v>525</v>
      </c>
      <c r="D16">
        <v>65</v>
      </c>
      <c r="E16">
        <v>21</v>
      </c>
      <c r="F16">
        <v>63</v>
      </c>
      <c r="G16">
        <v>14</v>
      </c>
      <c r="H16">
        <v>49</v>
      </c>
      <c r="J16" s="8">
        <f>VLOOKUP($C16, Kategori!$A$2:$K$63,8)</f>
        <v>38</v>
      </c>
      <c r="K16" s="8">
        <f>VLOOKUP($C16, Kategori!$A$2:$K$63, 2, FALSE)</f>
        <v>3</v>
      </c>
      <c r="L16" s="8">
        <f>VLOOKUP($C16, Kategori!$A$2:$K$63, 10, FALSE)</f>
        <v>2.6160135946006222</v>
      </c>
      <c r="M16" s="8">
        <f>VLOOKUP($C16, Kategori!$A$2:$K$63, 11, FALSE)</f>
        <v>0.38398640539937778</v>
      </c>
      <c r="O16" s="9" t="s">
        <v>588</v>
      </c>
      <c r="Q16">
        <f t="shared" si="0"/>
        <v>0</v>
      </c>
      <c r="R16" s="6">
        <f t="shared" si="1"/>
        <v>0</v>
      </c>
      <c r="S16">
        <f t="shared" si="2"/>
        <v>3</v>
      </c>
      <c r="T16" s="6">
        <f t="shared" si="3"/>
        <v>1</v>
      </c>
    </row>
    <row r="17" spans="1:20" hidden="1">
      <c r="A17">
        <v>371</v>
      </c>
      <c r="B17" t="s">
        <v>378</v>
      </c>
      <c r="C17" s="10" t="s">
        <v>525</v>
      </c>
      <c r="D17">
        <v>60</v>
      </c>
      <c r="E17">
        <v>13</v>
      </c>
      <c r="F17">
        <v>69</v>
      </c>
      <c r="G17">
        <v>22</v>
      </c>
      <c r="H17">
        <v>47</v>
      </c>
      <c r="J17" s="8">
        <f>VLOOKUP($C17, Kategori!$A$2:$K$63,8)</f>
        <v>38</v>
      </c>
      <c r="K17" s="8">
        <f>VLOOKUP($C17, Kategori!$A$2:$K$63, 2, FALSE)</f>
        <v>3</v>
      </c>
      <c r="L17" s="8">
        <f>VLOOKUP($C17, Kategori!$A$2:$K$63, 10, FALSE)</f>
        <v>2.6160135946006222</v>
      </c>
      <c r="M17" s="8">
        <f>VLOOKUP($C17, Kategori!$A$2:$K$63, 11, FALSE)</f>
        <v>0.38398640539937778</v>
      </c>
      <c r="O17" s="9" t="s">
        <v>588</v>
      </c>
      <c r="Q17">
        <f t="shared" si="0"/>
        <v>0</v>
      </c>
      <c r="R17" s="6">
        <f t="shared" si="1"/>
        <v>0</v>
      </c>
      <c r="S17">
        <f t="shared" si="2"/>
        <v>3</v>
      </c>
      <c r="T17" s="6">
        <f t="shared" si="3"/>
        <v>1</v>
      </c>
    </row>
    <row r="18" spans="1:20" hidden="1">
      <c r="A18">
        <v>370</v>
      </c>
      <c r="B18" t="s">
        <v>377</v>
      </c>
      <c r="C18" s="10" t="s">
        <v>525</v>
      </c>
      <c r="D18">
        <v>30</v>
      </c>
      <c r="E18">
        <v>12</v>
      </c>
      <c r="F18">
        <v>20</v>
      </c>
      <c r="G18">
        <v>2</v>
      </c>
      <c r="H18">
        <v>18</v>
      </c>
      <c r="J18" s="8">
        <f>VLOOKUP($C18, Kategori!$A$2:$K$63,8)</f>
        <v>38</v>
      </c>
      <c r="K18" s="8">
        <f>VLOOKUP($C18, Kategori!$A$2:$K$63, 2, FALSE)</f>
        <v>3</v>
      </c>
      <c r="L18" s="8">
        <f>VLOOKUP($C18, Kategori!$A$2:$K$63, 10, FALSE)</f>
        <v>2.6160135946006222</v>
      </c>
      <c r="M18" s="8">
        <f>VLOOKUP($C18, Kategori!$A$2:$K$63, 11, FALSE)</f>
        <v>0.38398640539937778</v>
      </c>
      <c r="O18" s="9" t="s">
        <v>588</v>
      </c>
      <c r="Q18">
        <f t="shared" si="0"/>
        <v>0</v>
      </c>
      <c r="R18" s="6">
        <f t="shared" si="1"/>
        <v>0</v>
      </c>
      <c r="S18">
        <f t="shared" si="2"/>
        <v>3</v>
      </c>
      <c r="T18" s="6">
        <f t="shared" si="3"/>
        <v>1</v>
      </c>
    </row>
    <row r="19" spans="1:20" hidden="1">
      <c r="A19">
        <v>368</v>
      </c>
      <c r="B19" t="s">
        <v>375</v>
      </c>
      <c r="C19" t="s">
        <v>538</v>
      </c>
      <c r="D19">
        <v>82</v>
      </c>
      <c r="E19">
        <v>23</v>
      </c>
      <c r="F19">
        <v>81</v>
      </c>
      <c r="G19">
        <v>24</v>
      </c>
      <c r="H19">
        <v>57</v>
      </c>
      <c r="J19" s="8">
        <f>VLOOKUP($C19, Kategori!$A$2:$K$63,8)</f>
        <v>47.5</v>
      </c>
      <c r="K19" s="8">
        <f>VLOOKUP($C19, Kategori!$A$2:$K$63, 2, FALSE)</f>
        <v>4</v>
      </c>
      <c r="L19" s="8">
        <f>VLOOKUP($C19, Kategori!$A$2:$K$63, 10, FALSE)</f>
        <v>3.2700169932507785</v>
      </c>
      <c r="M19" s="8">
        <f>VLOOKUP($C19, Kategori!$A$2:$K$63, 11, FALSE)</f>
        <v>0.72998300674922145</v>
      </c>
      <c r="O19" s="9" t="s">
        <v>588</v>
      </c>
      <c r="Q19">
        <f t="shared" si="0"/>
        <v>0</v>
      </c>
      <c r="R19" s="6">
        <f t="shared" si="1"/>
        <v>0</v>
      </c>
      <c r="S19">
        <f t="shared" si="2"/>
        <v>4</v>
      </c>
      <c r="T19" s="6">
        <f t="shared" si="3"/>
        <v>1</v>
      </c>
    </row>
    <row r="20" spans="1:20" hidden="1">
      <c r="A20">
        <v>369</v>
      </c>
      <c r="B20" t="s">
        <v>376</v>
      </c>
      <c r="C20" t="s">
        <v>538</v>
      </c>
      <c r="D20">
        <v>65</v>
      </c>
      <c r="E20">
        <v>15</v>
      </c>
      <c r="F20">
        <v>60</v>
      </c>
      <c r="G20">
        <v>10</v>
      </c>
      <c r="H20">
        <v>50</v>
      </c>
      <c r="J20" s="8">
        <f>VLOOKUP($C20, Kategori!$A$2:$K$63,8)</f>
        <v>47.5</v>
      </c>
      <c r="K20" s="8">
        <f>VLOOKUP($C20, Kategori!$A$2:$K$63, 2, FALSE)</f>
        <v>4</v>
      </c>
      <c r="L20" s="8">
        <f>VLOOKUP($C20, Kategori!$A$2:$K$63, 10, FALSE)</f>
        <v>3.2700169932507785</v>
      </c>
      <c r="M20" s="8">
        <f>VLOOKUP($C20, Kategori!$A$2:$K$63, 11, FALSE)</f>
        <v>0.72998300674922145</v>
      </c>
      <c r="O20" s="9" t="s">
        <v>588</v>
      </c>
      <c r="Q20">
        <f t="shared" si="0"/>
        <v>0</v>
      </c>
      <c r="R20" s="6">
        <f t="shared" si="1"/>
        <v>0</v>
      </c>
      <c r="S20">
        <f t="shared" si="2"/>
        <v>4</v>
      </c>
      <c r="T20" s="6">
        <f t="shared" si="3"/>
        <v>1</v>
      </c>
    </row>
    <row r="21" spans="1:20" hidden="1">
      <c r="A21">
        <v>367</v>
      </c>
      <c r="B21" t="s">
        <v>374</v>
      </c>
      <c r="C21" t="s">
        <v>538</v>
      </c>
      <c r="D21">
        <v>53</v>
      </c>
      <c r="E21">
        <v>8</v>
      </c>
      <c r="F21">
        <v>56</v>
      </c>
      <c r="G21">
        <v>12</v>
      </c>
      <c r="H21">
        <v>44</v>
      </c>
      <c r="J21" s="8">
        <f>VLOOKUP($C21, Kategori!$A$2:$K$63,8)</f>
        <v>47.5</v>
      </c>
      <c r="K21" s="8">
        <f>VLOOKUP($C21, Kategori!$A$2:$K$63, 2, FALSE)</f>
        <v>4</v>
      </c>
      <c r="L21" s="8">
        <f>VLOOKUP($C21, Kategori!$A$2:$K$63, 10, FALSE)</f>
        <v>3.2700169932507785</v>
      </c>
      <c r="M21" s="8">
        <f>VLOOKUP($C21, Kategori!$A$2:$K$63, 11, FALSE)</f>
        <v>0.72998300674922145</v>
      </c>
      <c r="O21" s="9" t="s">
        <v>588</v>
      </c>
      <c r="Q21">
        <f t="shared" si="0"/>
        <v>0</v>
      </c>
      <c r="R21" s="6">
        <f t="shared" si="1"/>
        <v>0</v>
      </c>
      <c r="S21">
        <f t="shared" si="2"/>
        <v>4</v>
      </c>
      <c r="T21" s="6">
        <f t="shared" si="3"/>
        <v>1</v>
      </c>
    </row>
    <row r="22" spans="1:20" hidden="1">
      <c r="A22">
        <v>365</v>
      </c>
      <c r="B22" t="s">
        <v>372</v>
      </c>
      <c r="C22" t="s">
        <v>538</v>
      </c>
      <c r="D22">
        <v>74</v>
      </c>
      <c r="E22">
        <v>30</v>
      </c>
      <c r="F22">
        <v>51</v>
      </c>
      <c r="G22">
        <v>12</v>
      </c>
      <c r="H22">
        <v>39</v>
      </c>
      <c r="J22" s="8">
        <f>VLOOKUP($C22, Kategori!$A$2:$K$63,8)</f>
        <v>47.5</v>
      </c>
      <c r="K22" s="8">
        <f>VLOOKUP($C22, Kategori!$A$2:$K$63, 2, FALSE)</f>
        <v>4</v>
      </c>
      <c r="L22" s="8">
        <f>VLOOKUP($C22, Kategori!$A$2:$K$63, 10, FALSE)</f>
        <v>3.2700169932507785</v>
      </c>
      <c r="M22" s="8">
        <f>VLOOKUP($C22, Kategori!$A$2:$K$63, 11, FALSE)</f>
        <v>0.72998300674922145</v>
      </c>
      <c r="O22" s="9" t="s">
        <v>588</v>
      </c>
      <c r="Q22">
        <f t="shared" si="0"/>
        <v>0</v>
      </c>
      <c r="R22" s="6">
        <f t="shared" si="1"/>
        <v>0</v>
      </c>
      <c r="S22">
        <f t="shared" si="2"/>
        <v>4</v>
      </c>
      <c r="T22" s="6">
        <f t="shared" si="3"/>
        <v>1</v>
      </c>
    </row>
    <row r="23" spans="1:20" s="13" customFormat="1" hidden="1">
      <c r="A23" s="13">
        <v>352</v>
      </c>
      <c r="B23" s="17" t="s">
        <v>359</v>
      </c>
      <c r="C23" s="13" t="s">
        <v>524</v>
      </c>
      <c r="D23" s="13">
        <v>289</v>
      </c>
      <c r="E23" s="13">
        <v>44</v>
      </c>
      <c r="F23" s="13">
        <v>270</v>
      </c>
      <c r="G23" s="13">
        <v>41</v>
      </c>
      <c r="H23" s="13">
        <v>229</v>
      </c>
      <c r="J23" s="14">
        <f>VLOOKUP($C23, Kategori!$A$2:$K$63,8)</f>
        <v>72.647058823529406</v>
      </c>
      <c r="K23" s="14">
        <f>VLOOKUP($C23, Kategori!$A$2:$K$63, 2, FALSE)</f>
        <v>17</v>
      </c>
      <c r="L23" s="14">
        <f>VLOOKUP($C23, Kategori!$A$2:$K$63, 10, FALSE)</f>
        <v>5.0012024602658958</v>
      </c>
      <c r="M23" s="14">
        <f>VLOOKUP($C23, Kategori!$A$2:$K$63, 11, FALSE)</f>
        <v>11.998797539734104</v>
      </c>
      <c r="O23" s="15" t="s">
        <v>589</v>
      </c>
      <c r="Q23" s="13">
        <f t="shared" si="0"/>
        <v>6</v>
      </c>
      <c r="R23" s="16">
        <f t="shared" si="1"/>
        <v>0.35294117647058826</v>
      </c>
      <c r="S23" s="13">
        <f t="shared" si="2"/>
        <v>11</v>
      </c>
      <c r="T23" s="16">
        <f t="shared" si="3"/>
        <v>0.6470588235294118</v>
      </c>
    </row>
    <row r="24" spans="1:20" s="13" customFormat="1" hidden="1">
      <c r="A24" s="13">
        <v>363</v>
      </c>
      <c r="B24" s="17" t="s">
        <v>370</v>
      </c>
      <c r="C24" s="13" t="s">
        <v>524</v>
      </c>
      <c r="D24" s="13">
        <v>151</v>
      </c>
      <c r="E24" s="13">
        <v>4</v>
      </c>
      <c r="F24" s="13">
        <v>155</v>
      </c>
      <c r="G24" s="13">
        <v>10</v>
      </c>
      <c r="H24" s="13">
        <v>145</v>
      </c>
      <c r="J24" s="14">
        <f>VLOOKUP($C24, Kategori!$A$2:$K$63,8)</f>
        <v>72.647058823529406</v>
      </c>
      <c r="K24" s="14">
        <f>VLOOKUP($C24, Kategori!$A$2:$K$63, 2, FALSE)</f>
        <v>17</v>
      </c>
      <c r="L24" s="14">
        <f>VLOOKUP($C24, Kategori!$A$2:$K$63, 10, FALSE)</f>
        <v>5.0012024602658958</v>
      </c>
      <c r="M24" s="14">
        <f>VLOOKUP($C24, Kategori!$A$2:$K$63, 11, FALSE)</f>
        <v>11.998797539734104</v>
      </c>
      <c r="O24" s="15" t="s">
        <v>589</v>
      </c>
      <c r="Q24" s="13">
        <f t="shared" si="0"/>
        <v>6</v>
      </c>
      <c r="R24" s="16">
        <f t="shared" si="1"/>
        <v>0.35294117647058826</v>
      </c>
      <c r="S24" s="13">
        <f t="shared" si="2"/>
        <v>11</v>
      </c>
      <c r="T24" s="16">
        <f t="shared" si="3"/>
        <v>0.6470588235294118</v>
      </c>
    </row>
    <row r="25" spans="1:20" s="13" customFormat="1" hidden="1">
      <c r="A25" s="17">
        <v>354</v>
      </c>
      <c r="B25" s="17" t="s">
        <v>361</v>
      </c>
      <c r="C25" s="13" t="s">
        <v>524</v>
      </c>
      <c r="D25" s="13">
        <v>126</v>
      </c>
      <c r="E25" s="13">
        <v>18</v>
      </c>
      <c r="F25" s="13">
        <v>126</v>
      </c>
      <c r="G25" s="13">
        <v>19</v>
      </c>
      <c r="H25" s="13">
        <v>107</v>
      </c>
      <c r="J25" s="14">
        <f>VLOOKUP($C25, Kategori!$A$2:$K$63,8)</f>
        <v>72.647058823529406</v>
      </c>
      <c r="K25" s="14">
        <f>VLOOKUP($C25, Kategori!$A$2:$K$63, 2, FALSE)</f>
        <v>17</v>
      </c>
      <c r="L25" s="14">
        <f>VLOOKUP($C25, Kategori!$A$2:$K$63, 10, FALSE)</f>
        <v>5.0012024602658958</v>
      </c>
      <c r="M25" s="14">
        <f>VLOOKUP($C25, Kategori!$A$2:$K$63, 11, FALSE)</f>
        <v>11.998797539734104</v>
      </c>
      <c r="O25" s="15" t="s">
        <v>589</v>
      </c>
      <c r="Q25" s="13">
        <f t="shared" si="0"/>
        <v>6</v>
      </c>
      <c r="R25" s="16">
        <f t="shared" si="1"/>
        <v>0.35294117647058826</v>
      </c>
      <c r="S25" s="13">
        <f t="shared" si="2"/>
        <v>11</v>
      </c>
      <c r="T25" s="16">
        <f t="shared" si="3"/>
        <v>0.6470588235294118</v>
      </c>
    </row>
    <row r="26" spans="1:20" s="13" customFormat="1" hidden="1">
      <c r="A26" s="13">
        <v>356</v>
      </c>
      <c r="B26" s="17" t="s">
        <v>363</v>
      </c>
      <c r="C26" s="13" t="s">
        <v>524</v>
      </c>
      <c r="D26" s="13">
        <v>104</v>
      </c>
      <c r="E26" s="13">
        <v>21</v>
      </c>
      <c r="F26" s="13">
        <v>100</v>
      </c>
      <c r="G26" s="13">
        <v>20</v>
      </c>
      <c r="H26" s="13">
        <v>80</v>
      </c>
      <c r="J26" s="14">
        <f>VLOOKUP($C26, Kategori!$A$2:$K$63,8)</f>
        <v>72.647058823529406</v>
      </c>
      <c r="K26" s="14">
        <f>VLOOKUP($C26, Kategori!$A$2:$K$63, 2, FALSE)</f>
        <v>17</v>
      </c>
      <c r="L26" s="14">
        <f>VLOOKUP($C26, Kategori!$A$2:$K$63, 10, FALSE)</f>
        <v>5.0012024602658958</v>
      </c>
      <c r="M26" s="14">
        <f>VLOOKUP($C26, Kategori!$A$2:$K$63, 11, FALSE)</f>
        <v>11.998797539734104</v>
      </c>
      <c r="O26" s="15" t="s">
        <v>589</v>
      </c>
      <c r="Q26" s="13">
        <f t="shared" si="0"/>
        <v>6</v>
      </c>
      <c r="R26" s="16">
        <f t="shared" si="1"/>
        <v>0.35294117647058826</v>
      </c>
      <c r="S26" s="13">
        <f t="shared" si="2"/>
        <v>11</v>
      </c>
      <c r="T26" s="16">
        <f t="shared" si="3"/>
        <v>0.6470588235294118</v>
      </c>
    </row>
    <row r="27" spans="1:20" s="13" customFormat="1" hidden="1">
      <c r="A27" s="13">
        <v>351</v>
      </c>
      <c r="B27" s="17" t="s">
        <v>358</v>
      </c>
      <c r="C27" s="13" t="s">
        <v>524</v>
      </c>
      <c r="D27" s="13">
        <v>95</v>
      </c>
      <c r="E27" s="13">
        <v>20</v>
      </c>
      <c r="F27" s="13">
        <v>81</v>
      </c>
      <c r="G27" s="13">
        <v>8</v>
      </c>
      <c r="H27" s="13">
        <v>73</v>
      </c>
      <c r="J27" s="14">
        <f>VLOOKUP($C27, Kategori!$A$2:$K$63,8)</f>
        <v>72.647058823529406</v>
      </c>
      <c r="K27" s="14">
        <f>VLOOKUP($C27, Kategori!$A$2:$K$63, 2, FALSE)</f>
        <v>17</v>
      </c>
      <c r="L27" s="14">
        <f>VLOOKUP($C27, Kategori!$A$2:$K$63, 10, FALSE)</f>
        <v>5.0012024602658958</v>
      </c>
      <c r="M27" s="14">
        <f>VLOOKUP($C27, Kategori!$A$2:$K$63, 11, FALSE)</f>
        <v>11.998797539734104</v>
      </c>
      <c r="O27" s="15" t="s">
        <v>589</v>
      </c>
      <c r="Q27" s="13">
        <f t="shared" si="0"/>
        <v>6</v>
      </c>
      <c r="R27" s="16">
        <f t="shared" si="1"/>
        <v>0.35294117647058826</v>
      </c>
      <c r="S27" s="13">
        <f t="shared" si="2"/>
        <v>11</v>
      </c>
      <c r="T27" s="16">
        <f t="shared" si="3"/>
        <v>0.6470588235294118</v>
      </c>
    </row>
    <row r="28" spans="1:20" s="13" customFormat="1" hidden="1">
      <c r="A28" s="13">
        <v>357</v>
      </c>
      <c r="B28" s="17" t="s">
        <v>364</v>
      </c>
      <c r="C28" s="13" t="s">
        <v>524</v>
      </c>
      <c r="D28" s="13">
        <v>108</v>
      </c>
      <c r="E28" s="13">
        <v>35</v>
      </c>
      <c r="F28" s="13">
        <v>88</v>
      </c>
      <c r="G28" s="13">
        <v>16</v>
      </c>
      <c r="H28" s="13">
        <v>72</v>
      </c>
      <c r="J28" s="14">
        <f>VLOOKUP($C28, Kategori!$A$2:$K$63,8)</f>
        <v>72.647058823529406</v>
      </c>
      <c r="K28" s="14">
        <f>VLOOKUP($C28, Kategori!$A$2:$K$63, 2, FALSE)</f>
        <v>17</v>
      </c>
      <c r="L28" s="14">
        <f>VLOOKUP($C28, Kategori!$A$2:$K$63, 10, FALSE)</f>
        <v>5.0012024602658958</v>
      </c>
      <c r="M28" s="14">
        <f>VLOOKUP($C28, Kategori!$A$2:$K$63, 11, FALSE)</f>
        <v>11.998797539734104</v>
      </c>
      <c r="O28" s="15" t="s">
        <v>589</v>
      </c>
      <c r="Q28" s="13">
        <f t="shared" si="0"/>
        <v>6</v>
      </c>
      <c r="R28" s="16">
        <f t="shared" si="1"/>
        <v>0.35294117647058826</v>
      </c>
      <c r="S28" s="13">
        <f t="shared" si="2"/>
        <v>11</v>
      </c>
      <c r="T28" s="16">
        <f t="shared" si="3"/>
        <v>0.6470588235294118</v>
      </c>
    </row>
    <row r="29" spans="1:20" hidden="1">
      <c r="A29">
        <v>349</v>
      </c>
      <c r="B29" t="s">
        <v>356</v>
      </c>
      <c r="C29" s="10" t="s">
        <v>524</v>
      </c>
      <c r="D29">
        <v>95</v>
      </c>
      <c r="E29">
        <v>26</v>
      </c>
      <c r="F29">
        <v>88</v>
      </c>
      <c r="G29">
        <v>21</v>
      </c>
      <c r="H29">
        <v>67</v>
      </c>
      <c r="J29" s="8">
        <f>VLOOKUP($C29, Kategori!$A$2:$K$63,8)</f>
        <v>72.647058823529406</v>
      </c>
      <c r="K29" s="8">
        <f>VLOOKUP($C29, Kategori!$A$2:$K$63, 2, FALSE)</f>
        <v>17</v>
      </c>
      <c r="L29" s="8">
        <f>VLOOKUP($C29, Kategori!$A$2:$K$63, 10, FALSE)</f>
        <v>5.0012024602658958</v>
      </c>
      <c r="M29" s="8">
        <f>VLOOKUP($C29, Kategori!$A$2:$K$63, 11, FALSE)</f>
        <v>11.998797539734104</v>
      </c>
      <c r="O29" s="9" t="s">
        <v>588</v>
      </c>
      <c r="Q29">
        <f t="shared" si="0"/>
        <v>6</v>
      </c>
      <c r="R29" s="6">
        <f t="shared" si="1"/>
        <v>0.35294117647058826</v>
      </c>
      <c r="S29">
        <f t="shared" si="2"/>
        <v>11</v>
      </c>
      <c r="T29" s="6">
        <f t="shared" si="3"/>
        <v>0.6470588235294118</v>
      </c>
    </row>
    <row r="30" spans="1:20" hidden="1">
      <c r="A30">
        <v>359</v>
      </c>
      <c r="B30" t="s">
        <v>366</v>
      </c>
      <c r="C30" s="10" t="s">
        <v>524</v>
      </c>
      <c r="D30">
        <v>87</v>
      </c>
      <c r="E30">
        <v>20</v>
      </c>
      <c r="F30">
        <v>75</v>
      </c>
      <c r="G30">
        <v>12</v>
      </c>
      <c r="H30">
        <v>63</v>
      </c>
      <c r="J30" s="8">
        <f>VLOOKUP($C30, Kategori!$A$2:$K$63,8)</f>
        <v>72.647058823529406</v>
      </c>
      <c r="K30" s="8">
        <f>VLOOKUP($C30, Kategori!$A$2:$K$63, 2, FALSE)</f>
        <v>17</v>
      </c>
      <c r="L30" s="8">
        <f>VLOOKUP($C30, Kategori!$A$2:$K$63, 10, FALSE)</f>
        <v>5.0012024602658958</v>
      </c>
      <c r="M30" s="8">
        <f>VLOOKUP($C30, Kategori!$A$2:$K$63, 11, FALSE)</f>
        <v>11.998797539734104</v>
      </c>
      <c r="O30" s="9" t="s">
        <v>588</v>
      </c>
      <c r="Q30">
        <f t="shared" si="0"/>
        <v>6</v>
      </c>
      <c r="R30" s="6">
        <f t="shared" si="1"/>
        <v>0.35294117647058826</v>
      </c>
      <c r="S30">
        <f t="shared" si="2"/>
        <v>11</v>
      </c>
      <c r="T30" s="6">
        <f t="shared" si="3"/>
        <v>0.6470588235294118</v>
      </c>
    </row>
    <row r="31" spans="1:20" hidden="1">
      <c r="A31">
        <v>353</v>
      </c>
      <c r="B31" t="s">
        <v>360</v>
      </c>
      <c r="C31" s="10" t="s">
        <v>524</v>
      </c>
      <c r="D31">
        <v>84</v>
      </c>
      <c r="E31">
        <v>22</v>
      </c>
      <c r="F31">
        <v>76</v>
      </c>
      <c r="G31">
        <v>15</v>
      </c>
      <c r="H31">
        <v>61</v>
      </c>
      <c r="J31" s="8">
        <f>VLOOKUP($C31, Kategori!$A$2:$K$63,8)</f>
        <v>72.647058823529406</v>
      </c>
      <c r="K31" s="8">
        <f>VLOOKUP($C31, Kategori!$A$2:$K$63, 2, FALSE)</f>
        <v>17</v>
      </c>
      <c r="L31" s="8">
        <f>VLOOKUP($C31, Kategori!$A$2:$K$63, 10, FALSE)</f>
        <v>5.0012024602658958</v>
      </c>
      <c r="M31" s="8">
        <f>VLOOKUP($C31, Kategori!$A$2:$K$63, 11, FALSE)</f>
        <v>11.998797539734104</v>
      </c>
      <c r="O31" s="9" t="s">
        <v>588</v>
      </c>
      <c r="Q31">
        <f t="shared" si="0"/>
        <v>6</v>
      </c>
      <c r="R31" s="6">
        <f t="shared" si="1"/>
        <v>0.35294117647058826</v>
      </c>
      <c r="S31">
        <f t="shared" si="2"/>
        <v>11</v>
      </c>
      <c r="T31" s="6">
        <f t="shared" si="3"/>
        <v>0.6470588235294118</v>
      </c>
    </row>
    <row r="32" spans="1:20" hidden="1">
      <c r="A32">
        <v>364</v>
      </c>
      <c r="B32" t="s">
        <v>371</v>
      </c>
      <c r="C32" s="10" t="s">
        <v>524</v>
      </c>
      <c r="D32">
        <v>82</v>
      </c>
      <c r="E32">
        <v>21</v>
      </c>
      <c r="F32">
        <v>67</v>
      </c>
      <c r="G32">
        <v>6</v>
      </c>
      <c r="H32">
        <v>61</v>
      </c>
      <c r="J32" s="8">
        <f>VLOOKUP($C32, Kategori!$A$2:$K$63,8)</f>
        <v>72.647058823529406</v>
      </c>
      <c r="K32" s="8">
        <f>VLOOKUP($C32, Kategori!$A$2:$K$63, 2, FALSE)</f>
        <v>17</v>
      </c>
      <c r="L32" s="8">
        <f>VLOOKUP($C32, Kategori!$A$2:$K$63, 10, FALSE)</f>
        <v>5.0012024602658958</v>
      </c>
      <c r="M32" s="8">
        <f>VLOOKUP($C32, Kategori!$A$2:$K$63, 11, FALSE)</f>
        <v>11.998797539734104</v>
      </c>
      <c r="O32" s="9" t="s">
        <v>588</v>
      </c>
      <c r="Q32">
        <f t="shared" si="0"/>
        <v>6</v>
      </c>
      <c r="R32" s="6">
        <f t="shared" si="1"/>
        <v>0.35294117647058826</v>
      </c>
      <c r="S32">
        <f t="shared" si="2"/>
        <v>11</v>
      </c>
      <c r="T32" s="6">
        <f t="shared" si="3"/>
        <v>0.6470588235294118</v>
      </c>
    </row>
    <row r="33" spans="1:20" hidden="1">
      <c r="A33">
        <v>358</v>
      </c>
      <c r="B33" t="s">
        <v>365</v>
      </c>
      <c r="C33" s="10" t="s">
        <v>524</v>
      </c>
      <c r="D33">
        <v>62</v>
      </c>
      <c r="E33">
        <v>7</v>
      </c>
      <c r="F33">
        <v>71</v>
      </c>
      <c r="G33">
        <v>16</v>
      </c>
      <c r="H33">
        <v>55</v>
      </c>
      <c r="J33" s="8">
        <f>VLOOKUP($C33, Kategori!$A$2:$K$63,8)</f>
        <v>72.647058823529406</v>
      </c>
      <c r="K33" s="8">
        <f>VLOOKUP($C33, Kategori!$A$2:$K$63, 2, FALSE)</f>
        <v>17</v>
      </c>
      <c r="L33" s="8">
        <f>VLOOKUP($C33, Kategori!$A$2:$K$63, 10, FALSE)</f>
        <v>5.0012024602658958</v>
      </c>
      <c r="M33" s="8">
        <f>VLOOKUP($C33, Kategori!$A$2:$K$63, 11, FALSE)</f>
        <v>11.998797539734104</v>
      </c>
      <c r="O33" s="9" t="s">
        <v>588</v>
      </c>
      <c r="Q33">
        <f t="shared" si="0"/>
        <v>6</v>
      </c>
      <c r="R33" s="6">
        <f t="shared" si="1"/>
        <v>0.35294117647058826</v>
      </c>
      <c r="S33">
        <f t="shared" si="2"/>
        <v>11</v>
      </c>
      <c r="T33" s="6">
        <f t="shared" si="3"/>
        <v>0.6470588235294118</v>
      </c>
    </row>
    <row r="34" spans="1:20" hidden="1">
      <c r="A34">
        <v>350</v>
      </c>
      <c r="B34" t="s">
        <v>357</v>
      </c>
      <c r="C34" s="10" t="s">
        <v>524</v>
      </c>
      <c r="D34">
        <v>78</v>
      </c>
      <c r="E34">
        <v>27</v>
      </c>
      <c r="F34">
        <v>66</v>
      </c>
      <c r="G34">
        <v>16</v>
      </c>
      <c r="H34">
        <v>50</v>
      </c>
      <c r="J34" s="8">
        <f>VLOOKUP($C34, Kategori!$A$2:$K$63,8)</f>
        <v>72.647058823529406</v>
      </c>
      <c r="K34" s="8">
        <f>VLOOKUP($C34, Kategori!$A$2:$K$63, 2, FALSE)</f>
        <v>17</v>
      </c>
      <c r="L34" s="8">
        <f>VLOOKUP($C34, Kategori!$A$2:$K$63, 10, FALSE)</f>
        <v>5.0012024602658958</v>
      </c>
      <c r="M34" s="8">
        <f>VLOOKUP($C34, Kategori!$A$2:$K$63, 11, FALSE)</f>
        <v>11.998797539734104</v>
      </c>
      <c r="O34" s="9" t="s">
        <v>588</v>
      </c>
      <c r="Q34">
        <f t="shared" si="0"/>
        <v>6</v>
      </c>
      <c r="R34" s="6">
        <f t="shared" si="1"/>
        <v>0.35294117647058826</v>
      </c>
      <c r="S34">
        <f t="shared" si="2"/>
        <v>11</v>
      </c>
      <c r="T34" s="6">
        <f t="shared" si="3"/>
        <v>0.6470588235294118</v>
      </c>
    </row>
    <row r="35" spans="1:20" hidden="1">
      <c r="A35">
        <v>362</v>
      </c>
      <c r="B35" t="s">
        <v>369</v>
      </c>
      <c r="C35" s="10" t="s">
        <v>524</v>
      </c>
      <c r="D35">
        <v>81</v>
      </c>
      <c r="E35">
        <v>32</v>
      </c>
      <c r="F35">
        <v>62</v>
      </c>
      <c r="G35">
        <v>14</v>
      </c>
      <c r="H35">
        <v>48</v>
      </c>
      <c r="J35" s="8">
        <f>VLOOKUP($C35, Kategori!$A$2:$K$63,8)</f>
        <v>72.647058823529406</v>
      </c>
      <c r="K35" s="8">
        <f>VLOOKUP($C35, Kategori!$A$2:$K$63, 2, FALSE)</f>
        <v>17</v>
      </c>
      <c r="L35" s="8">
        <f>VLOOKUP($C35, Kategori!$A$2:$K$63, 10, FALSE)</f>
        <v>5.0012024602658958</v>
      </c>
      <c r="M35" s="8">
        <f>VLOOKUP($C35, Kategori!$A$2:$K$63, 11, FALSE)</f>
        <v>11.998797539734104</v>
      </c>
      <c r="O35" s="9" t="s">
        <v>588</v>
      </c>
      <c r="Q35">
        <f t="shared" si="0"/>
        <v>6</v>
      </c>
      <c r="R35" s="6">
        <f t="shared" si="1"/>
        <v>0.35294117647058826</v>
      </c>
      <c r="S35">
        <f t="shared" si="2"/>
        <v>11</v>
      </c>
      <c r="T35" s="6">
        <f t="shared" si="3"/>
        <v>0.6470588235294118</v>
      </c>
    </row>
    <row r="36" spans="1:20" hidden="1">
      <c r="A36">
        <v>366</v>
      </c>
      <c r="B36" t="s">
        <v>373</v>
      </c>
      <c r="C36" s="10" t="s">
        <v>524</v>
      </c>
      <c r="D36">
        <v>66</v>
      </c>
      <c r="E36">
        <v>29</v>
      </c>
      <c r="F36">
        <v>49</v>
      </c>
      <c r="G36">
        <v>12</v>
      </c>
      <c r="H36">
        <v>37</v>
      </c>
      <c r="J36" s="8">
        <f>VLOOKUP($C36, Kategori!$A$2:$K$63,8)</f>
        <v>72.647058823529406</v>
      </c>
      <c r="K36" s="8">
        <f>VLOOKUP($C36, Kategori!$A$2:$K$63, 2, FALSE)</f>
        <v>17</v>
      </c>
      <c r="L36" s="8">
        <f>VLOOKUP($C36, Kategori!$A$2:$K$63, 10, FALSE)</f>
        <v>5.0012024602658958</v>
      </c>
      <c r="M36" s="8">
        <f>VLOOKUP($C36, Kategori!$A$2:$K$63, 11, FALSE)</f>
        <v>11.998797539734104</v>
      </c>
      <c r="O36" s="9" t="s">
        <v>588</v>
      </c>
      <c r="Q36">
        <f t="shared" si="0"/>
        <v>6</v>
      </c>
      <c r="R36" s="6">
        <f t="shared" si="1"/>
        <v>0.35294117647058826</v>
      </c>
      <c r="S36">
        <f t="shared" si="2"/>
        <v>11</v>
      </c>
      <c r="T36" s="6">
        <f t="shared" si="3"/>
        <v>0.6470588235294118</v>
      </c>
    </row>
    <row r="37" spans="1:20" hidden="1">
      <c r="A37">
        <v>355</v>
      </c>
      <c r="B37" t="s">
        <v>362</v>
      </c>
      <c r="C37" s="10" t="s">
        <v>524</v>
      </c>
      <c r="D37">
        <v>53</v>
      </c>
      <c r="E37">
        <v>16</v>
      </c>
      <c r="F37">
        <v>37</v>
      </c>
      <c r="G37">
        <v>5</v>
      </c>
      <c r="H37">
        <v>32</v>
      </c>
      <c r="J37" s="8">
        <f>VLOOKUP($C37, Kategori!$A$2:$K$63,8)</f>
        <v>72.647058823529406</v>
      </c>
      <c r="K37" s="8">
        <f>VLOOKUP($C37, Kategori!$A$2:$K$63, 2, FALSE)</f>
        <v>17</v>
      </c>
      <c r="L37" s="8">
        <f>VLOOKUP($C37, Kategori!$A$2:$K$63, 10, FALSE)</f>
        <v>5.0012024602658958</v>
      </c>
      <c r="M37" s="8">
        <f>VLOOKUP($C37, Kategori!$A$2:$K$63, 11, FALSE)</f>
        <v>11.998797539734104</v>
      </c>
      <c r="O37" s="9" t="s">
        <v>588</v>
      </c>
      <c r="Q37">
        <f t="shared" si="0"/>
        <v>6</v>
      </c>
      <c r="R37" s="6">
        <f t="shared" si="1"/>
        <v>0.35294117647058826</v>
      </c>
      <c r="S37">
        <f t="shared" si="2"/>
        <v>11</v>
      </c>
      <c r="T37" s="6">
        <f t="shared" si="3"/>
        <v>0.6470588235294118</v>
      </c>
    </row>
    <row r="38" spans="1:20" hidden="1">
      <c r="A38">
        <v>361</v>
      </c>
      <c r="B38" t="s">
        <v>368</v>
      </c>
      <c r="C38" s="10" t="s">
        <v>524</v>
      </c>
      <c r="D38">
        <v>41</v>
      </c>
      <c r="E38">
        <v>10</v>
      </c>
      <c r="F38">
        <v>34</v>
      </c>
      <c r="G38">
        <v>3</v>
      </c>
      <c r="H38">
        <v>31</v>
      </c>
      <c r="J38" s="8">
        <f>VLOOKUP($C38, Kategori!$A$2:$K$63,8)</f>
        <v>72.647058823529406</v>
      </c>
      <c r="K38" s="8">
        <f>VLOOKUP($C38, Kategori!$A$2:$K$63, 2, FALSE)</f>
        <v>17</v>
      </c>
      <c r="L38" s="8">
        <f>VLOOKUP($C38, Kategori!$A$2:$K$63, 10, FALSE)</f>
        <v>5.0012024602658958</v>
      </c>
      <c r="M38" s="8">
        <f>VLOOKUP($C38, Kategori!$A$2:$K$63, 11, FALSE)</f>
        <v>11.998797539734104</v>
      </c>
      <c r="O38" s="9" t="s">
        <v>588</v>
      </c>
      <c r="Q38">
        <f t="shared" si="0"/>
        <v>6</v>
      </c>
      <c r="R38" s="6">
        <f t="shared" si="1"/>
        <v>0.35294117647058826</v>
      </c>
      <c r="S38">
        <f t="shared" si="2"/>
        <v>11</v>
      </c>
      <c r="T38" s="6">
        <f t="shared" si="3"/>
        <v>0.6470588235294118</v>
      </c>
    </row>
    <row r="39" spans="1:20" hidden="1">
      <c r="A39">
        <v>360</v>
      </c>
      <c r="B39" t="s">
        <v>367</v>
      </c>
      <c r="C39" s="10" t="s">
        <v>524</v>
      </c>
      <c r="D39">
        <v>34</v>
      </c>
      <c r="E39">
        <v>9</v>
      </c>
      <c r="F39">
        <v>28</v>
      </c>
      <c r="G39">
        <v>4</v>
      </c>
      <c r="H39">
        <v>24</v>
      </c>
      <c r="J39" s="8">
        <f>VLOOKUP($C39, Kategori!$A$2:$K$63,8)</f>
        <v>72.647058823529406</v>
      </c>
      <c r="K39" s="8">
        <f>VLOOKUP($C39, Kategori!$A$2:$K$63, 2, FALSE)</f>
        <v>17</v>
      </c>
      <c r="L39" s="8">
        <f>VLOOKUP($C39, Kategori!$A$2:$K$63, 10, FALSE)</f>
        <v>5.0012024602658958</v>
      </c>
      <c r="M39" s="8">
        <f>VLOOKUP($C39, Kategori!$A$2:$K$63, 11, FALSE)</f>
        <v>11.998797539734104</v>
      </c>
      <c r="O39" s="9" t="s">
        <v>588</v>
      </c>
      <c r="Q39">
        <f t="shared" si="0"/>
        <v>6</v>
      </c>
      <c r="R39" s="6">
        <f t="shared" si="1"/>
        <v>0.35294117647058826</v>
      </c>
      <c r="S39">
        <f t="shared" si="2"/>
        <v>11</v>
      </c>
      <c r="T39" s="6">
        <f t="shared" si="3"/>
        <v>0.6470588235294118</v>
      </c>
    </row>
    <row r="40" spans="1:20" s="13" customFormat="1" hidden="1">
      <c r="A40" s="13">
        <v>423</v>
      </c>
      <c r="B40" s="17" t="s">
        <v>430</v>
      </c>
      <c r="C40" s="13" t="s">
        <v>533</v>
      </c>
      <c r="D40" s="13">
        <v>175</v>
      </c>
      <c r="E40" s="13">
        <v>55</v>
      </c>
      <c r="F40" s="13">
        <v>169</v>
      </c>
      <c r="G40" s="13">
        <v>46</v>
      </c>
      <c r="H40" s="13">
        <v>123</v>
      </c>
      <c r="J40" s="14">
        <f>VLOOKUP($C40, Kategori!$A$2:$K$63,8)</f>
        <v>93</v>
      </c>
      <c r="K40" s="14">
        <f>VLOOKUP($C40, Kategori!$A$2:$K$63, 2, FALSE)</f>
        <v>2</v>
      </c>
      <c r="L40" s="14">
        <f>VLOOKUP($C40, Kategori!$A$2:$K$63, 10, FALSE)</f>
        <v>6.4023490604699447</v>
      </c>
      <c r="M40" s="14">
        <f>VLOOKUP($C40, Kategori!$A$2:$K$63, 11, FALSE)</f>
        <v>-4.4023490604699447</v>
      </c>
      <c r="O40" s="15" t="s">
        <v>589</v>
      </c>
      <c r="Q40" s="13">
        <f t="shared" si="0"/>
        <v>1</v>
      </c>
      <c r="R40" s="16">
        <f t="shared" si="1"/>
        <v>0.5</v>
      </c>
      <c r="S40" s="13">
        <f t="shared" si="2"/>
        <v>1</v>
      </c>
      <c r="T40" s="16">
        <f t="shared" si="3"/>
        <v>0.5</v>
      </c>
    </row>
    <row r="41" spans="1:20" hidden="1">
      <c r="A41">
        <v>422</v>
      </c>
      <c r="B41" t="s">
        <v>429</v>
      </c>
      <c r="C41" s="3" t="s">
        <v>533</v>
      </c>
      <c r="D41">
        <v>99</v>
      </c>
      <c r="E41">
        <v>29</v>
      </c>
      <c r="F41">
        <v>95</v>
      </c>
      <c r="G41">
        <v>32</v>
      </c>
      <c r="H41">
        <v>63</v>
      </c>
      <c r="J41" s="8">
        <f>VLOOKUP($C41, Kategori!$A$2:$K$63,8)</f>
        <v>93</v>
      </c>
      <c r="K41" s="8">
        <f>VLOOKUP($C41, Kategori!$A$2:$K$63, 2, FALSE)</f>
        <v>2</v>
      </c>
      <c r="L41" s="8">
        <f>VLOOKUP($C41, Kategori!$A$2:$K$63, 10, FALSE)</f>
        <v>6.4023490604699447</v>
      </c>
      <c r="M41" s="8">
        <f>VLOOKUP($C41, Kategori!$A$2:$K$63, 11, FALSE)</f>
        <v>-4.4023490604699447</v>
      </c>
      <c r="O41" s="9" t="s">
        <v>588</v>
      </c>
      <c r="Q41">
        <f t="shared" si="0"/>
        <v>1</v>
      </c>
      <c r="R41" s="6">
        <f t="shared" si="1"/>
        <v>0.5</v>
      </c>
      <c r="S41">
        <f t="shared" si="2"/>
        <v>1</v>
      </c>
      <c r="T41" s="6">
        <f t="shared" si="3"/>
        <v>0.5</v>
      </c>
    </row>
    <row r="42" spans="1:20" s="13" customFormat="1" hidden="1">
      <c r="A42" s="13">
        <v>416</v>
      </c>
      <c r="B42" s="17" t="s">
        <v>423</v>
      </c>
      <c r="C42" s="13" t="s">
        <v>532</v>
      </c>
      <c r="D42" s="13">
        <v>119</v>
      </c>
      <c r="E42" s="13">
        <v>27</v>
      </c>
      <c r="F42" s="13">
        <v>106</v>
      </c>
      <c r="G42" s="13">
        <v>13</v>
      </c>
      <c r="H42" s="13">
        <v>93</v>
      </c>
      <c r="J42" s="14">
        <f>VLOOKUP($C42, Kategori!$A$2:$K$63,8)</f>
        <v>57</v>
      </c>
      <c r="K42" s="14">
        <f>VLOOKUP($C42, Kategori!$A$2:$K$63, 2, FALSE)</f>
        <v>2</v>
      </c>
      <c r="L42" s="14">
        <f>VLOOKUP($C42, Kategori!$A$2:$K$63, 10, FALSE)</f>
        <v>3.924020391900934</v>
      </c>
      <c r="M42" s="14">
        <f>VLOOKUP($C42, Kategori!$A$2:$K$63, 11, FALSE)</f>
        <v>-1.924020391900934</v>
      </c>
      <c r="O42" s="15" t="s">
        <v>589</v>
      </c>
      <c r="Q42" s="13">
        <f t="shared" si="0"/>
        <v>1</v>
      </c>
      <c r="R42" s="16">
        <f t="shared" si="1"/>
        <v>0.5</v>
      </c>
      <c r="S42" s="13">
        <f t="shared" si="2"/>
        <v>1</v>
      </c>
      <c r="T42" s="16">
        <f t="shared" si="3"/>
        <v>0.5</v>
      </c>
    </row>
    <row r="43" spans="1:20" hidden="1">
      <c r="A43">
        <v>418</v>
      </c>
      <c r="B43" t="s">
        <v>425</v>
      </c>
      <c r="C43" s="10" t="s">
        <v>532</v>
      </c>
      <c r="D43">
        <v>30</v>
      </c>
      <c r="E43">
        <v>9</v>
      </c>
      <c r="F43">
        <v>31</v>
      </c>
      <c r="G43">
        <v>10</v>
      </c>
      <c r="H43">
        <v>21</v>
      </c>
      <c r="J43" s="8">
        <f>VLOOKUP($C43, Kategori!$A$2:$K$63,8)</f>
        <v>57</v>
      </c>
      <c r="K43" s="8">
        <f>VLOOKUP($C43, Kategori!$A$2:$K$63, 2, FALSE)</f>
        <v>2</v>
      </c>
      <c r="L43" s="8">
        <f>VLOOKUP($C43, Kategori!$A$2:$K$63, 10, FALSE)</f>
        <v>3.924020391900934</v>
      </c>
      <c r="M43" s="8">
        <f>VLOOKUP($C43, Kategori!$A$2:$K$63, 11, FALSE)</f>
        <v>-1.924020391900934</v>
      </c>
      <c r="O43" s="9" t="s">
        <v>588</v>
      </c>
      <c r="Q43">
        <f t="shared" si="0"/>
        <v>1</v>
      </c>
      <c r="R43" s="6">
        <f t="shared" si="1"/>
        <v>0.5</v>
      </c>
      <c r="S43">
        <f t="shared" si="2"/>
        <v>1</v>
      </c>
      <c r="T43" s="6">
        <f t="shared" si="3"/>
        <v>0.5</v>
      </c>
    </row>
    <row r="44" spans="1:20" s="13" customFormat="1" hidden="1">
      <c r="A44" s="13">
        <v>414</v>
      </c>
      <c r="B44" s="17" t="s">
        <v>421</v>
      </c>
      <c r="C44" s="13" t="s">
        <v>531</v>
      </c>
      <c r="D44" s="13">
        <v>299</v>
      </c>
      <c r="E44" s="13">
        <v>57</v>
      </c>
      <c r="F44" s="13">
        <v>278</v>
      </c>
      <c r="G44" s="13">
        <v>34</v>
      </c>
      <c r="H44" s="13">
        <v>244</v>
      </c>
      <c r="J44" s="14">
        <f>VLOOKUP($C44, Kategori!$A$2:$K$63,8)</f>
        <v>155.375</v>
      </c>
      <c r="K44" s="14">
        <f>VLOOKUP($C44, Kategori!$A$2:$K$63, 2, FALSE)</f>
        <v>8</v>
      </c>
      <c r="L44" s="14">
        <f>VLOOKUP($C44, Kategori!$A$2:$K$63, 10, FALSE)</f>
        <v>10.696397691080836</v>
      </c>
      <c r="M44" s="14">
        <f>VLOOKUP($C44, Kategori!$A$2:$K$63, 11, FALSE)</f>
        <v>-2.6963976910808363</v>
      </c>
      <c r="O44" s="15" t="s">
        <v>589</v>
      </c>
      <c r="Q44" s="13">
        <f t="shared" si="0"/>
        <v>5</v>
      </c>
      <c r="R44" s="16">
        <f t="shared" si="1"/>
        <v>0.625</v>
      </c>
      <c r="S44" s="13">
        <f t="shared" si="2"/>
        <v>3</v>
      </c>
      <c r="T44" s="16">
        <f t="shared" si="3"/>
        <v>0.375</v>
      </c>
    </row>
    <row r="45" spans="1:20" s="13" customFormat="1" hidden="1">
      <c r="A45" s="13">
        <v>413</v>
      </c>
      <c r="B45" s="17" t="s">
        <v>420</v>
      </c>
      <c r="C45" s="13" t="s">
        <v>531</v>
      </c>
      <c r="D45" s="13">
        <v>274</v>
      </c>
      <c r="E45" s="13">
        <v>32</v>
      </c>
      <c r="F45" s="13">
        <v>278</v>
      </c>
      <c r="G45" s="13">
        <v>37</v>
      </c>
      <c r="H45" s="13">
        <v>241</v>
      </c>
      <c r="J45" s="14">
        <f>VLOOKUP($C45, Kategori!$A$2:$K$63,8)</f>
        <v>155.375</v>
      </c>
      <c r="K45" s="14">
        <f>VLOOKUP($C45, Kategori!$A$2:$K$63, 2, FALSE)</f>
        <v>8</v>
      </c>
      <c r="L45" s="14">
        <f>VLOOKUP($C45, Kategori!$A$2:$K$63, 10, FALSE)</f>
        <v>10.696397691080836</v>
      </c>
      <c r="M45" s="14">
        <f>VLOOKUP($C45, Kategori!$A$2:$K$63, 11, FALSE)</f>
        <v>-2.6963976910808363</v>
      </c>
      <c r="O45" s="15" t="s">
        <v>589</v>
      </c>
      <c r="Q45" s="13">
        <f t="shared" si="0"/>
        <v>5</v>
      </c>
      <c r="R45" s="16">
        <f t="shared" si="1"/>
        <v>0.625</v>
      </c>
      <c r="S45" s="13">
        <f t="shared" si="2"/>
        <v>3</v>
      </c>
      <c r="T45" s="16">
        <f t="shared" si="3"/>
        <v>0.375</v>
      </c>
    </row>
    <row r="46" spans="1:20" s="13" customFormat="1" hidden="1">
      <c r="A46" s="13">
        <v>412</v>
      </c>
      <c r="B46" s="17" t="s">
        <v>419</v>
      </c>
      <c r="C46" s="13" t="s">
        <v>531</v>
      </c>
      <c r="D46" s="13">
        <v>254</v>
      </c>
      <c r="E46" s="13">
        <v>24</v>
      </c>
      <c r="F46" s="13">
        <v>268</v>
      </c>
      <c r="G46" s="13">
        <v>34</v>
      </c>
      <c r="H46" s="13">
        <v>234</v>
      </c>
      <c r="J46" s="14">
        <f>VLOOKUP($C46, Kategori!$A$2:$K$63,8)</f>
        <v>155.375</v>
      </c>
      <c r="K46" s="14">
        <f>VLOOKUP($C46, Kategori!$A$2:$K$63, 2, FALSE)</f>
        <v>8</v>
      </c>
      <c r="L46" s="14">
        <f>VLOOKUP($C46, Kategori!$A$2:$K$63, 10, FALSE)</f>
        <v>10.696397691080836</v>
      </c>
      <c r="M46" s="14">
        <f>VLOOKUP($C46, Kategori!$A$2:$K$63, 11, FALSE)</f>
        <v>-2.6963976910808363</v>
      </c>
      <c r="O46" s="15" t="s">
        <v>589</v>
      </c>
      <c r="Q46" s="13">
        <f t="shared" si="0"/>
        <v>5</v>
      </c>
      <c r="R46" s="16">
        <f t="shared" si="1"/>
        <v>0.625</v>
      </c>
      <c r="S46" s="13">
        <f t="shared" si="2"/>
        <v>3</v>
      </c>
      <c r="T46" s="16">
        <f t="shared" si="3"/>
        <v>0.375</v>
      </c>
    </row>
    <row r="47" spans="1:20" s="13" customFormat="1" hidden="1">
      <c r="A47" s="13">
        <v>421</v>
      </c>
      <c r="B47" s="17" t="s">
        <v>428</v>
      </c>
      <c r="C47" s="13" t="s">
        <v>531</v>
      </c>
      <c r="D47" s="13">
        <v>265</v>
      </c>
      <c r="E47" s="13">
        <v>54</v>
      </c>
      <c r="F47" s="13">
        <v>261</v>
      </c>
      <c r="G47" s="13">
        <v>54</v>
      </c>
      <c r="H47" s="13">
        <v>207</v>
      </c>
      <c r="J47" s="14">
        <f>VLOOKUP($C47, Kategori!$A$2:$K$63,8)</f>
        <v>155.375</v>
      </c>
      <c r="K47" s="14">
        <f>VLOOKUP($C47, Kategori!$A$2:$K$63, 2, FALSE)</f>
        <v>8</v>
      </c>
      <c r="L47" s="14">
        <f>VLOOKUP($C47, Kategori!$A$2:$K$63, 10, FALSE)</f>
        <v>10.696397691080836</v>
      </c>
      <c r="M47" s="14">
        <f>VLOOKUP($C47, Kategori!$A$2:$K$63, 11, FALSE)</f>
        <v>-2.6963976910808363</v>
      </c>
      <c r="O47" s="15" t="s">
        <v>589</v>
      </c>
      <c r="Q47" s="13">
        <f t="shared" si="0"/>
        <v>5</v>
      </c>
      <c r="R47" s="16">
        <f t="shared" si="1"/>
        <v>0.625</v>
      </c>
      <c r="S47" s="13">
        <f t="shared" si="2"/>
        <v>3</v>
      </c>
      <c r="T47" s="16">
        <f t="shared" si="3"/>
        <v>0.375</v>
      </c>
    </row>
    <row r="48" spans="1:20" s="13" customFormat="1" hidden="1">
      <c r="A48" s="17">
        <v>420</v>
      </c>
      <c r="B48" s="17" t="s">
        <v>427</v>
      </c>
      <c r="C48" s="13" t="s">
        <v>531</v>
      </c>
      <c r="D48" s="13">
        <v>154</v>
      </c>
      <c r="E48" s="13">
        <v>37</v>
      </c>
      <c r="F48" s="13">
        <v>137</v>
      </c>
      <c r="G48" s="13">
        <v>24</v>
      </c>
      <c r="H48" s="13">
        <v>113</v>
      </c>
      <c r="J48" s="14">
        <f>VLOOKUP($C48, Kategori!$A$2:$K$63,8)</f>
        <v>155.375</v>
      </c>
      <c r="K48" s="14">
        <f>VLOOKUP($C48, Kategori!$A$2:$K$63, 2, FALSE)</f>
        <v>8</v>
      </c>
      <c r="L48" s="14">
        <f>VLOOKUP($C48, Kategori!$A$2:$K$63, 10, FALSE)</f>
        <v>10.696397691080836</v>
      </c>
      <c r="M48" s="14">
        <f>VLOOKUP($C48, Kategori!$A$2:$K$63, 11, FALSE)</f>
        <v>-2.6963976910808363</v>
      </c>
      <c r="O48" s="15" t="s">
        <v>589</v>
      </c>
      <c r="Q48" s="13">
        <f t="shared" si="0"/>
        <v>5</v>
      </c>
      <c r="R48" s="16">
        <f t="shared" si="1"/>
        <v>0.625</v>
      </c>
      <c r="S48" s="13">
        <f t="shared" si="2"/>
        <v>3</v>
      </c>
      <c r="T48" s="16">
        <f t="shared" si="3"/>
        <v>0.375</v>
      </c>
    </row>
    <row r="49" spans="1:20" hidden="1">
      <c r="A49">
        <v>419</v>
      </c>
      <c r="B49" t="s">
        <v>426</v>
      </c>
      <c r="C49" s="3" t="s">
        <v>531</v>
      </c>
      <c r="D49">
        <v>139</v>
      </c>
      <c r="E49">
        <v>35</v>
      </c>
      <c r="F49">
        <v>112</v>
      </c>
      <c r="G49">
        <v>17</v>
      </c>
      <c r="H49">
        <v>95</v>
      </c>
      <c r="J49" s="8">
        <f>VLOOKUP($C49, Kategori!$A$2:$K$63,8)</f>
        <v>155.375</v>
      </c>
      <c r="K49" s="8">
        <f>VLOOKUP($C49, Kategori!$A$2:$K$63, 2, FALSE)</f>
        <v>8</v>
      </c>
      <c r="L49" s="8">
        <f>VLOOKUP($C49, Kategori!$A$2:$K$63, 10, FALSE)</f>
        <v>10.696397691080836</v>
      </c>
      <c r="M49" s="8">
        <f>VLOOKUP($C49, Kategori!$A$2:$K$63, 11, FALSE)</f>
        <v>-2.6963976910808363</v>
      </c>
      <c r="O49" s="9" t="s">
        <v>588</v>
      </c>
      <c r="Q49">
        <f t="shared" si="0"/>
        <v>5</v>
      </c>
      <c r="R49" s="6">
        <f t="shared" si="1"/>
        <v>0.625</v>
      </c>
      <c r="S49">
        <f t="shared" si="2"/>
        <v>3</v>
      </c>
      <c r="T49" s="6">
        <f t="shared" si="3"/>
        <v>0.375</v>
      </c>
    </row>
    <row r="50" spans="1:20" hidden="1">
      <c r="A50">
        <v>415</v>
      </c>
      <c r="B50" t="s">
        <v>422</v>
      </c>
      <c r="C50" s="3" t="s">
        <v>531</v>
      </c>
      <c r="D50">
        <v>93</v>
      </c>
      <c r="E50">
        <v>10</v>
      </c>
      <c r="F50">
        <v>98</v>
      </c>
      <c r="G50">
        <v>16</v>
      </c>
      <c r="H50">
        <v>82</v>
      </c>
      <c r="J50" s="8">
        <f>VLOOKUP($C50, Kategori!$A$2:$K$63,8)</f>
        <v>155.375</v>
      </c>
      <c r="K50" s="8">
        <f>VLOOKUP($C50, Kategori!$A$2:$K$63, 2, FALSE)</f>
        <v>8</v>
      </c>
      <c r="L50" s="8">
        <f>VLOOKUP($C50, Kategori!$A$2:$K$63, 10, FALSE)</f>
        <v>10.696397691080836</v>
      </c>
      <c r="M50" s="8">
        <f>VLOOKUP($C50, Kategori!$A$2:$K$63, 11, FALSE)</f>
        <v>-2.6963976910808363</v>
      </c>
      <c r="O50" s="9" t="s">
        <v>588</v>
      </c>
      <c r="Q50">
        <f t="shared" si="0"/>
        <v>5</v>
      </c>
      <c r="R50" s="6">
        <f t="shared" si="1"/>
        <v>0.625</v>
      </c>
      <c r="S50">
        <f t="shared" si="2"/>
        <v>3</v>
      </c>
      <c r="T50" s="6">
        <f t="shared" si="3"/>
        <v>0.375</v>
      </c>
    </row>
    <row r="51" spans="1:20" hidden="1">
      <c r="A51">
        <v>417</v>
      </c>
      <c r="B51" t="s">
        <v>424</v>
      </c>
      <c r="C51" s="3" t="s">
        <v>531</v>
      </c>
      <c r="D51">
        <v>46</v>
      </c>
      <c r="E51">
        <v>19</v>
      </c>
      <c r="F51">
        <v>38</v>
      </c>
      <c r="G51">
        <v>11</v>
      </c>
      <c r="H51">
        <v>27</v>
      </c>
      <c r="J51" s="8">
        <f>VLOOKUP($C51, Kategori!$A$2:$K$63,8)</f>
        <v>155.375</v>
      </c>
      <c r="K51" s="8">
        <f>VLOOKUP($C51, Kategori!$A$2:$K$63, 2, FALSE)</f>
        <v>8</v>
      </c>
      <c r="L51" s="8">
        <f>VLOOKUP($C51, Kategori!$A$2:$K$63, 10, FALSE)</f>
        <v>10.696397691080836</v>
      </c>
      <c r="M51" s="8">
        <f>VLOOKUP($C51, Kategori!$A$2:$K$63, 11, FALSE)</f>
        <v>-2.6963976910808363</v>
      </c>
      <c r="O51" s="9" t="s">
        <v>588</v>
      </c>
      <c r="Q51">
        <f t="shared" si="0"/>
        <v>5</v>
      </c>
      <c r="R51" s="6">
        <f t="shared" si="1"/>
        <v>0.625</v>
      </c>
      <c r="S51">
        <f t="shared" si="2"/>
        <v>3</v>
      </c>
      <c r="T51" s="6">
        <f t="shared" si="3"/>
        <v>0.375</v>
      </c>
    </row>
    <row r="52" spans="1:20" hidden="1">
      <c r="A52">
        <v>411</v>
      </c>
      <c r="B52" t="s">
        <v>418</v>
      </c>
      <c r="C52" s="10" t="s">
        <v>530</v>
      </c>
      <c r="D52">
        <v>68</v>
      </c>
      <c r="E52">
        <v>23</v>
      </c>
      <c r="F52">
        <v>54</v>
      </c>
      <c r="G52">
        <v>12</v>
      </c>
      <c r="H52">
        <v>42</v>
      </c>
      <c r="J52" s="8">
        <f>VLOOKUP($C52, Kategori!$A$2:$K$63,8)</f>
        <v>21.666666666666668</v>
      </c>
      <c r="K52" s="8">
        <f>VLOOKUP($C52, Kategori!$A$2:$K$63, 2, FALSE)</f>
        <v>3</v>
      </c>
      <c r="L52" s="8">
        <f>VLOOKUP($C52, Kategori!$A$2:$K$63, 10, FALSE)</f>
        <v>1.4915866986757935</v>
      </c>
      <c r="M52" s="8">
        <f>VLOOKUP($C52, Kategori!$A$2:$K$63, 11, FALSE)</f>
        <v>1.5084133013242065</v>
      </c>
      <c r="O52" s="9" t="s">
        <v>588</v>
      </c>
      <c r="Q52">
        <f t="shared" si="0"/>
        <v>0</v>
      </c>
      <c r="R52" s="6">
        <f t="shared" si="1"/>
        <v>0</v>
      </c>
      <c r="S52">
        <f t="shared" si="2"/>
        <v>3</v>
      </c>
      <c r="T52" s="6">
        <f t="shared" si="3"/>
        <v>1</v>
      </c>
    </row>
    <row r="53" spans="1:20" hidden="1">
      <c r="A53">
        <v>410</v>
      </c>
      <c r="B53" t="s">
        <v>417</v>
      </c>
      <c r="C53" s="10" t="s">
        <v>530</v>
      </c>
      <c r="D53">
        <v>42</v>
      </c>
      <c r="E53">
        <v>26</v>
      </c>
      <c r="F53">
        <v>21</v>
      </c>
      <c r="G53">
        <v>5</v>
      </c>
      <c r="H53">
        <v>16</v>
      </c>
      <c r="J53" s="8">
        <f>VLOOKUP($C53, Kategori!$A$2:$K$63,8)</f>
        <v>21.666666666666668</v>
      </c>
      <c r="K53" s="8">
        <f>VLOOKUP($C53, Kategori!$A$2:$K$63, 2, FALSE)</f>
        <v>3</v>
      </c>
      <c r="L53" s="8">
        <f>VLOOKUP($C53, Kategori!$A$2:$K$63, 10, FALSE)</f>
        <v>1.4915866986757935</v>
      </c>
      <c r="M53" s="8">
        <f>VLOOKUP($C53, Kategori!$A$2:$K$63, 11, FALSE)</f>
        <v>1.5084133013242065</v>
      </c>
      <c r="O53" s="9" t="s">
        <v>588</v>
      </c>
      <c r="Q53">
        <f t="shared" si="0"/>
        <v>0</v>
      </c>
      <c r="R53" s="6">
        <f t="shared" si="1"/>
        <v>0</v>
      </c>
      <c r="S53">
        <f t="shared" si="2"/>
        <v>3</v>
      </c>
      <c r="T53" s="6">
        <f t="shared" si="3"/>
        <v>1</v>
      </c>
    </row>
    <row r="54" spans="1:20" hidden="1">
      <c r="A54">
        <v>409</v>
      </c>
      <c r="B54" t="s">
        <v>416</v>
      </c>
      <c r="C54" s="10" t="s">
        <v>530</v>
      </c>
      <c r="D54">
        <v>30</v>
      </c>
      <c r="E54">
        <v>23</v>
      </c>
      <c r="F54">
        <v>10</v>
      </c>
      <c r="G54">
        <v>3</v>
      </c>
      <c r="H54">
        <v>7</v>
      </c>
      <c r="J54" s="8">
        <f>VLOOKUP($C54, Kategori!$A$2:$K$63,8)</f>
        <v>21.666666666666668</v>
      </c>
      <c r="K54" s="8">
        <f>VLOOKUP($C54, Kategori!$A$2:$K$63, 2, FALSE)</f>
        <v>3</v>
      </c>
      <c r="L54" s="8">
        <f>VLOOKUP($C54, Kategori!$A$2:$K$63, 10, FALSE)</f>
        <v>1.4915866986757935</v>
      </c>
      <c r="M54" s="8">
        <f>VLOOKUP($C54, Kategori!$A$2:$K$63, 11, FALSE)</f>
        <v>1.5084133013242065</v>
      </c>
      <c r="O54" s="9" t="s">
        <v>588</v>
      </c>
      <c r="Q54">
        <f t="shared" si="0"/>
        <v>0</v>
      </c>
      <c r="R54" s="6">
        <f t="shared" si="1"/>
        <v>0</v>
      </c>
      <c r="S54">
        <f t="shared" si="2"/>
        <v>3</v>
      </c>
      <c r="T54" s="6">
        <f t="shared" si="3"/>
        <v>1</v>
      </c>
    </row>
    <row r="55" spans="1:20" s="13" customFormat="1" hidden="1">
      <c r="A55" s="13">
        <v>402</v>
      </c>
      <c r="B55" s="17" t="s">
        <v>409</v>
      </c>
      <c r="C55" s="13" t="s">
        <v>529</v>
      </c>
      <c r="D55" s="13">
        <v>170</v>
      </c>
      <c r="E55" s="13">
        <v>25</v>
      </c>
      <c r="F55" s="13">
        <v>155</v>
      </c>
      <c r="G55" s="13">
        <v>19</v>
      </c>
      <c r="H55" s="13">
        <v>136</v>
      </c>
      <c r="J55" s="14">
        <f>VLOOKUP($C55, Kategori!$A$2:$K$63,8)</f>
        <v>50.75</v>
      </c>
      <c r="K55" s="14">
        <f>VLOOKUP($C55, Kategori!$A$2:$K$63, 2, FALSE)</f>
        <v>8</v>
      </c>
      <c r="L55" s="14">
        <f>VLOOKUP($C55, Kategori!$A$2:$K$63, 10, FALSE)</f>
        <v>3.4937549980521472</v>
      </c>
      <c r="M55" s="14">
        <f>VLOOKUP($C55, Kategori!$A$2:$K$63, 11, FALSE)</f>
        <v>4.5062450019478533</v>
      </c>
      <c r="O55" s="15" t="s">
        <v>589</v>
      </c>
      <c r="Q55" s="13">
        <f t="shared" si="0"/>
        <v>3</v>
      </c>
      <c r="R55" s="16">
        <f t="shared" si="1"/>
        <v>0.375</v>
      </c>
      <c r="S55" s="13">
        <f t="shared" si="2"/>
        <v>5</v>
      </c>
      <c r="T55" s="16">
        <f t="shared" si="3"/>
        <v>0.625</v>
      </c>
    </row>
    <row r="56" spans="1:20" s="13" customFormat="1" hidden="1">
      <c r="A56" s="13">
        <v>407</v>
      </c>
      <c r="B56" s="17" t="s">
        <v>414</v>
      </c>
      <c r="C56" s="13" t="s">
        <v>529</v>
      </c>
      <c r="D56" s="13">
        <v>114</v>
      </c>
      <c r="E56" s="13">
        <v>28</v>
      </c>
      <c r="F56" s="13">
        <v>109</v>
      </c>
      <c r="G56" s="13">
        <v>28</v>
      </c>
      <c r="H56" s="13">
        <v>81</v>
      </c>
      <c r="J56" s="14">
        <f>VLOOKUP($C56, Kategori!$A$2:$K$63,8)</f>
        <v>50.75</v>
      </c>
      <c r="K56" s="14">
        <f>VLOOKUP($C56, Kategori!$A$2:$K$63, 2, FALSE)</f>
        <v>8</v>
      </c>
      <c r="L56" s="14">
        <f>VLOOKUP($C56, Kategori!$A$2:$K$63, 10, FALSE)</f>
        <v>3.4937549980521472</v>
      </c>
      <c r="M56" s="14">
        <f>VLOOKUP($C56, Kategori!$A$2:$K$63, 11, FALSE)</f>
        <v>4.5062450019478533</v>
      </c>
      <c r="O56" s="15" t="s">
        <v>589</v>
      </c>
      <c r="Q56" s="13">
        <f t="shared" si="0"/>
        <v>3</v>
      </c>
      <c r="R56" s="16">
        <f t="shared" si="1"/>
        <v>0.375</v>
      </c>
      <c r="S56" s="13">
        <f t="shared" si="2"/>
        <v>5</v>
      </c>
      <c r="T56" s="16">
        <f t="shared" si="3"/>
        <v>0.625</v>
      </c>
    </row>
    <row r="57" spans="1:20" s="13" customFormat="1" hidden="1">
      <c r="A57" s="13">
        <v>403</v>
      </c>
      <c r="B57" s="17" t="s">
        <v>410</v>
      </c>
      <c r="C57" s="13" t="s">
        <v>529</v>
      </c>
      <c r="D57" s="13">
        <v>94</v>
      </c>
      <c r="E57" s="13">
        <v>23</v>
      </c>
      <c r="F57" s="13">
        <v>87</v>
      </c>
      <c r="G57" s="13">
        <v>17</v>
      </c>
      <c r="H57" s="13">
        <v>70</v>
      </c>
      <c r="J57" s="14">
        <f>VLOOKUP($C57, Kategori!$A$2:$K$63,8)</f>
        <v>50.75</v>
      </c>
      <c r="K57" s="14">
        <f>VLOOKUP($C57, Kategori!$A$2:$K$63, 2, FALSE)</f>
        <v>8</v>
      </c>
      <c r="L57" s="14">
        <f>VLOOKUP($C57, Kategori!$A$2:$K$63, 10, FALSE)</f>
        <v>3.4937549980521472</v>
      </c>
      <c r="M57" s="14">
        <f>VLOOKUP($C57, Kategori!$A$2:$K$63, 11, FALSE)</f>
        <v>4.5062450019478533</v>
      </c>
      <c r="O57" s="15" t="s">
        <v>589</v>
      </c>
      <c r="Q57" s="13">
        <f t="shared" si="0"/>
        <v>3</v>
      </c>
      <c r="R57" s="16">
        <f t="shared" si="1"/>
        <v>0.375</v>
      </c>
      <c r="S57" s="13">
        <f t="shared" si="2"/>
        <v>5</v>
      </c>
      <c r="T57" s="16">
        <f t="shared" si="3"/>
        <v>0.625</v>
      </c>
    </row>
    <row r="58" spans="1:20" hidden="1">
      <c r="A58">
        <v>404</v>
      </c>
      <c r="B58" t="s">
        <v>411</v>
      </c>
      <c r="C58" t="s">
        <v>529</v>
      </c>
      <c r="D58">
        <v>58</v>
      </c>
      <c r="E58">
        <v>8</v>
      </c>
      <c r="F58">
        <v>54</v>
      </c>
      <c r="G58">
        <v>5</v>
      </c>
      <c r="H58">
        <v>49</v>
      </c>
      <c r="J58" s="8">
        <f>VLOOKUP($C58, Kategori!$A$2:$K$63,8)</f>
        <v>50.75</v>
      </c>
      <c r="K58" s="8">
        <f>VLOOKUP($C58, Kategori!$A$2:$K$63, 2, FALSE)</f>
        <v>8</v>
      </c>
      <c r="L58" s="8">
        <f>VLOOKUP($C58, Kategori!$A$2:$K$63, 10, FALSE)</f>
        <v>3.4937549980521472</v>
      </c>
      <c r="M58" s="8">
        <f>VLOOKUP($C58, Kategori!$A$2:$K$63, 11, FALSE)</f>
        <v>4.5062450019478533</v>
      </c>
      <c r="O58" s="9" t="s">
        <v>588</v>
      </c>
      <c r="Q58">
        <f t="shared" si="0"/>
        <v>3</v>
      </c>
      <c r="R58" s="6">
        <f t="shared" si="1"/>
        <v>0.375</v>
      </c>
      <c r="S58">
        <f t="shared" si="2"/>
        <v>5</v>
      </c>
      <c r="T58" s="6">
        <f t="shared" si="3"/>
        <v>0.625</v>
      </c>
    </row>
    <row r="59" spans="1:20" hidden="1">
      <c r="A59">
        <v>405</v>
      </c>
      <c r="B59" t="s">
        <v>412</v>
      </c>
      <c r="C59" t="s">
        <v>529</v>
      </c>
      <c r="D59">
        <v>41</v>
      </c>
      <c r="E59">
        <v>8</v>
      </c>
      <c r="F59">
        <v>38</v>
      </c>
      <c r="G59">
        <v>7</v>
      </c>
      <c r="H59">
        <v>31</v>
      </c>
      <c r="J59" s="8">
        <f>VLOOKUP($C59, Kategori!$A$2:$K$63,8)</f>
        <v>50.75</v>
      </c>
      <c r="K59" s="8">
        <f>VLOOKUP($C59, Kategori!$A$2:$K$63, 2, FALSE)</f>
        <v>8</v>
      </c>
      <c r="L59" s="8">
        <f>VLOOKUP($C59, Kategori!$A$2:$K$63, 10, FALSE)</f>
        <v>3.4937549980521472</v>
      </c>
      <c r="M59" s="8">
        <f>VLOOKUP($C59, Kategori!$A$2:$K$63, 11, FALSE)</f>
        <v>4.5062450019478533</v>
      </c>
      <c r="O59" s="9" t="s">
        <v>588</v>
      </c>
      <c r="Q59">
        <f t="shared" si="0"/>
        <v>3</v>
      </c>
      <c r="R59" s="6">
        <f t="shared" si="1"/>
        <v>0.375</v>
      </c>
      <c r="S59">
        <f t="shared" si="2"/>
        <v>5</v>
      </c>
      <c r="T59" s="6">
        <f t="shared" si="3"/>
        <v>0.625</v>
      </c>
    </row>
    <row r="60" spans="1:20" hidden="1">
      <c r="A60">
        <v>408</v>
      </c>
      <c r="B60" t="s">
        <v>415</v>
      </c>
      <c r="C60" t="s">
        <v>529</v>
      </c>
      <c r="D60">
        <v>42</v>
      </c>
      <c r="E60">
        <v>21</v>
      </c>
      <c r="F60">
        <v>27</v>
      </c>
      <c r="G60">
        <v>6</v>
      </c>
      <c r="H60">
        <v>21</v>
      </c>
      <c r="J60" s="8">
        <f>VLOOKUP($C60, Kategori!$A$2:$K$63,8)</f>
        <v>50.75</v>
      </c>
      <c r="K60" s="8">
        <f>VLOOKUP($C60, Kategori!$A$2:$K$63, 2, FALSE)</f>
        <v>8</v>
      </c>
      <c r="L60" s="8">
        <f>VLOOKUP($C60, Kategori!$A$2:$K$63, 10, FALSE)</f>
        <v>3.4937549980521472</v>
      </c>
      <c r="M60" s="8">
        <f>VLOOKUP($C60, Kategori!$A$2:$K$63, 11, FALSE)</f>
        <v>4.5062450019478533</v>
      </c>
      <c r="O60" s="9" t="s">
        <v>588</v>
      </c>
      <c r="Q60">
        <f t="shared" si="0"/>
        <v>3</v>
      </c>
      <c r="R60" s="6">
        <f t="shared" si="1"/>
        <v>0.375</v>
      </c>
      <c r="S60">
        <f t="shared" si="2"/>
        <v>5</v>
      </c>
      <c r="T60" s="6">
        <f t="shared" si="3"/>
        <v>0.625</v>
      </c>
    </row>
    <row r="61" spans="1:20" hidden="1">
      <c r="A61">
        <v>401</v>
      </c>
      <c r="B61" t="s">
        <v>408</v>
      </c>
      <c r="C61" t="s">
        <v>529</v>
      </c>
      <c r="D61">
        <v>42</v>
      </c>
      <c r="E61">
        <v>29</v>
      </c>
      <c r="F61">
        <v>22</v>
      </c>
      <c r="G61">
        <v>13</v>
      </c>
      <c r="H61">
        <v>9</v>
      </c>
      <c r="J61" s="8">
        <f>VLOOKUP($C61, Kategori!$A$2:$K$63,8)</f>
        <v>50.75</v>
      </c>
      <c r="K61" s="8">
        <f>VLOOKUP($C61, Kategori!$A$2:$K$63, 2, FALSE)</f>
        <v>8</v>
      </c>
      <c r="L61" s="8">
        <f>VLOOKUP($C61, Kategori!$A$2:$K$63, 10, FALSE)</f>
        <v>3.4937549980521472</v>
      </c>
      <c r="M61" s="8">
        <f>VLOOKUP($C61, Kategori!$A$2:$K$63, 11, FALSE)</f>
        <v>4.5062450019478533</v>
      </c>
      <c r="O61" s="9" t="s">
        <v>588</v>
      </c>
      <c r="Q61">
        <f t="shared" si="0"/>
        <v>3</v>
      </c>
      <c r="R61" s="6">
        <f t="shared" si="1"/>
        <v>0.375</v>
      </c>
      <c r="S61">
        <f t="shared" si="2"/>
        <v>5</v>
      </c>
      <c r="T61" s="6">
        <f t="shared" si="3"/>
        <v>0.625</v>
      </c>
    </row>
    <row r="62" spans="1:20" hidden="1">
      <c r="A62">
        <v>406</v>
      </c>
      <c r="B62" t="s">
        <v>413</v>
      </c>
      <c r="C62" t="s">
        <v>529</v>
      </c>
      <c r="D62">
        <v>30</v>
      </c>
      <c r="E62">
        <v>20</v>
      </c>
      <c r="F62">
        <v>12</v>
      </c>
      <c r="G62">
        <v>3</v>
      </c>
      <c r="H62">
        <v>9</v>
      </c>
      <c r="J62" s="8">
        <f>VLOOKUP($C62, Kategori!$A$2:$K$63,8)</f>
        <v>50.75</v>
      </c>
      <c r="K62" s="8">
        <f>VLOOKUP($C62, Kategori!$A$2:$K$63, 2, FALSE)</f>
        <v>8</v>
      </c>
      <c r="L62" s="8">
        <f>VLOOKUP($C62, Kategori!$A$2:$K$63, 10, FALSE)</f>
        <v>3.4937549980521472</v>
      </c>
      <c r="M62" s="8">
        <f>VLOOKUP($C62, Kategori!$A$2:$K$63, 11, FALSE)</f>
        <v>4.5062450019478533</v>
      </c>
      <c r="O62" s="9" t="s">
        <v>588</v>
      </c>
      <c r="Q62">
        <f t="shared" si="0"/>
        <v>3</v>
      </c>
      <c r="R62" s="6">
        <f t="shared" si="1"/>
        <v>0.375</v>
      </c>
      <c r="S62">
        <f t="shared" si="2"/>
        <v>5</v>
      </c>
      <c r="T62" s="6">
        <f t="shared" si="3"/>
        <v>0.625</v>
      </c>
    </row>
    <row r="63" spans="1:20" s="13" customFormat="1" hidden="1">
      <c r="A63" s="13">
        <v>395</v>
      </c>
      <c r="B63" s="17" t="s">
        <v>402</v>
      </c>
      <c r="C63" s="13" t="s">
        <v>528</v>
      </c>
      <c r="D63" s="13">
        <v>342</v>
      </c>
      <c r="E63" s="13">
        <v>31</v>
      </c>
      <c r="F63" s="13">
        <v>335</v>
      </c>
      <c r="G63" s="13">
        <v>26</v>
      </c>
      <c r="H63" s="13">
        <v>309</v>
      </c>
      <c r="J63" s="14">
        <f>VLOOKUP($C63, Kategori!$A$2:$K$63,8)</f>
        <v>68.5</v>
      </c>
      <c r="K63" s="14">
        <f>VLOOKUP($C63, Kategori!$A$2:$K$63, 2, FALSE)</f>
        <v>16</v>
      </c>
      <c r="L63" s="14">
        <f>VLOOKUP($C63, Kategori!$A$2:$K$63, 10, FALSE)</f>
        <v>4.715708716582701</v>
      </c>
      <c r="M63" s="14">
        <f>VLOOKUP($C63, Kategori!$A$2:$K$63, 11, FALSE)</f>
        <v>11.2842912834173</v>
      </c>
      <c r="O63" s="15" t="s">
        <v>589</v>
      </c>
      <c r="Q63" s="13">
        <f t="shared" si="0"/>
        <v>5</v>
      </c>
      <c r="R63" s="16">
        <f t="shared" si="1"/>
        <v>0.3125</v>
      </c>
      <c r="S63" s="13">
        <f t="shared" si="2"/>
        <v>11</v>
      </c>
      <c r="T63" s="16">
        <f t="shared" si="3"/>
        <v>0.6875</v>
      </c>
    </row>
    <row r="64" spans="1:20" s="13" customFormat="1" hidden="1">
      <c r="A64" s="13">
        <v>389</v>
      </c>
      <c r="B64" s="17" t="s">
        <v>396</v>
      </c>
      <c r="C64" s="13" t="s">
        <v>528</v>
      </c>
      <c r="D64" s="13">
        <v>161</v>
      </c>
      <c r="E64" s="13">
        <v>39</v>
      </c>
      <c r="F64" s="13">
        <v>144</v>
      </c>
      <c r="G64" s="13">
        <v>20</v>
      </c>
      <c r="H64" s="13">
        <v>124</v>
      </c>
      <c r="J64" s="14">
        <f>VLOOKUP($C64, Kategori!$A$2:$K$63,8)</f>
        <v>68.5</v>
      </c>
      <c r="K64" s="14">
        <f>VLOOKUP($C64, Kategori!$A$2:$K$63, 2, FALSE)</f>
        <v>16</v>
      </c>
      <c r="L64" s="14">
        <f>VLOOKUP($C64, Kategori!$A$2:$K$63, 10, FALSE)</f>
        <v>4.715708716582701</v>
      </c>
      <c r="M64" s="14">
        <f>VLOOKUP($C64, Kategori!$A$2:$K$63, 11, FALSE)</f>
        <v>11.2842912834173</v>
      </c>
      <c r="O64" s="15" t="s">
        <v>589</v>
      </c>
      <c r="Q64" s="13">
        <f t="shared" si="0"/>
        <v>5</v>
      </c>
      <c r="R64" s="16">
        <f t="shared" si="1"/>
        <v>0.3125</v>
      </c>
      <c r="S64" s="13">
        <f t="shared" si="2"/>
        <v>11</v>
      </c>
      <c r="T64" s="16">
        <f t="shared" si="3"/>
        <v>0.6875</v>
      </c>
    </row>
    <row r="65" spans="1:20" s="13" customFormat="1" hidden="1">
      <c r="A65" s="13">
        <v>399</v>
      </c>
      <c r="B65" s="17" t="s">
        <v>406</v>
      </c>
      <c r="C65" s="13" t="s">
        <v>528</v>
      </c>
      <c r="D65" s="13">
        <v>145</v>
      </c>
      <c r="E65" s="13">
        <v>33</v>
      </c>
      <c r="F65" s="13">
        <v>134</v>
      </c>
      <c r="G65" s="13">
        <v>21</v>
      </c>
      <c r="H65" s="13">
        <v>113</v>
      </c>
      <c r="J65" s="14">
        <f>VLOOKUP($C65, Kategori!$A$2:$K$63,8)</f>
        <v>68.5</v>
      </c>
      <c r="K65" s="14">
        <f>VLOOKUP($C65, Kategori!$A$2:$K$63, 2, FALSE)</f>
        <v>16</v>
      </c>
      <c r="L65" s="14">
        <f>VLOOKUP($C65, Kategori!$A$2:$K$63, 10, FALSE)</f>
        <v>4.715708716582701</v>
      </c>
      <c r="M65" s="14">
        <f>VLOOKUP($C65, Kategori!$A$2:$K$63, 11, FALSE)</f>
        <v>11.2842912834173</v>
      </c>
      <c r="O65" s="15" t="s">
        <v>589</v>
      </c>
      <c r="Q65" s="13">
        <f t="shared" si="0"/>
        <v>5</v>
      </c>
      <c r="R65" s="16">
        <f t="shared" si="1"/>
        <v>0.3125</v>
      </c>
      <c r="S65" s="13">
        <f t="shared" si="2"/>
        <v>11</v>
      </c>
      <c r="T65" s="16">
        <f t="shared" si="3"/>
        <v>0.6875</v>
      </c>
    </row>
    <row r="66" spans="1:20" s="13" customFormat="1" hidden="1">
      <c r="A66" s="13">
        <v>387</v>
      </c>
      <c r="B66" s="17" t="s">
        <v>394</v>
      </c>
      <c r="C66" s="13" t="s">
        <v>528</v>
      </c>
      <c r="D66" s="13">
        <v>119</v>
      </c>
      <c r="E66" s="13">
        <v>21</v>
      </c>
      <c r="F66" s="13">
        <v>121</v>
      </c>
      <c r="G66" s="13">
        <v>23</v>
      </c>
      <c r="H66" s="13">
        <v>98</v>
      </c>
      <c r="J66" s="14">
        <f>VLOOKUP($C66, Kategori!$A$2:$K$63,8)</f>
        <v>68.5</v>
      </c>
      <c r="K66" s="14">
        <f>VLOOKUP($C66, Kategori!$A$2:$K$63, 2, FALSE)</f>
        <v>16</v>
      </c>
      <c r="L66" s="14">
        <f>VLOOKUP($C66, Kategori!$A$2:$K$63, 10, FALSE)</f>
        <v>4.715708716582701</v>
      </c>
      <c r="M66" s="14">
        <f>VLOOKUP($C66, Kategori!$A$2:$K$63, 11, FALSE)</f>
        <v>11.2842912834173</v>
      </c>
      <c r="O66" s="15" t="s">
        <v>589</v>
      </c>
      <c r="Q66" s="13">
        <f t="shared" si="0"/>
        <v>5</v>
      </c>
      <c r="R66" s="16">
        <f t="shared" si="1"/>
        <v>0.3125</v>
      </c>
      <c r="S66" s="13">
        <f t="shared" si="2"/>
        <v>11</v>
      </c>
      <c r="T66" s="16">
        <f t="shared" si="3"/>
        <v>0.6875</v>
      </c>
    </row>
    <row r="67" spans="1:20" s="13" customFormat="1" hidden="1">
      <c r="A67" s="13">
        <v>397</v>
      </c>
      <c r="B67" s="17" t="s">
        <v>404</v>
      </c>
      <c r="C67" s="13" t="s">
        <v>528</v>
      </c>
      <c r="D67" s="13">
        <v>92</v>
      </c>
      <c r="E67" s="13">
        <v>12</v>
      </c>
      <c r="F67" s="13">
        <v>78</v>
      </c>
      <c r="G67" s="13">
        <v>8</v>
      </c>
      <c r="H67" s="13">
        <v>70</v>
      </c>
      <c r="J67" s="14">
        <f>VLOOKUP($C67, Kategori!$A$2:$K$63,8)</f>
        <v>68.5</v>
      </c>
      <c r="K67" s="14">
        <f>VLOOKUP($C67, Kategori!$A$2:$K$63, 2, FALSE)</f>
        <v>16</v>
      </c>
      <c r="L67" s="14">
        <f>VLOOKUP($C67, Kategori!$A$2:$K$63, 10, FALSE)</f>
        <v>4.715708716582701</v>
      </c>
      <c r="M67" s="14">
        <f>VLOOKUP($C67, Kategori!$A$2:$K$63, 11, FALSE)</f>
        <v>11.2842912834173</v>
      </c>
      <c r="O67" s="15" t="s">
        <v>589</v>
      </c>
      <c r="Q67" s="13">
        <f t="shared" si="0"/>
        <v>5</v>
      </c>
      <c r="R67" s="16">
        <f t="shared" si="1"/>
        <v>0.3125</v>
      </c>
      <c r="S67" s="13">
        <f t="shared" si="2"/>
        <v>11</v>
      </c>
      <c r="T67" s="16">
        <f t="shared" si="3"/>
        <v>0.6875</v>
      </c>
    </row>
    <row r="68" spans="1:20" hidden="1">
      <c r="A68">
        <v>391</v>
      </c>
      <c r="B68" t="s">
        <v>398</v>
      </c>
      <c r="C68" s="10" t="s">
        <v>528</v>
      </c>
      <c r="D68">
        <v>92</v>
      </c>
      <c r="E68">
        <v>24</v>
      </c>
      <c r="F68">
        <v>81</v>
      </c>
      <c r="G68">
        <v>16</v>
      </c>
      <c r="H68">
        <v>65</v>
      </c>
      <c r="J68" s="8">
        <f>VLOOKUP($C68, Kategori!$A$2:$K$63,8)</f>
        <v>68.5</v>
      </c>
      <c r="K68" s="8">
        <f>VLOOKUP($C68, Kategori!$A$2:$K$63, 2, FALSE)</f>
        <v>16</v>
      </c>
      <c r="L68" s="8">
        <f>VLOOKUP($C68, Kategori!$A$2:$K$63, 10, FALSE)</f>
        <v>4.715708716582701</v>
      </c>
      <c r="M68" s="8">
        <f>VLOOKUP($C68, Kategori!$A$2:$K$63, 11, FALSE)</f>
        <v>11.2842912834173</v>
      </c>
      <c r="O68" s="9" t="s">
        <v>588</v>
      </c>
      <c r="Q68">
        <f t="shared" si="0"/>
        <v>5</v>
      </c>
      <c r="R68" s="6">
        <f t="shared" si="1"/>
        <v>0.3125</v>
      </c>
      <c r="S68">
        <f t="shared" si="2"/>
        <v>11</v>
      </c>
      <c r="T68" s="6">
        <f t="shared" si="3"/>
        <v>0.6875</v>
      </c>
    </row>
    <row r="69" spans="1:20" hidden="1">
      <c r="A69">
        <v>385</v>
      </c>
      <c r="B69" t="s">
        <v>392</v>
      </c>
      <c r="C69" s="10" t="s">
        <v>528</v>
      </c>
      <c r="D69">
        <v>90</v>
      </c>
      <c r="E69">
        <v>33</v>
      </c>
      <c r="F69">
        <v>68</v>
      </c>
      <c r="G69">
        <v>11</v>
      </c>
      <c r="H69">
        <v>57</v>
      </c>
      <c r="J69" s="8">
        <f>VLOOKUP($C69, Kategori!$A$2:$K$63,8)</f>
        <v>68.5</v>
      </c>
      <c r="K69" s="8">
        <f>VLOOKUP($C69, Kategori!$A$2:$K$63, 2, FALSE)</f>
        <v>16</v>
      </c>
      <c r="L69" s="8">
        <f>VLOOKUP($C69, Kategori!$A$2:$K$63, 10, FALSE)</f>
        <v>4.715708716582701</v>
      </c>
      <c r="M69" s="8">
        <f>VLOOKUP($C69, Kategori!$A$2:$K$63, 11, FALSE)</f>
        <v>11.2842912834173</v>
      </c>
      <c r="O69" s="9" t="s">
        <v>588</v>
      </c>
      <c r="Q69">
        <f t="shared" ref="Q69:Q132" si="4" xml:space="preserve"> COUNTIFS($O$4:$O$519, "IN", $C$4:$C$519, C69)</f>
        <v>5</v>
      </c>
      <c r="R69" s="6">
        <f t="shared" ref="R69:R132" si="5">Q69/K69</f>
        <v>0.3125</v>
      </c>
      <c r="S69">
        <f t="shared" ref="S69:S132" si="6" xml:space="preserve"> COUNTIFS($O$4:$O$519, "OUT", $C$4:$C$519, C69)</f>
        <v>11</v>
      </c>
      <c r="T69" s="6">
        <f t="shared" ref="T69:T132" si="7">S69/K69</f>
        <v>0.6875</v>
      </c>
    </row>
    <row r="70" spans="1:20" hidden="1">
      <c r="A70">
        <v>398</v>
      </c>
      <c r="B70" t="s">
        <v>405</v>
      </c>
      <c r="C70" s="10" t="s">
        <v>528</v>
      </c>
      <c r="D70">
        <v>66</v>
      </c>
      <c r="E70">
        <v>15</v>
      </c>
      <c r="F70">
        <v>69</v>
      </c>
      <c r="G70">
        <v>16</v>
      </c>
      <c r="H70">
        <v>53</v>
      </c>
      <c r="J70" s="8">
        <f>VLOOKUP($C70, Kategori!$A$2:$K$63,8)</f>
        <v>68.5</v>
      </c>
      <c r="K70" s="8">
        <f>VLOOKUP($C70, Kategori!$A$2:$K$63, 2, FALSE)</f>
        <v>16</v>
      </c>
      <c r="L70" s="8">
        <f>VLOOKUP($C70, Kategori!$A$2:$K$63, 10, FALSE)</f>
        <v>4.715708716582701</v>
      </c>
      <c r="M70" s="8">
        <f>VLOOKUP($C70, Kategori!$A$2:$K$63, 11, FALSE)</f>
        <v>11.2842912834173</v>
      </c>
      <c r="O70" s="9" t="s">
        <v>588</v>
      </c>
      <c r="Q70">
        <f t="shared" si="4"/>
        <v>5</v>
      </c>
      <c r="R70" s="6">
        <f t="shared" si="5"/>
        <v>0.3125</v>
      </c>
      <c r="S70">
        <f t="shared" si="6"/>
        <v>11</v>
      </c>
      <c r="T70" s="6">
        <f t="shared" si="7"/>
        <v>0.6875</v>
      </c>
    </row>
    <row r="71" spans="1:20" hidden="1">
      <c r="A71">
        <v>388</v>
      </c>
      <c r="B71" t="s">
        <v>395</v>
      </c>
      <c r="C71" s="10" t="s">
        <v>528</v>
      </c>
      <c r="D71">
        <v>84</v>
      </c>
      <c r="E71">
        <v>36</v>
      </c>
      <c r="F71">
        <v>64</v>
      </c>
      <c r="G71">
        <v>17</v>
      </c>
      <c r="H71">
        <v>47</v>
      </c>
      <c r="J71" s="8">
        <f>VLOOKUP($C71, Kategori!$A$2:$K$63,8)</f>
        <v>68.5</v>
      </c>
      <c r="K71" s="8">
        <f>VLOOKUP($C71, Kategori!$A$2:$K$63, 2, FALSE)</f>
        <v>16</v>
      </c>
      <c r="L71" s="8">
        <f>VLOOKUP($C71, Kategori!$A$2:$K$63, 10, FALSE)</f>
        <v>4.715708716582701</v>
      </c>
      <c r="M71" s="8">
        <f>VLOOKUP($C71, Kategori!$A$2:$K$63, 11, FALSE)</f>
        <v>11.2842912834173</v>
      </c>
      <c r="O71" s="9" t="s">
        <v>588</v>
      </c>
      <c r="Q71">
        <f t="shared" si="4"/>
        <v>5</v>
      </c>
      <c r="R71" s="6">
        <f t="shared" si="5"/>
        <v>0.3125</v>
      </c>
      <c r="S71">
        <f t="shared" si="6"/>
        <v>11</v>
      </c>
      <c r="T71" s="6">
        <f t="shared" si="7"/>
        <v>0.6875</v>
      </c>
    </row>
    <row r="72" spans="1:20" hidden="1">
      <c r="A72">
        <v>392</v>
      </c>
      <c r="B72" t="s">
        <v>399</v>
      </c>
      <c r="C72" s="10" t="s">
        <v>528</v>
      </c>
      <c r="D72">
        <v>70</v>
      </c>
      <c r="E72">
        <v>34</v>
      </c>
      <c r="F72">
        <v>62</v>
      </c>
      <c r="G72">
        <v>16</v>
      </c>
      <c r="H72">
        <v>46</v>
      </c>
      <c r="J72" s="8">
        <f>VLOOKUP($C72, Kategori!$A$2:$K$63,8)</f>
        <v>68.5</v>
      </c>
      <c r="K72" s="8">
        <f>VLOOKUP($C72, Kategori!$A$2:$K$63, 2, FALSE)</f>
        <v>16</v>
      </c>
      <c r="L72" s="8">
        <f>VLOOKUP($C72, Kategori!$A$2:$K$63, 10, FALSE)</f>
        <v>4.715708716582701</v>
      </c>
      <c r="M72" s="8">
        <f>VLOOKUP($C72, Kategori!$A$2:$K$63, 11, FALSE)</f>
        <v>11.2842912834173</v>
      </c>
      <c r="O72" s="9" t="s">
        <v>588</v>
      </c>
      <c r="Q72">
        <f t="shared" si="4"/>
        <v>5</v>
      </c>
      <c r="R72" s="6">
        <f t="shared" si="5"/>
        <v>0.3125</v>
      </c>
      <c r="S72">
        <f t="shared" si="6"/>
        <v>11</v>
      </c>
      <c r="T72" s="6">
        <f t="shared" si="7"/>
        <v>0.6875</v>
      </c>
    </row>
    <row r="73" spans="1:20" hidden="1">
      <c r="A73">
        <v>386</v>
      </c>
      <c r="B73" t="s">
        <v>393</v>
      </c>
      <c r="C73" s="10" t="s">
        <v>528</v>
      </c>
      <c r="D73">
        <v>30</v>
      </c>
      <c r="E73">
        <v>0</v>
      </c>
      <c r="F73">
        <v>32</v>
      </c>
      <c r="G73">
        <v>3</v>
      </c>
      <c r="H73">
        <v>29</v>
      </c>
      <c r="J73" s="8">
        <f>VLOOKUP($C73, Kategori!$A$2:$K$63,8)</f>
        <v>68.5</v>
      </c>
      <c r="K73" s="8">
        <f>VLOOKUP($C73, Kategori!$A$2:$K$63, 2, FALSE)</f>
        <v>16</v>
      </c>
      <c r="L73" s="8">
        <f>VLOOKUP($C73, Kategori!$A$2:$K$63, 10, FALSE)</f>
        <v>4.715708716582701</v>
      </c>
      <c r="M73" s="8">
        <f>VLOOKUP($C73, Kategori!$A$2:$K$63, 11, FALSE)</f>
        <v>11.2842912834173</v>
      </c>
      <c r="O73" s="9" t="s">
        <v>588</v>
      </c>
      <c r="Q73">
        <f t="shared" si="4"/>
        <v>5</v>
      </c>
      <c r="R73" s="6">
        <f t="shared" si="5"/>
        <v>0.3125</v>
      </c>
      <c r="S73">
        <f t="shared" si="6"/>
        <v>11</v>
      </c>
      <c r="T73" s="6">
        <f t="shared" si="7"/>
        <v>0.6875</v>
      </c>
    </row>
    <row r="74" spans="1:20" hidden="1">
      <c r="A74">
        <v>394</v>
      </c>
      <c r="B74" t="s">
        <v>401</v>
      </c>
      <c r="C74" s="10" t="s">
        <v>528</v>
      </c>
      <c r="D74">
        <v>42</v>
      </c>
      <c r="E74">
        <v>16</v>
      </c>
      <c r="F74">
        <v>30</v>
      </c>
      <c r="G74">
        <v>5</v>
      </c>
      <c r="H74">
        <v>25</v>
      </c>
      <c r="J74" s="8">
        <f>VLOOKUP($C74, Kategori!$A$2:$K$63,8)</f>
        <v>68.5</v>
      </c>
      <c r="K74" s="8">
        <f>VLOOKUP($C74, Kategori!$A$2:$K$63, 2, FALSE)</f>
        <v>16</v>
      </c>
      <c r="L74" s="8">
        <f>VLOOKUP($C74, Kategori!$A$2:$K$63, 10, FALSE)</f>
        <v>4.715708716582701</v>
      </c>
      <c r="M74" s="8">
        <f>VLOOKUP($C74, Kategori!$A$2:$K$63, 11, FALSE)</f>
        <v>11.2842912834173</v>
      </c>
      <c r="O74" s="9" t="s">
        <v>588</v>
      </c>
      <c r="Q74">
        <f t="shared" si="4"/>
        <v>5</v>
      </c>
      <c r="R74" s="6">
        <f t="shared" si="5"/>
        <v>0.3125</v>
      </c>
      <c r="S74">
        <f t="shared" si="6"/>
        <v>11</v>
      </c>
      <c r="T74" s="6">
        <f t="shared" si="7"/>
        <v>0.6875</v>
      </c>
    </row>
    <row r="75" spans="1:20" hidden="1">
      <c r="A75">
        <v>393</v>
      </c>
      <c r="B75" t="s">
        <v>400</v>
      </c>
      <c r="C75" s="10" t="s">
        <v>528</v>
      </c>
      <c r="D75">
        <v>42</v>
      </c>
      <c r="E75">
        <v>18</v>
      </c>
      <c r="F75">
        <v>30</v>
      </c>
      <c r="G75">
        <v>6</v>
      </c>
      <c r="H75">
        <v>24</v>
      </c>
      <c r="J75" s="8">
        <f>VLOOKUP($C75, Kategori!$A$2:$K$63,8)</f>
        <v>68.5</v>
      </c>
      <c r="K75" s="8">
        <f>VLOOKUP($C75, Kategori!$A$2:$K$63, 2, FALSE)</f>
        <v>16</v>
      </c>
      <c r="L75" s="8">
        <f>VLOOKUP($C75, Kategori!$A$2:$K$63, 10, FALSE)</f>
        <v>4.715708716582701</v>
      </c>
      <c r="M75" s="8">
        <f>VLOOKUP($C75, Kategori!$A$2:$K$63, 11, FALSE)</f>
        <v>11.2842912834173</v>
      </c>
      <c r="O75" s="9" t="s">
        <v>588</v>
      </c>
      <c r="Q75">
        <f t="shared" si="4"/>
        <v>5</v>
      </c>
      <c r="R75" s="6">
        <f t="shared" si="5"/>
        <v>0.3125</v>
      </c>
      <c r="S75">
        <f t="shared" si="6"/>
        <v>11</v>
      </c>
      <c r="T75" s="6">
        <f t="shared" si="7"/>
        <v>0.6875</v>
      </c>
    </row>
    <row r="76" spans="1:20" hidden="1">
      <c r="A76">
        <v>390</v>
      </c>
      <c r="B76" t="s">
        <v>397</v>
      </c>
      <c r="C76" s="10" t="s">
        <v>528</v>
      </c>
      <c r="D76">
        <v>37</v>
      </c>
      <c r="E76">
        <v>21</v>
      </c>
      <c r="F76">
        <v>33</v>
      </c>
      <c r="G76">
        <v>12</v>
      </c>
      <c r="H76">
        <v>21</v>
      </c>
      <c r="J76" s="8">
        <f>VLOOKUP($C76, Kategori!$A$2:$K$63,8)</f>
        <v>68.5</v>
      </c>
      <c r="K76" s="8">
        <f>VLOOKUP($C76, Kategori!$A$2:$K$63, 2, FALSE)</f>
        <v>16</v>
      </c>
      <c r="L76" s="8">
        <f>VLOOKUP($C76, Kategori!$A$2:$K$63, 10, FALSE)</f>
        <v>4.715708716582701</v>
      </c>
      <c r="M76" s="8">
        <f>VLOOKUP($C76, Kategori!$A$2:$K$63, 11, FALSE)</f>
        <v>11.2842912834173</v>
      </c>
      <c r="O76" s="9" t="s">
        <v>588</v>
      </c>
      <c r="Q76">
        <f t="shared" si="4"/>
        <v>5</v>
      </c>
      <c r="R76" s="6">
        <f t="shared" si="5"/>
        <v>0.3125</v>
      </c>
      <c r="S76">
        <f t="shared" si="6"/>
        <v>11</v>
      </c>
      <c r="T76" s="6">
        <f t="shared" si="7"/>
        <v>0.6875</v>
      </c>
    </row>
    <row r="77" spans="1:20" hidden="1">
      <c r="A77">
        <v>396</v>
      </c>
      <c r="B77" t="s">
        <v>403</v>
      </c>
      <c r="C77" s="10" t="s">
        <v>528</v>
      </c>
      <c r="D77">
        <v>30</v>
      </c>
      <c r="E77">
        <v>19</v>
      </c>
      <c r="F77">
        <v>13</v>
      </c>
      <c r="G77">
        <v>2</v>
      </c>
      <c r="H77">
        <v>11</v>
      </c>
      <c r="J77" s="8">
        <f>VLOOKUP($C77, Kategori!$A$2:$K$63,8)</f>
        <v>68.5</v>
      </c>
      <c r="K77" s="8">
        <f>VLOOKUP($C77, Kategori!$A$2:$K$63, 2, FALSE)</f>
        <v>16</v>
      </c>
      <c r="L77" s="8">
        <f>VLOOKUP($C77, Kategori!$A$2:$K$63, 10, FALSE)</f>
        <v>4.715708716582701</v>
      </c>
      <c r="M77" s="8">
        <f>VLOOKUP($C77, Kategori!$A$2:$K$63, 11, FALSE)</f>
        <v>11.2842912834173</v>
      </c>
      <c r="O77" s="9" t="s">
        <v>588</v>
      </c>
      <c r="Q77">
        <f t="shared" si="4"/>
        <v>5</v>
      </c>
      <c r="R77" s="6">
        <f t="shared" si="5"/>
        <v>0.3125</v>
      </c>
      <c r="S77">
        <f t="shared" si="6"/>
        <v>11</v>
      </c>
      <c r="T77" s="6">
        <f t="shared" si="7"/>
        <v>0.6875</v>
      </c>
    </row>
    <row r="78" spans="1:20" hidden="1">
      <c r="A78">
        <v>400</v>
      </c>
      <c r="B78" t="s">
        <v>407</v>
      </c>
      <c r="C78" s="10" t="s">
        <v>528</v>
      </c>
      <c r="D78">
        <v>30</v>
      </c>
      <c r="E78">
        <v>26</v>
      </c>
      <c r="F78">
        <v>4</v>
      </c>
      <c r="G78">
        <v>0</v>
      </c>
      <c r="H78">
        <v>4</v>
      </c>
      <c r="J78" s="8">
        <f>VLOOKUP($C78, Kategori!$A$2:$K$63,8)</f>
        <v>68.5</v>
      </c>
      <c r="K78" s="8">
        <f>VLOOKUP($C78, Kategori!$A$2:$K$63, 2, FALSE)</f>
        <v>16</v>
      </c>
      <c r="L78" s="8">
        <f>VLOOKUP($C78, Kategori!$A$2:$K$63, 10, FALSE)</f>
        <v>4.715708716582701</v>
      </c>
      <c r="M78" s="8">
        <f>VLOOKUP($C78, Kategori!$A$2:$K$63, 11, FALSE)</f>
        <v>11.2842912834173</v>
      </c>
      <c r="O78" s="9" t="s">
        <v>588</v>
      </c>
      <c r="Q78">
        <f t="shared" si="4"/>
        <v>5</v>
      </c>
      <c r="R78" s="6">
        <f t="shared" si="5"/>
        <v>0.3125</v>
      </c>
      <c r="S78">
        <f t="shared" si="6"/>
        <v>11</v>
      </c>
      <c r="T78" s="6">
        <f t="shared" si="7"/>
        <v>0.6875</v>
      </c>
    </row>
    <row r="79" spans="1:20" s="13" customFormat="1" hidden="1">
      <c r="A79" s="13">
        <v>228</v>
      </c>
      <c r="B79" s="17" t="s">
        <v>235</v>
      </c>
      <c r="C79" s="13" t="s">
        <v>566</v>
      </c>
      <c r="D79" s="13">
        <v>385</v>
      </c>
      <c r="E79" s="13">
        <v>28</v>
      </c>
      <c r="F79" s="13">
        <v>397</v>
      </c>
      <c r="G79" s="13">
        <v>48</v>
      </c>
      <c r="H79" s="13">
        <v>349</v>
      </c>
      <c r="J79" s="14">
        <f>VLOOKUP($C79, Kategori!$A$2:$K$63,8)</f>
        <v>68.5</v>
      </c>
      <c r="K79" s="14">
        <f>VLOOKUP($C79, Kategori!$A$2:$K$63, 2, FALSE)</f>
        <v>2</v>
      </c>
      <c r="L79" s="14">
        <f>VLOOKUP($C79, Kategori!$A$2:$K$63, 10, FALSE)</f>
        <v>14.629023390858745</v>
      </c>
      <c r="M79" s="14">
        <f>VLOOKUP($C79, Kategori!$A$2:$K$63, 11, FALSE)</f>
        <v>-12.629023390858745</v>
      </c>
      <c r="O79" s="15" t="s">
        <v>589</v>
      </c>
      <c r="Q79" s="13">
        <f t="shared" si="4"/>
        <v>1</v>
      </c>
      <c r="R79" s="16">
        <f t="shared" si="5"/>
        <v>0.5</v>
      </c>
      <c r="S79" s="13">
        <f t="shared" si="6"/>
        <v>1</v>
      </c>
      <c r="T79" s="16">
        <f t="shared" si="7"/>
        <v>0.5</v>
      </c>
    </row>
    <row r="80" spans="1:20" hidden="1">
      <c r="A80">
        <v>226</v>
      </c>
      <c r="B80" t="s">
        <v>233</v>
      </c>
      <c r="C80" t="s">
        <v>566</v>
      </c>
      <c r="D80">
        <v>110</v>
      </c>
      <c r="E80">
        <v>32</v>
      </c>
      <c r="F80">
        <v>97</v>
      </c>
      <c r="G80">
        <v>21</v>
      </c>
      <c r="H80">
        <v>76</v>
      </c>
      <c r="J80" s="8">
        <f>VLOOKUP($C80, Kategori!$A$2:$K$63,8)</f>
        <v>68.5</v>
      </c>
      <c r="K80" s="8">
        <f>VLOOKUP($C80, Kategori!$A$2:$K$63, 2, FALSE)</f>
        <v>2</v>
      </c>
      <c r="L80" s="8">
        <f>VLOOKUP($C80, Kategori!$A$2:$K$63, 10, FALSE)</f>
        <v>14.629023390858745</v>
      </c>
      <c r="M80" s="8">
        <f>VLOOKUP($C80, Kategori!$A$2:$K$63, 11, FALSE)</f>
        <v>-12.629023390858745</v>
      </c>
      <c r="O80" s="9" t="s">
        <v>588</v>
      </c>
      <c r="Q80">
        <f t="shared" si="4"/>
        <v>1</v>
      </c>
      <c r="R80" s="6">
        <f t="shared" si="5"/>
        <v>0.5</v>
      </c>
      <c r="S80">
        <f t="shared" si="6"/>
        <v>1</v>
      </c>
      <c r="T80" s="6">
        <f t="shared" si="7"/>
        <v>0.5</v>
      </c>
    </row>
    <row r="81" spans="1:20" s="13" customFormat="1" hidden="1">
      <c r="A81" s="17">
        <v>227</v>
      </c>
      <c r="B81" s="17" t="s">
        <v>234</v>
      </c>
      <c r="C81" s="13" t="s">
        <v>567</v>
      </c>
      <c r="D81" s="13">
        <v>100</v>
      </c>
      <c r="E81" s="13">
        <v>17</v>
      </c>
      <c r="F81" s="13">
        <v>95</v>
      </c>
      <c r="G81" s="13">
        <v>13</v>
      </c>
      <c r="H81" s="13">
        <v>82</v>
      </c>
      <c r="J81" s="14">
        <f>VLOOKUP($C81, Kategori!$A$2:$K$63,8)</f>
        <v>68.5</v>
      </c>
      <c r="K81" s="14">
        <f>VLOOKUP($C81, Kategori!$A$2:$K$63, 2, FALSE)</f>
        <v>1</v>
      </c>
      <c r="L81" s="14">
        <f>VLOOKUP($C81, Kategori!$A$2:$K$63, 10, FALSE)</f>
        <v>5.6450819672960808</v>
      </c>
      <c r="M81" s="14">
        <f>VLOOKUP($C81, Kategori!$A$2:$K$63, 11, FALSE)</f>
        <v>-4.6450819672960808</v>
      </c>
      <c r="O81" s="15" t="s">
        <v>589</v>
      </c>
      <c r="Q81" s="13">
        <f t="shared" si="4"/>
        <v>1</v>
      </c>
      <c r="R81" s="16">
        <f t="shared" si="5"/>
        <v>1</v>
      </c>
      <c r="S81" s="13">
        <f t="shared" si="6"/>
        <v>0</v>
      </c>
      <c r="T81" s="16">
        <f t="shared" si="7"/>
        <v>0</v>
      </c>
    </row>
    <row r="82" spans="1:20" s="13" customFormat="1" hidden="1">
      <c r="A82" s="13">
        <v>502</v>
      </c>
      <c r="B82" s="17" t="s">
        <v>509</v>
      </c>
      <c r="C82" s="13" t="s">
        <v>592</v>
      </c>
      <c r="D82" s="13">
        <v>696</v>
      </c>
      <c r="E82" s="13">
        <v>49</v>
      </c>
      <c r="F82" s="13">
        <v>693</v>
      </c>
      <c r="G82" s="13">
        <v>47</v>
      </c>
      <c r="H82" s="13">
        <v>646</v>
      </c>
      <c r="J82" s="14">
        <f>VLOOKUP($C82, Kategori!$A$2:$K$63,8)</f>
        <v>68.5</v>
      </c>
      <c r="K82" s="14">
        <f>VLOOKUP($C82, Kategori!$A$2:$K$63, 2, FALSE)</f>
        <v>18</v>
      </c>
      <c r="L82" s="14">
        <f>VLOOKUP($C82, Kategori!$A$2:$K$63, 10, FALSE)</f>
        <v>9.8062263984736813</v>
      </c>
      <c r="M82" s="14">
        <f>VLOOKUP($C82, Kategori!$A$2:$K$63, 11, FALSE)</f>
        <v>8.1937736015263187</v>
      </c>
      <c r="O82" s="15" t="s">
        <v>589</v>
      </c>
      <c r="Q82" s="13">
        <f t="shared" si="4"/>
        <v>7</v>
      </c>
      <c r="R82" s="16">
        <f t="shared" si="5"/>
        <v>0.3888888888888889</v>
      </c>
      <c r="S82" s="13">
        <f t="shared" si="6"/>
        <v>11</v>
      </c>
      <c r="T82" s="16">
        <f t="shared" si="7"/>
        <v>0.61111111111111116</v>
      </c>
    </row>
    <row r="83" spans="1:20" s="13" customFormat="1" hidden="1">
      <c r="A83" s="13">
        <v>499</v>
      </c>
      <c r="B83" s="17" t="s">
        <v>506</v>
      </c>
      <c r="C83" s="13" t="s">
        <v>592</v>
      </c>
      <c r="D83" s="13">
        <v>656</v>
      </c>
      <c r="E83" s="13">
        <v>49</v>
      </c>
      <c r="F83" s="13">
        <v>605</v>
      </c>
      <c r="G83" s="13">
        <v>13</v>
      </c>
      <c r="H83" s="13">
        <v>592</v>
      </c>
      <c r="J83" s="14">
        <f>VLOOKUP($C83, Kategori!$A$2:$K$63,8)</f>
        <v>68.5</v>
      </c>
      <c r="K83" s="14">
        <f>VLOOKUP($C83, Kategori!$A$2:$K$63, 2, FALSE)</f>
        <v>18</v>
      </c>
      <c r="L83" s="14">
        <f>VLOOKUP($C83, Kategori!$A$2:$K$63, 10, FALSE)</f>
        <v>9.8062263984736813</v>
      </c>
      <c r="M83" s="14">
        <f>VLOOKUP($C83, Kategori!$A$2:$K$63, 11, FALSE)</f>
        <v>8.1937736015263187</v>
      </c>
      <c r="O83" s="15" t="s">
        <v>589</v>
      </c>
      <c r="Q83" s="13">
        <f t="shared" si="4"/>
        <v>7</v>
      </c>
      <c r="R83" s="16">
        <f t="shared" si="5"/>
        <v>0.3888888888888889</v>
      </c>
      <c r="S83" s="13">
        <f t="shared" si="6"/>
        <v>11</v>
      </c>
      <c r="T83" s="16">
        <f t="shared" si="7"/>
        <v>0.61111111111111116</v>
      </c>
    </row>
    <row r="84" spans="1:20" s="13" customFormat="1" hidden="1">
      <c r="A84" s="13">
        <v>507</v>
      </c>
      <c r="B84" s="17" t="s">
        <v>514</v>
      </c>
      <c r="C84" s="13" t="s">
        <v>592</v>
      </c>
      <c r="D84" s="13">
        <v>216</v>
      </c>
      <c r="E84" s="13">
        <v>15</v>
      </c>
      <c r="F84" s="13">
        <v>214</v>
      </c>
      <c r="G84" s="13">
        <v>14</v>
      </c>
      <c r="H84" s="13">
        <v>200</v>
      </c>
      <c r="J84" s="14">
        <f>VLOOKUP($C84, Kategori!$A$2:$K$63,8)</f>
        <v>68.5</v>
      </c>
      <c r="K84" s="14">
        <f>VLOOKUP($C84, Kategori!$A$2:$K$63, 2, FALSE)</f>
        <v>18</v>
      </c>
      <c r="L84" s="14">
        <f>VLOOKUP($C84, Kategori!$A$2:$K$63, 10, FALSE)</f>
        <v>9.8062263984736813</v>
      </c>
      <c r="M84" s="14">
        <f>VLOOKUP($C84, Kategori!$A$2:$K$63, 11, FALSE)</f>
        <v>8.1937736015263187</v>
      </c>
      <c r="O84" s="15" t="s">
        <v>589</v>
      </c>
      <c r="Q84" s="13">
        <f t="shared" si="4"/>
        <v>7</v>
      </c>
      <c r="R84" s="16">
        <f t="shared" si="5"/>
        <v>0.3888888888888889</v>
      </c>
      <c r="S84" s="13">
        <f t="shared" si="6"/>
        <v>11</v>
      </c>
      <c r="T84" s="16">
        <f t="shared" si="7"/>
        <v>0.61111111111111116</v>
      </c>
    </row>
    <row r="85" spans="1:20" s="13" customFormat="1" hidden="1">
      <c r="A85" s="13">
        <v>500</v>
      </c>
      <c r="B85" s="17" t="s">
        <v>507</v>
      </c>
      <c r="C85" s="13" t="s">
        <v>592</v>
      </c>
      <c r="D85" s="13">
        <v>230</v>
      </c>
      <c r="E85" s="13">
        <v>27</v>
      </c>
      <c r="F85" s="13">
        <v>208</v>
      </c>
      <c r="G85" s="13">
        <v>14</v>
      </c>
      <c r="H85" s="13">
        <v>194</v>
      </c>
      <c r="J85" s="14">
        <f>VLOOKUP($C85, Kategori!$A$2:$K$63,8)</f>
        <v>68.5</v>
      </c>
      <c r="K85" s="14">
        <f>VLOOKUP($C85, Kategori!$A$2:$K$63, 2, FALSE)</f>
        <v>18</v>
      </c>
      <c r="L85" s="14">
        <f>VLOOKUP($C85, Kategori!$A$2:$K$63, 10, FALSE)</f>
        <v>9.8062263984736813</v>
      </c>
      <c r="M85" s="14">
        <f>VLOOKUP($C85, Kategori!$A$2:$K$63, 11, FALSE)</f>
        <v>8.1937736015263187</v>
      </c>
      <c r="O85" s="15" t="s">
        <v>589</v>
      </c>
      <c r="Q85" s="13">
        <f t="shared" si="4"/>
        <v>7</v>
      </c>
      <c r="R85" s="16">
        <f t="shared" si="5"/>
        <v>0.3888888888888889</v>
      </c>
      <c r="S85" s="13">
        <f t="shared" si="6"/>
        <v>11</v>
      </c>
      <c r="T85" s="16">
        <f t="shared" si="7"/>
        <v>0.61111111111111116</v>
      </c>
    </row>
    <row r="86" spans="1:20" s="13" customFormat="1" hidden="1">
      <c r="A86" s="13">
        <v>515</v>
      </c>
      <c r="B86" s="17" t="s">
        <v>522</v>
      </c>
      <c r="C86" s="13" t="s">
        <v>592</v>
      </c>
      <c r="D86" s="13">
        <v>180</v>
      </c>
      <c r="E86" s="13">
        <v>4</v>
      </c>
      <c r="F86" s="13">
        <v>183</v>
      </c>
      <c r="G86" s="13">
        <v>10</v>
      </c>
      <c r="H86" s="13">
        <v>173</v>
      </c>
      <c r="J86" s="14">
        <f>VLOOKUP($C86, Kategori!$A$2:$K$63,8)</f>
        <v>68.5</v>
      </c>
      <c r="K86" s="14">
        <f>VLOOKUP($C86, Kategori!$A$2:$K$63, 2, FALSE)</f>
        <v>18</v>
      </c>
      <c r="L86" s="14">
        <f>VLOOKUP($C86, Kategori!$A$2:$K$63, 10, FALSE)</f>
        <v>9.8062263984736813</v>
      </c>
      <c r="M86" s="14">
        <f>VLOOKUP($C86, Kategori!$A$2:$K$63, 11, FALSE)</f>
        <v>8.1937736015263187</v>
      </c>
      <c r="O86" s="15" t="s">
        <v>589</v>
      </c>
      <c r="Q86" s="13">
        <f t="shared" si="4"/>
        <v>7</v>
      </c>
      <c r="R86" s="16">
        <f t="shared" si="5"/>
        <v>0.3888888888888889</v>
      </c>
      <c r="S86" s="13">
        <f t="shared" si="6"/>
        <v>11</v>
      </c>
      <c r="T86" s="16">
        <f t="shared" si="7"/>
        <v>0.61111111111111116</v>
      </c>
    </row>
    <row r="87" spans="1:20" s="13" customFormat="1" hidden="1">
      <c r="A87" s="13">
        <v>505</v>
      </c>
      <c r="B87" s="17" t="s">
        <v>512</v>
      </c>
      <c r="C87" s="13" t="s">
        <v>592</v>
      </c>
      <c r="D87" s="13">
        <v>216</v>
      </c>
      <c r="E87" s="13">
        <v>46</v>
      </c>
      <c r="F87" s="13">
        <v>184</v>
      </c>
      <c r="G87" s="13">
        <v>16</v>
      </c>
      <c r="H87" s="13">
        <v>168</v>
      </c>
      <c r="J87" s="14">
        <f>VLOOKUP($C87, Kategori!$A$2:$K$63,8)</f>
        <v>68.5</v>
      </c>
      <c r="K87" s="14">
        <f>VLOOKUP($C87, Kategori!$A$2:$K$63, 2, FALSE)</f>
        <v>18</v>
      </c>
      <c r="L87" s="14">
        <f>VLOOKUP($C87, Kategori!$A$2:$K$63, 10, FALSE)</f>
        <v>9.8062263984736813</v>
      </c>
      <c r="M87" s="14">
        <f>VLOOKUP($C87, Kategori!$A$2:$K$63, 11, FALSE)</f>
        <v>8.1937736015263187</v>
      </c>
      <c r="O87" s="15" t="s">
        <v>589</v>
      </c>
      <c r="Q87" s="13">
        <f t="shared" si="4"/>
        <v>7</v>
      </c>
      <c r="R87" s="16">
        <f t="shared" si="5"/>
        <v>0.3888888888888889</v>
      </c>
      <c r="S87" s="13">
        <f t="shared" si="6"/>
        <v>11</v>
      </c>
      <c r="T87" s="16">
        <f t="shared" si="7"/>
        <v>0.61111111111111116</v>
      </c>
    </row>
    <row r="88" spans="1:20" s="13" customFormat="1" hidden="1">
      <c r="A88" s="13">
        <v>503</v>
      </c>
      <c r="B88" s="17" t="s">
        <v>510</v>
      </c>
      <c r="C88" s="13" t="s">
        <v>592</v>
      </c>
      <c r="D88" s="13">
        <v>206</v>
      </c>
      <c r="E88" s="13">
        <v>37</v>
      </c>
      <c r="F88" s="13">
        <v>173</v>
      </c>
      <c r="G88" s="13">
        <v>12</v>
      </c>
      <c r="H88" s="13">
        <v>161</v>
      </c>
      <c r="J88" s="14">
        <f>VLOOKUP($C88, Kategori!$A$2:$K$63,8)</f>
        <v>68.5</v>
      </c>
      <c r="K88" s="14">
        <f>VLOOKUP($C88, Kategori!$A$2:$K$63, 2, FALSE)</f>
        <v>18</v>
      </c>
      <c r="L88" s="14">
        <f>VLOOKUP($C88, Kategori!$A$2:$K$63, 10, FALSE)</f>
        <v>9.8062263984736813</v>
      </c>
      <c r="M88" s="14">
        <f>VLOOKUP($C88, Kategori!$A$2:$K$63, 11, FALSE)</f>
        <v>8.1937736015263187</v>
      </c>
      <c r="O88" s="15" t="s">
        <v>589</v>
      </c>
      <c r="Q88" s="13">
        <f t="shared" si="4"/>
        <v>7</v>
      </c>
      <c r="R88" s="16">
        <f t="shared" si="5"/>
        <v>0.3888888888888889</v>
      </c>
      <c r="S88" s="13">
        <f t="shared" si="6"/>
        <v>11</v>
      </c>
      <c r="T88" s="16">
        <f t="shared" si="7"/>
        <v>0.61111111111111116</v>
      </c>
    </row>
    <row r="89" spans="1:20" hidden="1">
      <c r="A89">
        <v>501</v>
      </c>
      <c r="B89" t="s">
        <v>508</v>
      </c>
      <c r="C89" t="s">
        <v>592</v>
      </c>
      <c r="D89">
        <v>69</v>
      </c>
      <c r="E89">
        <v>0</v>
      </c>
      <c r="F89">
        <v>71</v>
      </c>
      <c r="G89">
        <v>3</v>
      </c>
      <c r="H89">
        <v>68</v>
      </c>
      <c r="J89" s="8">
        <f>VLOOKUP($C89, Kategori!$A$2:$K$63,8)</f>
        <v>68.5</v>
      </c>
      <c r="K89" s="8">
        <f>VLOOKUP($C89, Kategori!$A$2:$K$63, 2, FALSE)</f>
        <v>18</v>
      </c>
      <c r="L89" s="8">
        <f>VLOOKUP($C89, Kategori!$A$2:$K$63, 10, FALSE)</f>
        <v>9.8062263984736813</v>
      </c>
      <c r="M89" s="8">
        <f>VLOOKUP($C89, Kategori!$A$2:$K$63, 11, FALSE)</f>
        <v>8.1937736015263187</v>
      </c>
      <c r="O89" s="9" t="s">
        <v>588</v>
      </c>
      <c r="Q89">
        <f t="shared" si="4"/>
        <v>7</v>
      </c>
      <c r="R89" s="6">
        <f t="shared" si="5"/>
        <v>0.3888888888888889</v>
      </c>
      <c r="S89">
        <f t="shared" si="6"/>
        <v>11</v>
      </c>
      <c r="T89" s="6">
        <f t="shared" si="7"/>
        <v>0.61111111111111116</v>
      </c>
    </row>
    <row r="90" spans="1:20" hidden="1">
      <c r="A90">
        <v>513</v>
      </c>
      <c r="B90" t="s">
        <v>520</v>
      </c>
      <c r="C90" t="s">
        <v>592</v>
      </c>
      <c r="D90">
        <v>72</v>
      </c>
      <c r="E90">
        <v>16</v>
      </c>
      <c r="F90">
        <v>59</v>
      </c>
      <c r="G90">
        <v>3</v>
      </c>
      <c r="H90">
        <v>56</v>
      </c>
      <c r="J90" s="8">
        <f>VLOOKUP($C90, Kategori!$A$2:$K$63,8)</f>
        <v>68.5</v>
      </c>
      <c r="K90" s="8">
        <f>VLOOKUP($C90, Kategori!$A$2:$K$63, 2, FALSE)</f>
        <v>18</v>
      </c>
      <c r="L90" s="8">
        <f>VLOOKUP($C90, Kategori!$A$2:$K$63, 10, FALSE)</f>
        <v>9.8062263984736813</v>
      </c>
      <c r="M90" s="8">
        <f>VLOOKUP($C90, Kategori!$A$2:$K$63, 11, FALSE)</f>
        <v>8.1937736015263187</v>
      </c>
      <c r="O90" s="9" t="s">
        <v>588</v>
      </c>
      <c r="Q90">
        <f t="shared" si="4"/>
        <v>7</v>
      </c>
      <c r="R90" s="6">
        <f t="shared" si="5"/>
        <v>0.3888888888888889</v>
      </c>
      <c r="S90">
        <f t="shared" si="6"/>
        <v>11</v>
      </c>
      <c r="T90" s="6">
        <f t="shared" si="7"/>
        <v>0.61111111111111116</v>
      </c>
    </row>
    <row r="91" spans="1:20" hidden="1">
      <c r="A91">
        <v>504</v>
      </c>
      <c r="B91" t="s">
        <v>511</v>
      </c>
      <c r="C91" t="s">
        <v>592</v>
      </c>
      <c r="D91">
        <v>72</v>
      </c>
      <c r="E91">
        <v>19</v>
      </c>
      <c r="F91">
        <v>58</v>
      </c>
      <c r="G91">
        <v>5</v>
      </c>
      <c r="H91">
        <v>53</v>
      </c>
      <c r="J91" s="8">
        <f>VLOOKUP($C91, Kategori!$A$2:$K$63,8)</f>
        <v>68.5</v>
      </c>
      <c r="K91" s="8">
        <f>VLOOKUP($C91, Kategori!$A$2:$K$63, 2, FALSE)</f>
        <v>18</v>
      </c>
      <c r="L91" s="8">
        <f>VLOOKUP($C91, Kategori!$A$2:$K$63, 10, FALSE)</f>
        <v>9.8062263984736813</v>
      </c>
      <c r="M91" s="8">
        <f>VLOOKUP($C91, Kategori!$A$2:$K$63, 11, FALSE)</f>
        <v>8.1937736015263187</v>
      </c>
      <c r="O91" s="9" t="s">
        <v>588</v>
      </c>
      <c r="Q91">
        <f t="shared" si="4"/>
        <v>7</v>
      </c>
      <c r="R91" s="6">
        <f t="shared" si="5"/>
        <v>0.3888888888888889</v>
      </c>
      <c r="S91">
        <f t="shared" si="6"/>
        <v>11</v>
      </c>
      <c r="T91" s="6">
        <f t="shared" si="7"/>
        <v>0.61111111111111116</v>
      </c>
    </row>
    <row r="92" spans="1:20" hidden="1">
      <c r="A92">
        <v>508</v>
      </c>
      <c r="B92" t="s">
        <v>515</v>
      </c>
      <c r="C92" t="s">
        <v>592</v>
      </c>
      <c r="D92">
        <v>72</v>
      </c>
      <c r="E92">
        <v>18</v>
      </c>
      <c r="F92">
        <v>67</v>
      </c>
      <c r="G92">
        <v>15</v>
      </c>
      <c r="H92">
        <v>52</v>
      </c>
      <c r="J92" s="8">
        <f>VLOOKUP($C92, Kategori!$A$2:$K$63,8)</f>
        <v>68.5</v>
      </c>
      <c r="K92" s="8">
        <f>VLOOKUP($C92, Kategori!$A$2:$K$63, 2, FALSE)</f>
        <v>18</v>
      </c>
      <c r="L92" s="8">
        <f>VLOOKUP($C92, Kategori!$A$2:$K$63, 10, FALSE)</f>
        <v>9.8062263984736813</v>
      </c>
      <c r="M92" s="8">
        <f>VLOOKUP($C92, Kategori!$A$2:$K$63, 11, FALSE)</f>
        <v>8.1937736015263187</v>
      </c>
      <c r="O92" s="9" t="s">
        <v>588</v>
      </c>
      <c r="Q92">
        <f t="shared" si="4"/>
        <v>7</v>
      </c>
      <c r="R92" s="6">
        <f t="shared" si="5"/>
        <v>0.3888888888888889</v>
      </c>
      <c r="S92">
        <f t="shared" si="6"/>
        <v>11</v>
      </c>
      <c r="T92" s="6">
        <f t="shared" si="7"/>
        <v>0.61111111111111116</v>
      </c>
    </row>
    <row r="93" spans="1:20" hidden="1">
      <c r="A93">
        <v>511</v>
      </c>
      <c r="B93" t="s">
        <v>518</v>
      </c>
      <c r="C93" t="s">
        <v>592</v>
      </c>
      <c r="D93">
        <v>72</v>
      </c>
      <c r="E93">
        <v>34</v>
      </c>
      <c r="F93">
        <v>43</v>
      </c>
      <c r="G93">
        <v>5</v>
      </c>
      <c r="H93">
        <v>38</v>
      </c>
      <c r="J93" s="8">
        <f>VLOOKUP($C93, Kategori!$A$2:$K$63,8)</f>
        <v>68.5</v>
      </c>
      <c r="K93" s="8">
        <f>VLOOKUP($C93, Kategori!$A$2:$K$63, 2, FALSE)</f>
        <v>18</v>
      </c>
      <c r="L93" s="8">
        <f>VLOOKUP($C93, Kategori!$A$2:$K$63, 10, FALSE)</f>
        <v>9.8062263984736813</v>
      </c>
      <c r="M93" s="8">
        <f>VLOOKUP($C93, Kategori!$A$2:$K$63, 11, FALSE)</f>
        <v>8.1937736015263187</v>
      </c>
      <c r="O93" s="9" t="s">
        <v>588</v>
      </c>
      <c r="Q93">
        <f t="shared" si="4"/>
        <v>7</v>
      </c>
      <c r="R93" s="6">
        <f t="shared" si="5"/>
        <v>0.3888888888888889</v>
      </c>
      <c r="S93">
        <f t="shared" si="6"/>
        <v>11</v>
      </c>
      <c r="T93" s="6">
        <f t="shared" si="7"/>
        <v>0.61111111111111116</v>
      </c>
    </row>
    <row r="94" spans="1:20" hidden="1">
      <c r="A94">
        <v>514</v>
      </c>
      <c r="B94" t="s">
        <v>521</v>
      </c>
      <c r="C94" t="s">
        <v>592</v>
      </c>
      <c r="D94">
        <v>36</v>
      </c>
      <c r="E94">
        <v>3</v>
      </c>
      <c r="F94">
        <v>38</v>
      </c>
      <c r="G94">
        <v>4</v>
      </c>
      <c r="H94">
        <v>34</v>
      </c>
      <c r="J94" s="8">
        <f>VLOOKUP($C94, Kategori!$A$2:$K$63,8)</f>
        <v>68.5</v>
      </c>
      <c r="K94" s="8">
        <f>VLOOKUP($C94, Kategori!$A$2:$K$63, 2, FALSE)</f>
        <v>18</v>
      </c>
      <c r="L94" s="8">
        <f>VLOOKUP($C94, Kategori!$A$2:$K$63, 10, FALSE)</f>
        <v>9.8062263984736813</v>
      </c>
      <c r="M94" s="8">
        <f>VLOOKUP($C94, Kategori!$A$2:$K$63, 11, FALSE)</f>
        <v>8.1937736015263187</v>
      </c>
      <c r="O94" s="9" t="s">
        <v>588</v>
      </c>
      <c r="Q94">
        <f t="shared" si="4"/>
        <v>7</v>
      </c>
      <c r="R94" s="6">
        <f t="shared" si="5"/>
        <v>0.3888888888888889</v>
      </c>
      <c r="S94">
        <f t="shared" si="6"/>
        <v>11</v>
      </c>
      <c r="T94" s="6">
        <f t="shared" si="7"/>
        <v>0.61111111111111116</v>
      </c>
    </row>
    <row r="95" spans="1:20" hidden="1">
      <c r="A95">
        <v>506</v>
      </c>
      <c r="B95" t="s">
        <v>513</v>
      </c>
      <c r="C95" t="s">
        <v>592</v>
      </c>
      <c r="D95">
        <v>36</v>
      </c>
      <c r="E95">
        <v>3</v>
      </c>
      <c r="F95">
        <v>32</v>
      </c>
      <c r="G95">
        <v>0</v>
      </c>
      <c r="H95">
        <v>32</v>
      </c>
      <c r="J95" s="8">
        <f>VLOOKUP($C95, Kategori!$A$2:$K$63,8)</f>
        <v>68.5</v>
      </c>
      <c r="K95" s="8">
        <f>VLOOKUP($C95, Kategori!$A$2:$K$63, 2, FALSE)</f>
        <v>18</v>
      </c>
      <c r="L95" s="8">
        <f>VLOOKUP($C95, Kategori!$A$2:$K$63, 10, FALSE)</f>
        <v>9.8062263984736813</v>
      </c>
      <c r="M95" s="8">
        <f>VLOOKUP($C95, Kategori!$A$2:$K$63, 11, FALSE)</f>
        <v>8.1937736015263187</v>
      </c>
      <c r="O95" s="9" t="s">
        <v>588</v>
      </c>
      <c r="Q95">
        <f t="shared" si="4"/>
        <v>7</v>
      </c>
      <c r="R95" s="6">
        <f t="shared" si="5"/>
        <v>0.3888888888888889</v>
      </c>
      <c r="S95">
        <f t="shared" si="6"/>
        <v>11</v>
      </c>
      <c r="T95" s="6">
        <f t="shared" si="7"/>
        <v>0.61111111111111116</v>
      </c>
    </row>
    <row r="96" spans="1:20" hidden="1">
      <c r="A96">
        <v>512</v>
      </c>
      <c r="B96" t="s">
        <v>519</v>
      </c>
      <c r="C96" t="s">
        <v>592</v>
      </c>
      <c r="D96">
        <v>36</v>
      </c>
      <c r="E96">
        <v>5</v>
      </c>
      <c r="F96">
        <v>34</v>
      </c>
      <c r="G96">
        <v>3</v>
      </c>
      <c r="H96">
        <v>31</v>
      </c>
      <c r="J96" s="8">
        <f>VLOOKUP($C96, Kategori!$A$2:$K$63,8)</f>
        <v>68.5</v>
      </c>
      <c r="K96" s="8">
        <f>VLOOKUP($C96, Kategori!$A$2:$K$63, 2, FALSE)</f>
        <v>18</v>
      </c>
      <c r="L96" s="8">
        <f>VLOOKUP($C96, Kategori!$A$2:$K$63, 10, FALSE)</f>
        <v>9.8062263984736813</v>
      </c>
      <c r="M96" s="8">
        <f>VLOOKUP($C96, Kategori!$A$2:$K$63, 11, FALSE)</f>
        <v>8.1937736015263187</v>
      </c>
      <c r="O96" s="9" t="s">
        <v>588</v>
      </c>
      <c r="Q96">
        <f t="shared" si="4"/>
        <v>7</v>
      </c>
      <c r="R96" s="6">
        <f t="shared" si="5"/>
        <v>0.3888888888888889</v>
      </c>
      <c r="S96">
        <f t="shared" si="6"/>
        <v>11</v>
      </c>
      <c r="T96" s="6">
        <f t="shared" si="7"/>
        <v>0.61111111111111116</v>
      </c>
    </row>
    <row r="97" spans="1:20" hidden="1">
      <c r="A97">
        <v>516</v>
      </c>
      <c r="B97" t="s">
        <v>523</v>
      </c>
      <c r="C97" t="s">
        <v>592</v>
      </c>
      <c r="D97">
        <v>36</v>
      </c>
      <c r="E97">
        <v>11</v>
      </c>
      <c r="F97">
        <v>26</v>
      </c>
      <c r="G97">
        <v>1</v>
      </c>
      <c r="H97">
        <v>25</v>
      </c>
      <c r="J97" s="8">
        <f>VLOOKUP($C97, Kategori!$A$2:$K$63,8)</f>
        <v>68.5</v>
      </c>
      <c r="K97" s="8">
        <f>VLOOKUP($C97, Kategori!$A$2:$K$63, 2, FALSE)</f>
        <v>18</v>
      </c>
      <c r="L97" s="8">
        <f>VLOOKUP($C97, Kategori!$A$2:$K$63, 10, FALSE)</f>
        <v>9.8062263984736813</v>
      </c>
      <c r="M97" s="8">
        <f>VLOOKUP($C97, Kategori!$A$2:$K$63, 11, FALSE)</f>
        <v>8.1937736015263187</v>
      </c>
      <c r="O97" s="9" t="s">
        <v>588</v>
      </c>
      <c r="Q97">
        <f t="shared" si="4"/>
        <v>7</v>
      </c>
      <c r="R97" s="6">
        <f t="shared" si="5"/>
        <v>0.3888888888888889</v>
      </c>
      <c r="S97">
        <f t="shared" si="6"/>
        <v>11</v>
      </c>
      <c r="T97" s="6">
        <f t="shared" si="7"/>
        <v>0.61111111111111116</v>
      </c>
    </row>
    <row r="98" spans="1:20" hidden="1">
      <c r="A98">
        <v>510</v>
      </c>
      <c r="B98" t="s">
        <v>517</v>
      </c>
      <c r="C98" t="s">
        <v>592</v>
      </c>
      <c r="D98">
        <v>36</v>
      </c>
      <c r="E98">
        <v>13</v>
      </c>
      <c r="F98">
        <v>27</v>
      </c>
      <c r="G98">
        <v>4</v>
      </c>
      <c r="H98">
        <v>23</v>
      </c>
      <c r="J98" s="8">
        <f>VLOOKUP($C98, Kategori!$A$2:$K$63,8)</f>
        <v>68.5</v>
      </c>
      <c r="K98" s="8">
        <f>VLOOKUP($C98, Kategori!$A$2:$K$63, 2, FALSE)</f>
        <v>18</v>
      </c>
      <c r="L98" s="8">
        <f>VLOOKUP($C98, Kategori!$A$2:$K$63, 10, FALSE)</f>
        <v>9.8062263984736813</v>
      </c>
      <c r="M98" s="8">
        <f>VLOOKUP($C98, Kategori!$A$2:$K$63, 11, FALSE)</f>
        <v>8.1937736015263187</v>
      </c>
      <c r="O98" s="9" t="s">
        <v>588</v>
      </c>
      <c r="Q98">
        <f t="shared" si="4"/>
        <v>7</v>
      </c>
      <c r="R98" s="6">
        <f t="shared" si="5"/>
        <v>0.3888888888888889</v>
      </c>
      <c r="S98">
        <f t="shared" si="6"/>
        <v>11</v>
      </c>
      <c r="T98" s="6">
        <f t="shared" si="7"/>
        <v>0.61111111111111116</v>
      </c>
    </row>
    <row r="99" spans="1:20" hidden="1">
      <c r="A99">
        <v>509</v>
      </c>
      <c r="B99" t="s">
        <v>516</v>
      </c>
      <c r="C99" t="s">
        <v>592</v>
      </c>
      <c r="D99">
        <v>36</v>
      </c>
      <c r="E99">
        <v>19</v>
      </c>
      <c r="F99">
        <v>22</v>
      </c>
      <c r="G99">
        <v>4</v>
      </c>
      <c r="H99">
        <v>18</v>
      </c>
      <c r="J99" s="8">
        <f>VLOOKUP($C99, Kategori!$A$2:$K$63,8)</f>
        <v>68.5</v>
      </c>
      <c r="K99" s="8">
        <f>VLOOKUP($C99, Kategori!$A$2:$K$63, 2, FALSE)</f>
        <v>18</v>
      </c>
      <c r="L99" s="8">
        <f>VLOOKUP($C99, Kategori!$A$2:$K$63, 10, FALSE)</f>
        <v>9.8062263984736813</v>
      </c>
      <c r="M99" s="8">
        <f>VLOOKUP($C99, Kategori!$A$2:$K$63, 11, FALSE)</f>
        <v>8.1937736015263187</v>
      </c>
      <c r="O99" s="9" t="s">
        <v>588</v>
      </c>
      <c r="Q99">
        <f t="shared" si="4"/>
        <v>7</v>
      </c>
      <c r="R99" s="6">
        <f t="shared" si="5"/>
        <v>0.3888888888888889</v>
      </c>
      <c r="S99">
        <f t="shared" si="6"/>
        <v>11</v>
      </c>
      <c r="T99" s="6">
        <f t="shared" si="7"/>
        <v>0.61111111111111116</v>
      </c>
    </row>
    <row r="100" spans="1:20" s="13" customFormat="1" hidden="1">
      <c r="A100" s="13">
        <v>346</v>
      </c>
      <c r="B100" s="17" t="s">
        <v>353</v>
      </c>
      <c r="C100" s="13" t="s">
        <v>584</v>
      </c>
      <c r="D100" s="13">
        <v>418</v>
      </c>
      <c r="E100" s="13">
        <v>58</v>
      </c>
      <c r="F100" s="13">
        <v>433</v>
      </c>
      <c r="G100" s="13">
        <v>74</v>
      </c>
      <c r="H100" s="13">
        <v>359</v>
      </c>
      <c r="J100" s="14">
        <f>VLOOKUP($C100, Kategori!$A$2:$K$63,8)</f>
        <v>122.33333333333333</v>
      </c>
      <c r="K100" s="14">
        <f>VLOOKUP($C100, Kategori!$A$2:$K$63, 2, FALSE)</f>
        <v>9</v>
      </c>
      <c r="L100" s="14">
        <f>VLOOKUP($C100, Kategori!$A$2:$K$63, 10, FALSE)</f>
        <v>8.4217279756002501</v>
      </c>
      <c r="M100" s="14">
        <f>VLOOKUP($C100, Kategori!$A$2:$K$63, 11, FALSE)</f>
        <v>0.5782720243997499</v>
      </c>
      <c r="O100" s="15" t="s">
        <v>589</v>
      </c>
      <c r="Q100" s="13">
        <f t="shared" si="4"/>
        <v>5</v>
      </c>
      <c r="R100" s="16">
        <f t="shared" si="5"/>
        <v>0.55555555555555558</v>
      </c>
      <c r="S100" s="13">
        <f t="shared" si="6"/>
        <v>4</v>
      </c>
      <c r="T100" s="16">
        <f t="shared" si="7"/>
        <v>0.44444444444444442</v>
      </c>
    </row>
    <row r="101" spans="1:20" s="13" customFormat="1" hidden="1">
      <c r="A101" s="13">
        <v>341</v>
      </c>
      <c r="B101" s="17" t="s">
        <v>348</v>
      </c>
      <c r="C101" s="13" t="s">
        <v>584</v>
      </c>
      <c r="D101" s="13">
        <v>220</v>
      </c>
      <c r="E101" s="13">
        <v>29</v>
      </c>
      <c r="F101" s="13">
        <v>213</v>
      </c>
      <c r="G101" s="13">
        <v>28</v>
      </c>
      <c r="H101" s="13">
        <v>185</v>
      </c>
      <c r="J101" s="14">
        <f>VLOOKUP($C101, Kategori!$A$2:$K$63,8)</f>
        <v>122.33333333333333</v>
      </c>
      <c r="K101" s="14">
        <f>VLOOKUP($C101, Kategori!$A$2:$K$63, 2, FALSE)</f>
        <v>9</v>
      </c>
      <c r="L101" s="14">
        <f>VLOOKUP($C101, Kategori!$A$2:$K$63, 10, FALSE)</f>
        <v>8.4217279756002501</v>
      </c>
      <c r="M101" s="14">
        <f>VLOOKUP($C101, Kategori!$A$2:$K$63, 11, FALSE)</f>
        <v>0.5782720243997499</v>
      </c>
      <c r="O101" s="15" t="s">
        <v>589</v>
      </c>
      <c r="Q101" s="13">
        <f t="shared" si="4"/>
        <v>5</v>
      </c>
      <c r="R101" s="16">
        <f t="shared" si="5"/>
        <v>0.55555555555555558</v>
      </c>
      <c r="S101" s="13">
        <f t="shared" si="6"/>
        <v>4</v>
      </c>
      <c r="T101" s="16">
        <f t="shared" si="7"/>
        <v>0.44444444444444442</v>
      </c>
    </row>
    <row r="102" spans="1:20" s="13" customFormat="1" hidden="1">
      <c r="A102" s="17">
        <v>344</v>
      </c>
      <c r="B102" s="17" t="s">
        <v>351</v>
      </c>
      <c r="C102" s="13" t="s">
        <v>584</v>
      </c>
      <c r="D102" s="13">
        <v>217</v>
      </c>
      <c r="E102" s="13">
        <v>43</v>
      </c>
      <c r="F102" s="13">
        <v>205</v>
      </c>
      <c r="G102" s="13">
        <v>38</v>
      </c>
      <c r="H102" s="13">
        <v>167</v>
      </c>
      <c r="J102" s="14">
        <f>VLOOKUP($C102, Kategori!$A$2:$K$63,8)</f>
        <v>122.33333333333333</v>
      </c>
      <c r="K102" s="14">
        <f>VLOOKUP($C102, Kategori!$A$2:$K$63, 2, FALSE)</f>
        <v>9</v>
      </c>
      <c r="L102" s="14">
        <f>VLOOKUP($C102, Kategori!$A$2:$K$63, 10, FALSE)</f>
        <v>8.4217279756002501</v>
      </c>
      <c r="M102" s="14">
        <f>VLOOKUP($C102, Kategori!$A$2:$K$63, 11, FALSE)</f>
        <v>0.5782720243997499</v>
      </c>
      <c r="O102" s="15" t="s">
        <v>589</v>
      </c>
      <c r="Q102" s="13">
        <f t="shared" si="4"/>
        <v>5</v>
      </c>
      <c r="R102" s="16">
        <f t="shared" si="5"/>
        <v>0.55555555555555558</v>
      </c>
      <c r="S102" s="13">
        <f t="shared" si="6"/>
        <v>4</v>
      </c>
      <c r="T102" s="16">
        <f t="shared" si="7"/>
        <v>0.44444444444444442</v>
      </c>
    </row>
    <row r="103" spans="1:20" s="13" customFormat="1" hidden="1">
      <c r="A103" s="13">
        <v>343</v>
      </c>
      <c r="B103" s="17" t="s">
        <v>350</v>
      </c>
      <c r="C103" s="13" t="s">
        <v>584</v>
      </c>
      <c r="D103" s="13">
        <v>124</v>
      </c>
      <c r="E103" s="13">
        <v>31</v>
      </c>
      <c r="F103" s="13">
        <v>106</v>
      </c>
      <c r="G103" s="13">
        <v>15</v>
      </c>
      <c r="H103" s="13">
        <v>91</v>
      </c>
      <c r="J103" s="14">
        <f>VLOOKUP($C103, Kategori!$A$2:$K$63,8)</f>
        <v>122.33333333333333</v>
      </c>
      <c r="K103" s="14">
        <f>VLOOKUP($C103, Kategori!$A$2:$K$63, 2, FALSE)</f>
        <v>9</v>
      </c>
      <c r="L103" s="14">
        <f>VLOOKUP($C103, Kategori!$A$2:$K$63, 10, FALSE)</f>
        <v>8.4217279756002501</v>
      </c>
      <c r="M103" s="14">
        <f>VLOOKUP($C103, Kategori!$A$2:$K$63, 11, FALSE)</f>
        <v>0.5782720243997499</v>
      </c>
      <c r="O103" s="15" t="s">
        <v>589</v>
      </c>
      <c r="Q103" s="13">
        <f t="shared" si="4"/>
        <v>5</v>
      </c>
      <c r="R103" s="16">
        <f t="shared" si="5"/>
        <v>0.55555555555555558</v>
      </c>
      <c r="S103" s="13">
        <f t="shared" si="6"/>
        <v>4</v>
      </c>
      <c r="T103" s="16">
        <f t="shared" si="7"/>
        <v>0.44444444444444442</v>
      </c>
    </row>
    <row r="104" spans="1:20" s="13" customFormat="1" hidden="1">
      <c r="A104" s="13">
        <v>342</v>
      </c>
      <c r="B104" s="17" t="s">
        <v>349</v>
      </c>
      <c r="C104" s="13" t="s">
        <v>584</v>
      </c>
      <c r="D104" s="13">
        <v>108</v>
      </c>
      <c r="E104" s="13">
        <v>23</v>
      </c>
      <c r="F104" s="13">
        <v>98</v>
      </c>
      <c r="G104" s="13">
        <v>15</v>
      </c>
      <c r="H104" s="13">
        <v>83</v>
      </c>
      <c r="J104" s="14">
        <f>VLOOKUP($C104, Kategori!$A$2:$K$63,8)</f>
        <v>122.33333333333333</v>
      </c>
      <c r="K104" s="14">
        <f>VLOOKUP($C104, Kategori!$A$2:$K$63, 2, FALSE)</f>
        <v>9</v>
      </c>
      <c r="L104" s="14">
        <f>VLOOKUP($C104, Kategori!$A$2:$K$63, 10, FALSE)</f>
        <v>8.4217279756002501</v>
      </c>
      <c r="M104" s="14">
        <f>VLOOKUP($C104, Kategori!$A$2:$K$63, 11, FALSE)</f>
        <v>0.5782720243997499</v>
      </c>
      <c r="O104" s="15" t="s">
        <v>589</v>
      </c>
      <c r="Q104" s="13">
        <f t="shared" si="4"/>
        <v>5</v>
      </c>
      <c r="R104" s="16">
        <f t="shared" si="5"/>
        <v>0.55555555555555558</v>
      </c>
      <c r="S104" s="13">
        <f t="shared" si="6"/>
        <v>4</v>
      </c>
      <c r="T104" s="16">
        <f t="shared" si="7"/>
        <v>0.44444444444444442</v>
      </c>
    </row>
    <row r="105" spans="1:20" hidden="1">
      <c r="A105">
        <v>340</v>
      </c>
      <c r="B105" t="s">
        <v>347</v>
      </c>
      <c r="C105" t="s">
        <v>584</v>
      </c>
      <c r="D105">
        <v>106</v>
      </c>
      <c r="E105">
        <v>25</v>
      </c>
      <c r="F105">
        <v>89</v>
      </c>
      <c r="G105">
        <v>8</v>
      </c>
      <c r="H105">
        <v>81</v>
      </c>
      <c r="J105" s="8">
        <f>VLOOKUP($C105, Kategori!$A$2:$K$63,8)</f>
        <v>122.33333333333333</v>
      </c>
      <c r="K105" s="8">
        <f>VLOOKUP($C105, Kategori!$A$2:$K$63, 2, FALSE)</f>
        <v>9</v>
      </c>
      <c r="L105" s="8">
        <f>VLOOKUP($C105, Kategori!$A$2:$K$63, 10, FALSE)</f>
        <v>8.4217279756002501</v>
      </c>
      <c r="M105" s="8">
        <f>VLOOKUP($C105, Kategori!$A$2:$K$63, 11, FALSE)</f>
        <v>0.5782720243997499</v>
      </c>
      <c r="O105" s="9" t="s">
        <v>588</v>
      </c>
      <c r="Q105">
        <f t="shared" si="4"/>
        <v>5</v>
      </c>
      <c r="R105" s="6">
        <f t="shared" si="5"/>
        <v>0.55555555555555558</v>
      </c>
      <c r="S105">
        <f t="shared" si="6"/>
        <v>4</v>
      </c>
      <c r="T105" s="6">
        <f t="shared" si="7"/>
        <v>0.44444444444444442</v>
      </c>
    </row>
    <row r="106" spans="1:20" hidden="1">
      <c r="A106">
        <v>347</v>
      </c>
      <c r="B106" t="s">
        <v>354</v>
      </c>
      <c r="C106" t="s">
        <v>584</v>
      </c>
      <c r="D106">
        <v>96</v>
      </c>
      <c r="E106">
        <v>27</v>
      </c>
      <c r="F106">
        <v>85</v>
      </c>
      <c r="G106">
        <v>16</v>
      </c>
      <c r="H106">
        <v>69</v>
      </c>
      <c r="J106" s="8">
        <f>VLOOKUP($C106, Kategori!$A$2:$K$63,8)</f>
        <v>122.33333333333333</v>
      </c>
      <c r="K106" s="8">
        <f>VLOOKUP($C106, Kategori!$A$2:$K$63, 2, FALSE)</f>
        <v>9</v>
      </c>
      <c r="L106" s="8">
        <f>VLOOKUP($C106, Kategori!$A$2:$K$63, 10, FALSE)</f>
        <v>8.4217279756002501</v>
      </c>
      <c r="M106" s="8">
        <f>VLOOKUP($C106, Kategori!$A$2:$K$63, 11, FALSE)</f>
        <v>0.5782720243997499</v>
      </c>
      <c r="O106" s="9" t="s">
        <v>588</v>
      </c>
      <c r="Q106">
        <f t="shared" si="4"/>
        <v>5</v>
      </c>
      <c r="R106" s="6">
        <f t="shared" si="5"/>
        <v>0.55555555555555558</v>
      </c>
      <c r="S106">
        <f t="shared" si="6"/>
        <v>4</v>
      </c>
      <c r="T106" s="6">
        <f t="shared" si="7"/>
        <v>0.44444444444444442</v>
      </c>
    </row>
    <row r="107" spans="1:20" hidden="1">
      <c r="A107">
        <v>345</v>
      </c>
      <c r="B107" t="s">
        <v>352</v>
      </c>
      <c r="C107" t="s">
        <v>584</v>
      </c>
      <c r="D107">
        <v>66</v>
      </c>
      <c r="E107">
        <v>18</v>
      </c>
      <c r="F107">
        <v>49</v>
      </c>
      <c r="G107">
        <v>7</v>
      </c>
      <c r="H107">
        <v>42</v>
      </c>
      <c r="J107" s="8">
        <f>VLOOKUP($C107, Kategori!$A$2:$K$63,8)</f>
        <v>122.33333333333333</v>
      </c>
      <c r="K107" s="8">
        <f>VLOOKUP($C107, Kategori!$A$2:$K$63, 2, FALSE)</f>
        <v>9</v>
      </c>
      <c r="L107" s="8">
        <f>VLOOKUP($C107, Kategori!$A$2:$K$63, 10, FALSE)</f>
        <v>8.4217279756002501</v>
      </c>
      <c r="M107" s="8">
        <f>VLOOKUP($C107, Kategori!$A$2:$K$63, 11, FALSE)</f>
        <v>0.5782720243997499</v>
      </c>
      <c r="O107" s="9" t="s">
        <v>588</v>
      </c>
      <c r="Q107">
        <f t="shared" si="4"/>
        <v>5</v>
      </c>
      <c r="R107" s="6">
        <f t="shared" si="5"/>
        <v>0.55555555555555558</v>
      </c>
      <c r="S107">
        <f t="shared" si="6"/>
        <v>4</v>
      </c>
      <c r="T107" s="6">
        <f t="shared" si="7"/>
        <v>0.44444444444444442</v>
      </c>
    </row>
    <row r="108" spans="1:20" hidden="1">
      <c r="A108">
        <v>348</v>
      </c>
      <c r="B108" t="s">
        <v>355</v>
      </c>
      <c r="C108" t="s">
        <v>584</v>
      </c>
      <c r="D108">
        <v>42</v>
      </c>
      <c r="E108">
        <v>18</v>
      </c>
      <c r="F108">
        <v>30</v>
      </c>
      <c r="G108">
        <v>6</v>
      </c>
      <c r="H108">
        <v>24</v>
      </c>
      <c r="J108" s="8">
        <f>VLOOKUP($C108, Kategori!$A$2:$K$63,8)</f>
        <v>122.33333333333333</v>
      </c>
      <c r="K108" s="8">
        <f>VLOOKUP($C108, Kategori!$A$2:$K$63, 2, FALSE)</f>
        <v>9</v>
      </c>
      <c r="L108" s="8">
        <f>VLOOKUP($C108, Kategori!$A$2:$K$63, 10, FALSE)</f>
        <v>8.4217279756002501</v>
      </c>
      <c r="M108" s="8">
        <f>VLOOKUP($C108, Kategori!$A$2:$K$63, 11, FALSE)</f>
        <v>0.5782720243997499</v>
      </c>
      <c r="O108" s="9" t="s">
        <v>588</v>
      </c>
      <c r="Q108">
        <f t="shared" si="4"/>
        <v>5</v>
      </c>
      <c r="R108" s="6">
        <f t="shared" si="5"/>
        <v>0.55555555555555558</v>
      </c>
      <c r="S108">
        <f t="shared" si="6"/>
        <v>4</v>
      </c>
      <c r="T108" s="6">
        <f t="shared" si="7"/>
        <v>0.44444444444444442</v>
      </c>
    </row>
    <row r="109" spans="1:20" hidden="1">
      <c r="A109">
        <v>338</v>
      </c>
      <c r="B109" t="s">
        <v>345</v>
      </c>
      <c r="C109" s="10" t="s">
        <v>583</v>
      </c>
      <c r="D109">
        <v>43</v>
      </c>
      <c r="E109">
        <v>14</v>
      </c>
      <c r="F109">
        <v>39</v>
      </c>
      <c r="G109">
        <v>5</v>
      </c>
      <c r="H109">
        <v>34</v>
      </c>
      <c r="J109" s="8">
        <f>VLOOKUP($C109, Kategori!$A$2:$K$63,8)</f>
        <v>22</v>
      </c>
      <c r="K109" s="8">
        <f>VLOOKUP($C109, Kategori!$A$2:$K$63, 2, FALSE)</f>
        <v>3</v>
      </c>
      <c r="L109" s="8">
        <f>VLOOKUP($C109, Kategori!$A$2:$K$63, 10, FALSE)</f>
        <v>1.5145341863477289</v>
      </c>
      <c r="M109" s="8">
        <f>VLOOKUP($C109, Kategori!$A$2:$K$63, 11, FALSE)</f>
        <v>1.4854658136522711</v>
      </c>
      <c r="O109" s="9" t="s">
        <v>588</v>
      </c>
      <c r="Q109">
        <f t="shared" si="4"/>
        <v>0</v>
      </c>
      <c r="R109" s="6">
        <f t="shared" si="5"/>
        <v>0</v>
      </c>
      <c r="S109">
        <f t="shared" si="6"/>
        <v>3</v>
      </c>
      <c r="T109" s="6">
        <f t="shared" si="7"/>
        <v>1</v>
      </c>
    </row>
    <row r="110" spans="1:20" hidden="1">
      <c r="A110">
        <v>339</v>
      </c>
      <c r="B110" t="s">
        <v>346</v>
      </c>
      <c r="C110" s="10" t="s">
        <v>583</v>
      </c>
      <c r="D110">
        <v>30</v>
      </c>
      <c r="E110">
        <v>10</v>
      </c>
      <c r="F110">
        <v>26</v>
      </c>
      <c r="G110">
        <v>7</v>
      </c>
      <c r="H110">
        <v>19</v>
      </c>
      <c r="J110" s="8">
        <f>VLOOKUP($C110, Kategori!$A$2:$K$63,8)</f>
        <v>22</v>
      </c>
      <c r="K110" s="8">
        <f>VLOOKUP($C110, Kategori!$A$2:$K$63, 2, FALSE)</f>
        <v>3</v>
      </c>
      <c r="L110" s="8">
        <f>VLOOKUP($C110, Kategori!$A$2:$K$63, 10, FALSE)</f>
        <v>1.5145341863477289</v>
      </c>
      <c r="M110" s="8">
        <f>VLOOKUP($C110, Kategori!$A$2:$K$63, 11, FALSE)</f>
        <v>1.4854658136522711</v>
      </c>
      <c r="O110" s="9" t="s">
        <v>588</v>
      </c>
      <c r="Q110">
        <f t="shared" si="4"/>
        <v>0</v>
      </c>
      <c r="R110" s="6">
        <f t="shared" si="5"/>
        <v>0</v>
      </c>
      <c r="S110">
        <f t="shared" si="6"/>
        <v>3</v>
      </c>
      <c r="T110" s="6">
        <f t="shared" si="7"/>
        <v>1</v>
      </c>
    </row>
    <row r="111" spans="1:20" hidden="1">
      <c r="A111">
        <v>337</v>
      </c>
      <c r="B111" t="s">
        <v>344</v>
      </c>
      <c r="C111" s="10" t="s">
        <v>583</v>
      </c>
      <c r="D111">
        <v>30</v>
      </c>
      <c r="E111">
        <v>17</v>
      </c>
      <c r="F111">
        <v>19</v>
      </c>
      <c r="G111">
        <v>6</v>
      </c>
      <c r="H111">
        <v>13</v>
      </c>
      <c r="J111" s="8">
        <f>VLOOKUP($C111, Kategori!$A$2:$K$63,8)</f>
        <v>22</v>
      </c>
      <c r="K111" s="8">
        <f>VLOOKUP($C111, Kategori!$A$2:$K$63, 2, FALSE)</f>
        <v>3</v>
      </c>
      <c r="L111" s="8">
        <f>VLOOKUP($C111, Kategori!$A$2:$K$63, 10, FALSE)</f>
        <v>1.5145341863477289</v>
      </c>
      <c r="M111" s="8">
        <f>VLOOKUP($C111, Kategori!$A$2:$K$63, 11, FALSE)</f>
        <v>1.4854658136522711</v>
      </c>
      <c r="O111" s="9" t="s">
        <v>588</v>
      </c>
      <c r="Q111">
        <f t="shared" si="4"/>
        <v>0</v>
      </c>
      <c r="R111" s="6">
        <f t="shared" si="5"/>
        <v>0</v>
      </c>
      <c r="S111">
        <f t="shared" si="6"/>
        <v>3</v>
      </c>
      <c r="T111" s="6">
        <f t="shared" si="7"/>
        <v>1</v>
      </c>
    </row>
    <row r="112" spans="1:20" s="13" customFormat="1" hidden="1">
      <c r="A112" s="13">
        <v>334</v>
      </c>
      <c r="B112" s="17" t="s">
        <v>341</v>
      </c>
      <c r="C112" s="13" t="s">
        <v>582</v>
      </c>
      <c r="D112" s="13">
        <v>760</v>
      </c>
      <c r="E112" s="13">
        <v>88</v>
      </c>
      <c r="F112" s="13">
        <v>733</v>
      </c>
      <c r="G112" s="13">
        <v>60</v>
      </c>
      <c r="H112" s="13">
        <v>673</v>
      </c>
      <c r="J112" s="14">
        <f>VLOOKUP($C112, Kategori!$A$2:$K$63,8)</f>
        <v>246.625</v>
      </c>
      <c r="K112" s="14">
        <f>VLOOKUP($C112, Kategori!$A$2:$K$63, 2, FALSE)</f>
        <v>8</v>
      </c>
      <c r="L112" s="14">
        <f>VLOOKUP($C112, Kategori!$A$2:$K$63, 10, FALSE)</f>
        <v>16.97827244127312</v>
      </c>
      <c r="M112" s="14">
        <f>VLOOKUP($C112, Kategori!$A$2:$K$63, 11, FALSE)</f>
        <v>-8.9782724412731199</v>
      </c>
      <c r="O112" s="15" t="s">
        <v>589</v>
      </c>
      <c r="Q112" s="13">
        <f t="shared" si="4"/>
        <v>6</v>
      </c>
      <c r="R112" s="16">
        <f t="shared" si="5"/>
        <v>0.75</v>
      </c>
      <c r="S112" s="13">
        <f t="shared" si="6"/>
        <v>2</v>
      </c>
      <c r="T112" s="16">
        <f t="shared" si="7"/>
        <v>0.25</v>
      </c>
    </row>
    <row r="113" spans="1:20" s="13" customFormat="1" hidden="1">
      <c r="A113" s="13">
        <v>332</v>
      </c>
      <c r="B113" s="17" t="s">
        <v>339</v>
      </c>
      <c r="C113" s="13" t="s">
        <v>582</v>
      </c>
      <c r="D113" s="13">
        <v>430</v>
      </c>
      <c r="E113" s="13">
        <v>49</v>
      </c>
      <c r="F113" s="13">
        <v>411</v>
      </c>
      <c r="G113" s="13">
        <v>34</v>
      </c>
      <c r="H113" s="13">
        <v>377</v>
      </c>
      <c r="J113" s="14">
        <f>VLOOKUP($C113, Kategori!$A$2:$K$63,8)</f>
        <v>246.625</v>
      </c>
      <c r="K113" s="14">
        <f>VLOOKUP($C113, Kategori!$A$2:$K$63, 2, FALSE)</f>
        <v>8</v>
      </c>
      <c r="L113" s="14">
        <f>VLOOKUP($C113, Kategori!$A$2:$K$63, 10, FALSE)</f>
        <v>16.97827244127312</v>
      </c>
      <c r="M113" s="14">
        <f>VLOOKUP($C113, Kategori!$A$2:$K$63, 11, FALSE)</f>
        <v>-8.9782724412731199</v>
      </c>
      <c r="O113" s="15" t="s">
        <v>589</v>
      </c>
      <c r="Q113" s="13">
        <f t="shared" si="4"/>
        <v>6</v>
      </c>
      <c r="R113" s="16">
        <f t="shared" si="5"/>
        <v>0.75</v>
      </c>
      <c r="S113" s="13">
        <f t="shared" si="6"/>
        <v>2</v>
      </c>
      <c r="T113" s="16">
        <f t="shared" si="7"/>
        <v>0.25</v>
      </c>
    </row>
    <row r="114" spans="1:20" s="13" customFormat="1" hidden="1">
      <c r="A114" s="13">
        <v>336</v>
      </c>
      <c r="B114" s="17" t="s">
        <v>343</v>
      </c>
      <c r="C114" s="13" t="s">
        <v>582</v>
      </c>
      <c r="D114" s="13">
        <v>326</v>
      </c>
      <c r="E114" s="13">
        <v>46</v>
      </c>
      <c r="F114" s="13">
        <v>299</v>
      </c>
      <c r="G114" s="13">
        <v>20</v>
      </c>
      <c r="H114" s="13">
        <v>279</v>
      </c>
      <c r="J114" s="14">
        <f>VLOOKUP($C114, Kategori!$A$2:$K$63,8)</f>
        <v>246.625</v>
      </c>
      <c r="K114" s="14">
        <f>VLOOKUP($C114, Kategori!$A$2:$K$63, 2, FALSE)</f>
        <v>8</v>
      </c>
      <c r="L114" s="14">
        <f>VLOOKUP($C114, Kategori!$A$2:$K$63, 10, FALSE)</f>
        <v>16.97827244127312</v>
      </c>
      <c r="M114" s="14">
        <f>VLOOKUP($C114, Kategori!$A$2:$K$63, 11, FALSE)</f>
        <v>-8.9782724412731199</v>
      </c>
      <c r="O114" s="15" t="s">
        <v>589</v>
      </c>
      <c r="Q114" s="13">
        <f t="shared" si="4"/>
        <v>6</v>
      </c>
      <c r="R114" s="16">
        <f t="shared" si="5"/>
        <v>0.75</v>
      </c>
      <c r="S114" s="13">
        <f t="shared" si="6"/>
        <v>2</v>
      </c>
      <c r="T114" s="16">
        <f t="shared" si="7"/>
        <v>0.25</v>
      </c>
    </row>
    <row r="115" spans="1:20" s="13" customFormat="1" hidden="1">
      <c r="A115" s="13">
        <v>326</v>
      </c>
      <c r="B115" s="17" t="s">
        <v>333</v>
      </c>
      <c r="C115" s="13" t="s">
        <v>582</v>
      </c>
      <c r="D115" s="13">
        <v>275</v>
      </c>
      <c r="E115" s="13">
        <v>54</v>
      </c>
      <c r="F115" s="13">
        <v>254</v>
      </c>
      <c r="G115" s="13">
        <v>41</v>
      </c>
      <c r="H115" s="13">
        <v>213</v>
      </c>
      <c r="J115" s="14">
        <f>VLOOKUP($C115, Kategori!$A$2:$K$63,8)</f>
        <v>246.625</v>
      </c>
      <c r="K115" s="14">
        <f>VLOOKUP($C115, Kategori!$A$2:$K$63, 2, FALSE)</f>
        <v>8</v>
      </c>
      <c r="L115" s="14">
        <f>VLOOKUP($C115, Kategori!$A$2:$K$63, 10, FALSE)</f>
        <v>16.97827244127312</v>
      </c>
      <c r="M115" s="14">
        <f>VLOOKUP($C115, Kategori!$A$2:$K$63, 11, FALSE)</f>
        <v>-8.9782724412731199</v>
      </c>
      <c r="O115" s="15" t="s">
        <v>589</v>
      </c>
      <c r="Q115" s="13">
        <f t="shared" si="4"/>
        <v>6</v>
      </c>
      <c r="R115" s="16">
        <f t="shared" si="5"/>
        <v>0.75</v>
      </c>
      <c r="S115" s="13">
        <f t="shared" si="6"/>
        <v>2</v>
      </c>
      <c r="T115" s="16">
        <f t="shared" si="7"/>
        <v>0.25</v>
      </c>
    </row>
    <row r="116" spans="1:20" s="13" customFormat="1" hidden="1">
      <c r="A116" s="13">
        <v>331</v>
      </c>
      <c r="B116" s="17" t="s">
        <v>338</v>
      </c>
      <c r="C116" s="13" t="s">
        <v>582</v>
      </c>
      <c r="D116" s="13">
        <v>234</v>
      </c>
      <c r="E116" s="13">
        <v>34</v>
      </c>
      <c r="F116" s="13">
        <v>230</v>
      </c>
      <c r="G116" s="13">
        <v>31</v>
      </c>
      <c r="H116" s="13">
        <v>199</v>
      </c>
      <c r="J116" s="14">
        <f>VLOOKUP($C116, Kategori!$A$2:$K$63,8)</f>
        <v>246.625</v>
      </c>
      <c r="K116" s="14">
        <f>VLOOKUP($C116, Kategori!$A$2:$K$63, 2, FALSE)</f>
        <v>8</v>
      </c>
      <c r="L116" s="14">
        <f>VLOOKUP($C116, Kategori!$A$2:$K$63, 10, FALSE)</f>
        <v>16.97827244127312</v>
      </c>
      <c r="M116" s="14">
        <f>VLOOKUP($C116, Kategori!$A$2:$K$63, 11, FALSE)</f>
        <v>-8.9782724412731199</v>
      </c>
      <c r="O116" s="15" t="s">
        <v>589</v>
      </c>
      <c r="Q116" s="13">
        <f t="shared" si="4"/>
        <v>6</v>
      </c>
      <c r="R116" s="16">
        <f t="shared" si="5"/>
        <v>0.75</v>
      </c>
      <c r="S116" s="13">
        <f t="shared" si="6"/>
        <v>2</v>
      </c>
      <c r="T116" s="16">
        <f t="shared" si="7"/>
        <v>0.25</v>
      </c>
    </row>
    <row r="117" spans="1:20" s="13" customFormat="1" hidden="1">
      <c r="A117" s="13">
        <v>327</v>
      </c>
      <c r="B117" s="17" t="s">
        <v>334</v>
      </c>
      <c r="C117" s="13" t="s">
        <v>582</v>
      </c>
      <c r="D117" s="13">
        <v>153</v>
      </c>
      <c r="E117" s="13">
        <v>23</v>
      </c>
      <c r="F117" s="13">
        <v>153</v>
      </c>
      <c r="G117" s="13">
        <v>28</v>
      </c>
      <c r="H117" s="13">
        <v>125</v>
      </c>
      <c r="J117" s="14">
        <f>VLOOKUP($C117, Kategori!$A$2:$K$63,8)</f>
        <v>246.625</v>
      </c>
      <c r="K117" s="14">
        <f>VLOOKUP($C117, Kategori!$A$2:$K$63, 2, FALSE)</f>
        <v>8</v>
      </c>
      <c r="L117" s="14">
        <f>VLOOKUP($C117, Kategori!$A$2:$K$63, 10, FALSE)</f>
        <v>16.97827244127312</v>
      </c>
      <c r="M117" s="14">
        <f>VLOOKUP($C117, Kategori!$A$2:$K$63, 11, FALSE)</f>
        <v>-8.9782724412731199</v>
      </c>
      <c r="O117" s="15" t="s">
        <v>589</v>
      </c>
      <c r="Q117" s="13">
        <f t="shared" si="4"/>
        <v>6</v>
      </c>
      <c r="R117" s="16">
        <f t="shared" si="5"/>
        <v>0.75</v>
      </c>
      <c r="S117" s="13">
        <f t="shared" si="6"/>
        <v>2</v>
      </c>
      <c r="T117" s="16">
        <f t="shared" si="7"/>
        <v>0.25</v>
      </c>
    </row>
    <row r="118" spans="1:20" hidden="1">
      <c r="A118">
        <v>333</v>
      </c>
      <c r="B118" t="s">
        <v>340</v>
      </c>
      <c r="C118" t="s">
        <v>582</v>
      </c>
      <c r="D118">
        <v>82</v>
      </c>
      <c r="E118">
        <v>28</v>
      </c>
      <c r="F118">
        <v>56</v>
      </c>
      <c r="G118">
        <v>2</v>
      </c>
      <c r="H118">
        <v>54</v>
      </c>
      <c r="J118" s="8">
        <f>VLOOKUP($C118, Kategori!$A$2:$K$63,8)</f>
        <v>246.625</v>
      </c>
      <c r="K118" s="8">
        <f>VLOOKUP($C118, Kategori!$A$2:$K$63, 2, FALSE)</f>
        <v>8</v>
      </c>
      <c r="L118" s="8">
        <f>VLOOKUP($C118, Kategori!$A$2:$K$63, 10, FALSE)</f>
        <v>16.97827244127312</v>
      </c>
      <c r="M118" s="8">
        <f>VLOOKUP($C118, Kategori!$A$2:$K$63, 11, FALSE)</f>
        <v>-8.9782724412731199</v>
      </c>
      <c r="O118" s="9" t="s">
        <v>588</v>
      </c>
      <c r="Q118">
        <f t="shared" si="4"/>
        <v>6</v>
      </c>
      <c r="R118" s="6">
        <f t="shared" si="5"/>
        <v>0.75</v>
      </c>
      <c r="S118">
        <f t="shared" si="6"/>
        <v>2</v>
      </c>
      <c r="T118" s="6">
        <f t="shared" si="7"/>
        <v>0.25</v>
      </c>
    </row>
    <row r="119" spans="1:20" hidden="1">
      <c r="A119">
        <v>335</v>
      </c>
      <c r="B119" t="s">
        <v>342</v>
      </c>
      <c r="C119" t="s">
        <v>582</v>
      </c>
      <c r="D119">
        <v>90</v>
      </c>
      <c r="E119">
        <v>31</v>
      </c>
      <c r="F119">
        <v>63</v>
      </c>
      <c r="G119">
        <v>10</v>
      </c>
      <c r="H119">
        <v>53</v>
      </c>
      <c r="J119" s="8">
        <f>VLOOKUP($C119, Kategori!$A$2:$K$63,8)</f>
        <v>246.625</v>
      </c>
      <c r="K119" s="8">
        <f>VLOOKUP($C119, Kategori!$A$2:$K$63, 2, FALSE)</f>
        <v>8</v>
      </c>
      <c r="L119" s="8">
        <f>VLOOKUP($C119, Kategori!$A$2:$K$63, 10, FALSE)</f>
        <v>16.97827244127312</v>
      </c>
      <c r="M119" s="8">
        <f>VLOOKUP($C119, Kategori!$A$2:$K$63, 11, FALSE)</f>
        <v>-8.9782724412731199</v>
      </c>
      <c r="O119" s="9" t="s">
        <v>588</v>
      </c>
      <c r="Q119">
        <f t="shared" si="4"/>
        <v>6</v>
      </c>
      <c r="R119" s="6">
        <f t="shared" si="5"/>
        <v>0.75</v>
      </c>
      <c r="S119">
        <f t="shared" si="6"/>
        <v>2</v>
      </c>
      <c r="T119" s="6">
        <f t="shared" si="7"/>
        <v>0.25</v>
      </c>
    </row>
    <row r="120" spans="1:20" s="13" customFormat="1" hidden="1">
      <c r="A120" s="13">
        <v>308</v>
      </c>
      <c r="B120" s="17" t="s">
        <v>315</v>
      </c>
      <c r="C120" s="13" t="s">
        <v>581</v>
      </c>
      <c r="D120" s="13">
        <v>99</v>
      </c>
      <c r="E120" s="13">
        <v>17</v>
      </c>
      <c r="F120" s="13">
        <v>95</v>
      </c>
      <c r="G120" s="13">
        <v>13</v>
      </c>
      <c r="H120" s="13">
        <v>82</v>
      </c>
      <c r="J120" s="14">
        <f>VLOOKUP($C120, Kategori!$A$2:$K$63,8)</f>
        <v>74.25</v>
      </c>
      <c r="K120" s="14">
        <f>VLOOKUP($C120, Kategori!$A$2:$K$63, 2, FALSE)</f>
        <v>4</v>
      </c>
      <c r="L120" s="14">
        <f>VLOOKUP($C120, Kategori!$A$2:$K$63, 10, FALSE)</f>
        <v>5.1115528789235851</v>
      </c>
      <c r="M120" s="14">
        <f>VLOOKUP($C120, Kategori!$A$2:$K$63, 11, FALSE)</f>
        <v>-1.1115528789235851</v>
      </c>
      <c r="O120" s="15" t="s">
        <v>589</v>
      </c>
      <c r="Q120" s="13">
        <f t="shared" si="4"/>
        <v>2</v>
      </c>
      <c r="R120" s="16">
        <f t="shared" si="5"/>
        <v>0.5</v>
      </c>
      <c r="S120" s="13">
        <f t="shared" si="6"/>
        <v>2</v>
      </c>
      <c r="T120" s="16">
        <f t="shared" si="7"/>
        <v>0.5</v>
      </c>
    </row>
    <row r="121" spans="1:20" s="13" customFormat="1" hidden="1">
      <c r="A121" s="17">
        <v>322</v>
      </c>
      <c r="B121" s="17" t="s">
        <v>329</v>
      </c>
      <c r="C121" s="13" t="s">
        <v>581</v>
      </c>
      <c r="D121" s="13">
        <v>100</v>
      </c>
      <c r="E121" s="13">
        <v>13</v>
      </c>
      <c r="F121" s="13">
        <v>93</v>
      </c>
      <c r="G121" s="13">
        <v>12</v>
      </c>
      <c r="H121" s="13">
        <v>81</v>
      </c>
      <c r="J121" s="14">
        <f>VLOOKUP($C121, Kategori!$A$2:$K$63,8)</f>
        <v>74.25</v>
      </c>
      <c r="K121" s="14">
        <f>VLOOKUP($C121, Kategori!$A$2:$K$63, 2, FALSE)</f>
        <v>4</v>
      </c>
      <c r="L121" s="14">
        <f>VLOOKUP($C121, Kategori!$A$2:$K$63, 10, FALSE)</f>
        <v>5.1115528789235851</v>
      </c>
      <c r="M121" s="14">
        <f>VLOOKUP($C121, Kategori!$A$2:$K$63, 11, FALSE)</f>
        <v>-1.1115528789235851</v>
      </c>
      <c r="O121" s="15" t="s">
        <v>589</v>
      </c>
      <c r="Q121" s="13">
        <f t="shared" si="4"/>
        <v>2</v>
      </c>
      <c r="R121" s="16">
        <f t="shared" si="5"/>
        <v>0.5</v>
      </c>
      <c r="S121" s="13">
        <f t="shared" si="6"/>
        <v>2</v>
      </c>
      <c r="T121" s="16">
        <f t="shared" si="7"/>
        <v>0.5</v>
      </c>
    </row>
    <row r="122" spans="1:20" hidden="1">
      <c r="A122">
        <v>311</v>
      </c>
      <c r="B122" t="s">
        <v>318</v>
      </c>
      <c r="C122" s="10" t="s">
        <v>581</v>
      </c>
      <c r="D122">
        <v>95</v>
      </c>
      <c r="E122">
        <v>15</v>
      </c>
      <c r="F122">
        <v>93</v>
      </c>
      <c r="G122">
        <v>15</v>
      </c>
      <c r="H122">
        <v>78</v>
      </c>
      <c r="J122" s="8">
        <f>VLOOKUP($C122, Kategori!$A$2:$K$63,8)</f>
        <v>74.25</v>
      </c>
      <c r="K122" s="8">
        <f>VLOOKUP($C122, Kategori!$A$2:$K$63, 2, FALSE)</f>
        <v>4</v>
      </c>
      <c r="L122" s="8">
        <f>VLOOKUP($C122, Kategori!$A$2:$K$63, 10, FALSE)</f>
        <v>5.1115528789235851</v>
      </c>
      <c r="M122" s="8">
        <f>VLOOKUP($C122, Kategori!$A$2:$K$63, 11, FALSE)</f>
        <v>-1.1115528789235851</v>
      </c>
      <c r="O122" s="9" t="s">
        <v>588</v>
      </c>
      <c r="Q122">
        <f t="shared" si="4"/>
        <v>2</v>
      </c>
      <c r="R122" s="6">
        <f t="shared" si="5"/>
        <v>0.5</v>
      </c>
      <c r="S122">
        <f t="shared" si="6"/>
        <v>2</v>
      </c>
      <c r="T122" s="6">
        <f t="shared" si="7"/>
        <v>0.5</v>
      </c>
    </row>
    <row r="123" spans="1:20" hidden="1">
      <c r="A123">
        <v>321</v>
      </c>
      <c r="B123" t="s">
        <v>328</v>
      </c>
      <c r="C123" s="10" t="s">
        <v>581</v>
      </c>
      <c r="D123">
        <v>76</v>
      </c>
      <c r="E123">
        <v>16</v>
      </c>
      <c r="F123">
        <v>66</v>
      </c>
      <c r="G123">
        <v>10</v>
      </c>
      <c r="H123">
        <v>56</v>
      </c>
      <c r="J123" s="8">
        <f>VLOOKUP($C123, Kategori!$A$2:$K$63,8)</f>
        <v>74.25</v>
      </c>
      <c r="K123" s="8">
        <f>VLOOKUP($C123, Kategori!$A$2:$K$63, 2, FALSE)</f>
        <v>4</v>
      </c>
      <c r="L123" s="8">
        <f>VLOOKUP($C123, Kategori!$A$2:$K$63, 10, FALSE)</f>
        <v>5.1115528789235851</v>
      </c>
      <c r="M123" s="8">
        <f>VLOOKUP($C123, Kategori!$A$2:$K$63, 11, FALSE)</f>
        <v>-1.1115528789235851</v>
      </c>
      <c r="O123" s="9" t="s">
        <v>588</v>
      </c>
      <c r="Q123">
        <f t="shared" si="4"/>
        <v>2</v>
      </c>
      <c r="R123" s="6">
        <f t="shared" si="5"/>
        <v>0.5</v>
      </c>
      <c r="S123">
        <f t="shared" si="6"/>
        <v>2</v>
      </c>
      <c r="T123" s="6">
        <f t="shared" si="7"/>
        <v>0.5</v>
      </c>
    </row>
    <row r="124" spans="1:20" s="13" customFormat="1" hidden="1">
      <c r="A124" s="13">
        <v>320</v>
      </c>
      <c r="B124" s="17" t="s">
        <v>327</v>
      </c>
      <c r="C124" s="13" t="s">
        <v>580</v>
      </c>
      <c r="D124" s="13">
        <v>201</v>
      </c>
      <c r="E124" s="13">
        <v>22</v>
      </c>
      <c r="F124" s="13">
        <v>203</v>
      </c>
      <c r="G124" s="13">
        <v>22</v>
      </c>
      <c r="H124" s="13">
        <v>181</v>
      </c>
      <c r="J124" s="14">
        <f>VLOOKUP($C124, Kategori!$A$2:$K$63,8)</f>
        <v>69.555555555555557</v>
      </c>
      <c r="K124" s="14">
        <f>VLOOKUP($C124, Kategori!$A$2:$K$63, 2, FALSE)</f>
        <v>18</v>
      </c>
      <c r="L124" s="14">
        <f>VLOOKUP($C124, Kategori!$A$2:$K$63, 10, FALSE)</f>
        <v>4.7883757608771633</v>
      </c>
      <c r="M124" s="14">
        <f>VLOOKUP($C124, Kategori!$A$2:$K$63, 11, FALSE)</f>
        <v>13.211624239122838</v>
      </c>
      <c r="O124" s="15" t="s">
        <v>589</v>
      </c>
      <c r="Q124" s="13">
        <f t="shared" si="4"/>
        <v>7</v>
      </c>
      <c r="R124" s="16">
        <f t="shared" si="5"/>
        <v>0.3888888888888889</v>
      </c>
      <c r="S124" s="13">
        <f t="shared" si="6"/>
        <v>11</v>
      </c>
      <c r="T124" s="16">
        <f t="shared" si="7"/>
        <v>0.61111111111111116</v>
      </c>
    </row>
    <row r="125" spans="1:20" s="13" customFormat="1" hidden="1">
      <c r="A125" s="13">
        <v>319</v>
      </c>
      <c r="B125" s="17" t="s">
        <v>326</v>
      </c>
      <c r="C125" s="13" t="s">
        <v>580</v>
      </c>
      <c r="D125" s="13">
        <v>188</v>
      </c>
      <c r="E125" s="13">
        <v>29</v>
      </c>
      <c r="F125" s="13">
        <v>188</v>
      </c>
      <c r="G125" s="13">
        <v>25</v>
      </c>
      <c r="H125" s="13">
        <v>163</v>
      </c>
      <c r="J125" s="14">
        <f>VLOOKUP($C125, Kategori!$A$2:$K$63,8)</f>
        <v>69.555555555555557</v>
      </c>
      <c r="K125" s="14">
        <f>VLOOKUP($C125, Kategori!$A$2:$K$63, 2, FALSE)</f>
        <v>18</v>
      </c>
      <c r="L125" s="14">
        <f>VLOOKUP($C125, Kategori!$A$2:$K$63, 10, FALSE)</f>
        <v>4.7883757608771633</v>
      </c>
      <c r="M125" s="14">
        <f>VLOOKUP($C125, Kategori!$A$2:$K$63, 11, FALSE)</f>
        <v>13.211624239122838</v>
      </c>
      <c r="O125" s="15" t="s">
        <v>589</v>
      </c>
      <c r="Q125" s="13">
        <f t="shared" si="4"/>
        <v>7</v>
      </c>
      <c r="R125" s="16">
        <f t="shared" si="5"/>
        <v>0.3888888888888889</v>
      </c>
      <c r="S125" s="13">
        <f t="shared" si="6"/>
        <v>11</v>
      </c>
      <c r="T125" s="16">
        <f t="shared" si="7"/>
        <v>0.61111111111111116</v>
      </c>
    </row>
    <row r="126" spans="1:20" s="13" customFormat="1" hidden="1">
      <c r="A126" s="13">
        <v>314</v>
      </c>
      <c r="B126" s="17" t="s">
        <v>321</v>
      </c>
      <c r="C126" s="13" t="s">
        <v>580</v>
      </c>
      <c r="D126" s="13">
        <v>190</v>
      </c>
      <c r="E126" s="13">
        <v>24</v>
      </c>
      <c r="F126" s="13">
        <v>180</v>
      </c>
      <c r="G126" s="13">
        <v>19</v>
      </c>
      <c r="H126" s="13">
        <v>161</v>
      </c>
      <c r="J126" s="14">
        <f>VLOOKUP($C126, Kategori!$A$2:$K$63,8)</f>
        <v>69.555555555555557</v>
      </c>
      <c r="K126" s="14">
        <f>VLOOKUP($C126, Kategori!$A$2:$K$63, 2, FALSE)</f>
        <v>18</v>
      </c>
      <c r="L126" s="14">
        <f>VLOOKUP($C126, Kategori!$A$2:$K$63, 10, FALSE)</f>
        <v>4.7883757608771633</v>
      </c>
      <c r="M126" s="14">
        <f>VLOOKUP($C126, Kategori!$A$2:$K$63, 11, FALSE)</f>
        <v>13.211624239122838</v>
      </c>
      <c r="O126" s="15" t="s">
        <v>589</v>
      </c>
      <c r="Q126" s="13">
        <f t="shared" si="4"/>
        <v>7</v>
      </c>
      <c r="R126" s="16">
        <f t="shared" si="5"/>
        <v>0.3888888888888889</v>
      </c>
      <c r="S126" s="13">
        <f t="shared" si="6"/>
        <v>11</v>
      </c>
      <c r="T126" s="16">
        <f t="shared" si="7"/>
        <v>0.61111111111111116</v>
      </c>
    </row>
    <row r="127" spans="1:20" s="13" customFormat="1" hidden="1">
      <c r="A127" s="13">
        <v>310</v>
      </c>
      <c r="B127" s="17" t="s">
        <v>317</v>
      </c>
      <c r="C127" s="13" t="s">
        <v>580</v>
      </c>
      <c r="D127" s="13">
        <v>185</v>
      </c>
      <c r="E127" s="13">
        <v>25</v>
      </c>
      <c r="F127" s="13">
        <v>185</v>
      </c>
      <c r="G127" s="13">
        <v>33</v>
      </c>
      <c r="H127" s="13">
        <v>152</v>
      </c>
      <c r="J127" s="14">
        <f>VLOOKUP($C127, Kategori!$A$2:$K$63,8)</f>
        <v>69.555555555555557</v>
      </c>
      <c r="K127" s="14">
        <f>VLOOKUP($C127, Kategori!$A$2:$K$63, 2, FALSE)</f>
        <v>18</v>
      </c>
      <c r="L127" s="14">
        <f>VLOOKUP($C127, Kategori!$A$2:$K$63, 10, FALSE)</f>
        <v>4.7883757608771633</v>
      </c>
      <c r="M127" s="14">
        <f>VLOOKUP($C127, Kategori!$A$2:$K$63, 11, FALSE)</f>
        <v>13.211624239122838</v>
      </c>
      <c r="O127" s="15" t="s">
        <v>589</v>
      </c>
      <c r="Q127" s="13">
        <f t="shared" si="4"/>
        <v>7</v>
      </c>
      <c r="R127" s="16">
        <f t="shared" si="5"/>
        <v>0.3888888888888889</v>
      </c>
      <c r="S127" s="13">
        <f t="shared" si="6"/>
        <v>11</v>
      </c>
      <c r="T127" s="16">
        <f t="shared" si="7"/>
        <v>0.61111111111111116</v>
      </c>
    </row>
    <row r="128" spans="1:20" s="13" customFormat="1" hidden="1">
      <c r="A128" s="13">
        <v>318</v>
      </c>
      <c r="B128" s="17" t="s">
        <v>325</v>
      </c>
      <c r="C128" s="13" t="s">
        <v>580</v>
      </c>
      <c r="D128" s="13">
        <v>107</v>
      </c>
      <c r="E128" s="13">
        <v>14</v>
      </c>
      <c r="F128" s="13">
        <v>98</v>
      </c>
      <c r="G128" s="13">
        <v>10</v>
      </c>
      <c r="H128" s="13">
        <v>88</v>
      </c>
      <c r="J128" s="14">
        <f>VLOOKUP($C128, Kategori!$A$2:$K$63,8)</f>
        <v>69.555555555555557</v>
      </c>
      <c r="K128" s="14">
        <f>VLOOKUP($C128, Kategori!$A$2:$K$63, 2, FALSE)</f>
        <v>18</v>
      </c>
      <c r="L128" s="14">
        <f>VLOOKUP($C128, Kategori!$A$2:$K$63, 10, FALSE)</f>
        <v>4.7883757608771633</v>
      </c>
      <c r="M128" s="14">
        <f>VLOOKUP($C128, Kategori!$A$2:$K$63, 11, FALSE)</f>
        <v>13.211624239122838</v>
      </c>
      <c r="O128" s="15" t="s">
        <v>589</v>
      </c>
      <c r="Q128" s="13">
        <f t="shared" si="4"/>
        <v>7</v>
      </c>
      <c r="R128" s="16">
        <f t="shared" si="5"/>
        <v>0.3888888888888889</v>
      </c>
      <c r="S128" s="13">
        <f t="shared" si="6"/>
        <v>11</v>
      </c>
      <c r="T128" s="16">
        <f t="shared" si="7"/>
        <v>0.61111111111111116</v>
      </c>
    </row>
    <row r="129" spans="1:20" s="13" customFormat="1" hidden="1">
      <c r="A129" s="13">
        <v>330</v>
      </c>
      <c r="B129" s="17" t="s">
        <v>337</v>
      </c>
      <c r="C129" s="13" t="s">
        <v>580</v>
      </c>
      <c r="D129" s="13">
        <v>107</v>
      </c>
      <c r="E129" s="13">
        <v>25</v>
      </c>
      <c r="F129" s="13">
        <v>88</v>
      </c>
      <c r="G129" s="13">
        <v>15</v>
      </c>
      <c r="H129" s="13">
        <v>73</v>
      </c>
      <c r="J129" s="14">
        <f>VLOOKUP($C129, Kategori!$A$2:$K$63,8)</f>
        <v>69.555555555555557</v>
      </c>
      <c r="K129" s="14">
        <f>VLOOKUP($C129, Kategori!$A$2:$K$63, 2, FALSE)</f>
        <v>18</v>
      </c>
      <c r="L129" s="14">
        <f>VLOOKUP($C129, Kategori!$A$2:$K$63, 10, FALSE)</f>
        <v>4.7883757608771633</v>
      </c>
      <c r="M129" s="14">
        <f>VLOOKUP($C129, Kategori!$A$2:$K$63, 11, FALSE)</f>
        <v>13.211624239122838</v>
      </c>
      <c r="O129" s="15" t="s">
        <v>589</v>
      </c>
      <c r="Q129" s="13">
        <f t="shared" si="4"/>
        <v>7</v>
      </c>
      <c r="R129" s="16">
        <f t="shared" si="5"/>
        <v>0.3888888888888889</v>
      </c>
      <c r="S129" s="13">
        <f t="shared" si="6"/>
        <v>11</v>
      </c>
      <c r="T129" s="16">
        <f t="shared" si="7"/>
        <v>0.61111111111111116</v>
      </c>
    </row>
    <row r="130" spans="1:20" s="13" customFormat="1" hidden="1">
      <c r="A130" s="13">
        <v>315</v>
      </c>
      <c r="B130" s="17" t="s">
        <v>322</v>
      </c>
      <c r="C130" s="13" t="s">
        <v>580</v>
      </c>
      <c r="D130" s="13">
        <v>90</v>
      </c>
      <c r="E130" s="13">
        <v>29</v>
      </c>
      <c r="F130" s="13">
        <v>70</v>
      </c>
      <c r="G130" s="13">
        <v>9</v>
      </c>
      <c r="H130" s="13">
        <v>61</v>
      </c>
      <c r="J130" s="14">
        <f>VLOOKUP($C130, Kategori!$A$2:$K$63,8)</f>
        <v>69.555555555555557</v>
      </c>
      <c r="K130" s="14">
        <f>VLOOKUP($C130, Kategori!$A$2:$K$63, 2, FALSE)</f>
        <v>18</v>
      </c>
      <c r="L130" s="14">
        <f>VLOOKUP($C130, Kategori!$A$2:$K$63, 10, FALSE)</f>
        <v>4.7883757608771633</v>
      </c>
      <c r="M130" s="14">
        <f>VLOOKUP($C130, Kategori!$A$2:$K$63, 11, FALSE)</f>
        <v>13.211624239122838</v>
      </c>
      <c r="O130" s="15" t="s">
        <v>589</v>
      </c>
      <c r="Q130" s="13">
        <f t="shared" si="4"/>
        <v>7</v>
      </c>
      <c r="R130" s="16">
        <f t="shared" si="5"/>
        <v>0.3888888888888889</v>
      </c>
      <c r="S130" s="13">
        <f t="shared" si="6"/>
        <v>11</v>
      </c>
      <c r="T130" s="16">
        <f t="shared" si="7"/>
        <v>0.61111111111111116</v>
      </c>
    </row>
    <row r="131" spans="1:20" hidden="1">
      <c r="A131">
        <v>312</v>
      </c>
      <c r="B131" t="s">
        <v>319</v>
      </c>
      <c r="C131" t="s">
        <v>580</v>
      </c>
      <c r="D131">
        <v>80</v>
      </c>
      <c r="E131">
        <v>26</v>
      </c>
      <c r="F131">
        <v>63</v>
      </c>
      <c r="G131">
        <v>9</v>
      </c>
      <c r="H131">
        <v>54</v>
      </c>
      <c r="J131" s="8">
        <f>VLOOKUP($C131, Kategori!$A$2:$K$63,8)</f>
        <v>69.555555555555557</v>
      </c>
      <c r="K131" s="8">
        <f>VLOOKUP($C131, Kategori!$A$2:$K$63, 2, FALSE)</f>
        <v>18</v>
      </c>
      <c r="L131" s="8">
        <f>VLOOKUP($C131, Kategori!$A$2:$K$63, 10, FALSE)</f>
        <v>4.7883757608771633</v>
      </c>
      <c r="M131" s="8">
        <f>VLOOKUP($C131, Kategori!$A$2:$K$63, 11, FALSE)</f>
        <v>13.211624239122838</v>
      </c>
      <c r="O131" s="9" t="s">
        <v>588</v>
      </c>
      <c r="Q131">
        <f t="shared" si="4"/>
        <v>7</v>
      </c>
      <c r="R131" s="6">
        <f t="shared" si="5"/>
        <v>0.3888888888888889</v>
      </c>
      <c r="S131">
        <f t="shared" si="6"/>
        <v>11</v>
      </c>
      <c r="T131" s="6">
        <f t="shared" si="7"/>
        <v>0.61111111111111116</v>
      </c>
    </row>
    <row r="132" spans="1:20" hidden="1">
      <c r="A132">
        <v>309</v>
      </c>
      <c r="B132" t="s">
        <v>316</v>
      </c>
      <c r="C132" t="s">
        <v>580</v>
      </c>
      <c r="D132">
        <v>52</v>
      </c>
      <c r="E132">
        <v>10</v>
      </c>
      <c r="F132">
        <v>46</v>
      </c>
      <c r="G132">
        <v>4</v>
      </c>
      <c r="H132">
        <v>42</v>
      </c>
      <c r="J132" s="8">
        <f>VLOOKUP($C132, Kategori!$A$2:$K$63,8)</f>
        <v>69.555555555555557</v>
      </c>
      <c r="K132" s="8">
        <f>VLOOKUP($C132, Kategori!$A$2:$K$63, 2, FALSE)</f>
        <v>18</v>
      </c>
      <c r="L132" s="8">
        <f>VLOOKUP($C132, Kategori!$A$2:$K$63, 10, FALSE)</f>
        <v>4.7883757608771633</v>
      </c>
      <c r="M132" s="8">
        <f>VLOOKUP($C132, Kategori!$A$2:$K$63, 11, FALSE)</f>
        <v>13.211624239122838</v>
      </c>
      <c r="O132" s="9" t="s">
        <v>588</v>
      </c>
      <c r="Q132">
        <f t="shared" si="4"/>
        <v>7</v>
      </c>
      <c r="R132" s="6">
        <f t="shared" si="5"/>
        <v>0.3888888888888889</v>
      </c>
      <c r="S132">
        <f t="shared" si="6"/>
        <v>11</v>
      </c>
      <c r="T132" s="6">
        <f t="shared" si="7"/>
        <v>0.61111111111111116</v>
      </c>
    </row>
    <row r="133" spans="1:20" hidden="1">
      <c r="A133">
        <v>324</v>
      </c>
      <c r="B133" t="s">
        <v>331</v>
      </c>
      <c r="C133" t="s">
        <v>580</v>
      </c>
      <c r="D133">
        <v>60</v>
      </c>
      <c r="E133">
        <v>23</v>
      </c>
      <c r="F133">
        <v>44</v>
      </c>
      <c r="G133">
        <v>4</v>
      </c>
      <c r="H133">
        <v>40</v>
      </c>
      <c r="J133" s="8">
        <f>VLOOKUP($C133, Kategori!$A$2:$K$63,8)</f>
        <v>69.555555555555557</v>
      </c>
      <c r="K133" s="8">
        <f>VLOOKUP($C133, Kategori!$A$2:$K$63, 2, FALSE)</f>
        <v>18</v>
      </c>
      <c r="L133" s="8">
        <f>VLOOKUP($C133, Kategori!$A$2:$K$63, 10, FALSE)</f>
        <v>4.7883757608771633</v>
      </c>
      <c r="M133" s="8">
        <f>VLOOKUP($C133, Kategori!$A$2:$K$63, 11, FALSE)</f>
        <v>13.211624239122838</v>
      </c>
      <c r="O133" s="9" t="s">
        <v>588</v>
      </c>
      <c r="Q133">
        <f t="shared" ref="Q133:Q196" si="8" xml:space="preserve"> COUNTIFS($O$4:$O$519, "IN", $C$4:$C$519, C133)</f>
        <v>7</v>
      </c>
      <c r="R133" s="6">
        <f t="shared" ref="R133:R196" si="9">Q133/K133</f>
        <v>0.3888888888888889</v>
      </c>
      <c r="S133">
        <f t="shared" ref="S133:S196" si="10" xml:space="preserve"> COUNTIFS($O$4:$O$519, "OUT", $C$4:$C$519, C133)</f>
        <v>11</v>
      </c>
      <c r="T133" s="6">
        <f t="shared" ref="T133:T196" si="11">S133/K133</f>
        <v>0.61111111111111116</v>
      </c>
    </row>
    <row r="134" spans="1:20" hidden="1">
      <c r="A134">
        <v>328</v>
      </c>
      <c r="B134" t="s">
        <v>335</v>
      </c>
      <c r="C134" t="s">
        <v>580</v>
      </c>
      <c r="D134">
        <v>52</v>
      </c>
      <c r="E134">
        <v>14</v>
      </c>
      <c r="F134">
        <v>42</v>
      </c>
      <c r="G134">
        <v>4</v>
      </c>
      <c r="H134">
        <v>38</v>
      </c>
      <c r="J134" s="8">
        <f>VLOOKUP($C134, Kategori!$A$2:$K$63,8)</f>
        <v>69.555555555555557</v>
      </c>
      <c r="K134" s="8">
        <f>VLOOKUP($C134, Kategori!$A$2:$K$63, 2, FALSE)</f>
        <v>18</v>
      </c>
      <c r="L134" s="8">
        <f>VLOOKUP($C134, Kategori!$A$2:$K$63, 10, FALSE)</f>
        <v>4.7883757608771633</v>
      </c>
      <c r="M134" s="8">
        <f>VLOOKUP($C134, Kategori!$A$2:$K$63, 11, FALSE)</f>
        <v>13.211624239122838</v>
      </c>
      <c r="O134" s="9" t="s">
        <v>588</v>
      </c>
      <c r="Q134">
        <f t="shared" si="8"/>
        <v>7</v>
      </c>
      <c r="R134" s="6">
        <f t="shared" si="9"/>
        <v>0.3888888888888889</v>
      </c>
      <c r="S134">
        <f t="shared" si="10"/>
        <v>11</v>
      </c>
      <c r="T134" s="6">
        <f t="shared" si="11"/>
        <v>0.61111111111111116</v>
      </c>
    </row>
    <row r="135" spans="1:20" hidden="1">
      <c r="A135">
        <v>323</v>
      </c>
      <c r="B135" t="s">
        <v>330</v>
      </c>
      <c r="C135" t="s">
        <v>580</v>
      </c>
      <c r="D135">
        <v>54</v>
      </c>
      <c r="E135">
        <v>17</v>
      </c>
      <c r="F135">
        <v>37</v>
      </c>
      <c r="G135">
        <v>2</v>
      </c>
      <c r="H135">
        <v>35</v>
      </c>
      <c r="J135" s="8">
        <f>VLOOKUP($C135, Kategori!$A$2:$K$63,8)</f>
        <v>69.555555555555557</v>
      </c>
      <c r="K135" s="8">
        <f>VLOOKUP($C135, Kategori!$A$2:$K$63, 2, FALSE)</f>
        <v>18</v>
      </c>
      <c r="L135" s="8">
        <f>VLOOKUP($C135, Kategori!$A$2:$K$63, 10, FALSE)</f>
        <v>4.7883757608771633</v>
      </c>
      <c r="M135" s="8">
        <f>VLOOKUP($C135, Kategori!$A$2:$K$63, 11, FALSE)</f>
        <v>13.211624239122838</v>
      </c>
      <c r="O135" s="9" t="s">
        <v>588</v>
      </c>
      <c r="Q135">
        <f t="shared" si="8"/>
        <v>7</v>
      </c>
      <c r="R135" s="6">
        <f t="shared" si="9"/>
        <v>0.3888888888888889</v>
      </c>
      <c r="S135">
        <f t="shared" si="10"/>
        <v>11</v>
      </c>
      <c r="T135" s="6">
        <f t="shared" si="11"/>
        <v>0.61111111111111116</v>
      </c>
    </row>
    <row r="136" spans="1:20" hidden="1">
      <c r="A136">
        <v>325</v>
      </c>
      <c r="B136" t="s">
        <v>332</v>
      </c>
      <c r="C136" t="s">
        <v>580</v>
      </c>
      <c r="D136">
        <v>52</v>
      </c>
      <c r="E136">
        <v>22</v>
      </c>
      <c r="F136">
        <v>41</v>
      </c>
      <c r="G136">
        <v>8</v>
      </c>
      <c r="H136">
        <v>33</v>
      </c>
      <c r="J136" s="8">
        <f>VLOOKUP($C136, Kategori!$A$2:$K$63,8)</f>
        <v>69.555555555555557</v>
      </c>
      <c r="K136" s="8">
        <f>VLOOKUP($C136, Kategori!$A$2:$K$63, 2, FALSE)</f>
        <v>18</v>
      </c>
      <c r="L136" s="8">
        <f>VLOOKUP($C136, Kategori!$A$2:$K$63, 10, FALSE)</f>
        <v>4.7883757608771633</v>
      </c>
      <c r="M136" s="8">
        <f>VLOOKUP($C136, Kategori!$A$2:$K$63, 11, FALSE)</f>
        <v>13.211624239122838</v>
      </c>
      <c r="O136" s="9" t="s">
        <v>588</v>
      </c>
      <c r="Q136">
        <f t="shared" si="8"/>
        <v>7</v>
      </c>
      <c r="R136" s="6">
        <f t="shared" si="9"/>
        <v>0.3888888888888889</v>
      </c>
      <c r="S136">
        <f t="shared" si="10"/>
        <v>11</v>
      </c>
      <c r="T136" s="6">
        <f t="shared" si="11"/>
        <v>0.61111111111111116</v>
      </c>
    </row>
    <row r="137" spans="1:20" hidden="1">
      <c r="A137">
        <v>307</v>
      </c>
      <c r="B137" t="s">
        <v>314</v>
      </c>
      <c r="C137" t="s">
        <v>580</v>
      </c>
      <c r="D137">
        <v>52</v>
      </c>
      <c r="E137">
        <v>20</v>
      </c>
      <c r="F137">
        <v>34</v>
      </c>
      <c r="G137">
        <v>3</v>
      </c>
      <c r="H137">
        <v>31</v>
      </c>
      <c r="J137" s="8">
        <f>VLOOKUP($C137, Kategori!$A$2:$K$63,8)</f>
        <v>69.555555555555557</v>
      </c>
      <c r="K137" s="8">
        <f>VLOOKUP($C137, Kategori!$A$2:$K$63, 2, FALSE)</f>
        <v>18</v>
      </c>
      <c r="L137" s="8">
        <f>VLOOKUP($C137, Kategori!$A$2:$K$63, 10, FALSE)</f>
        <v>4.7883757608771633</v>
      </c>
      <c r="M137" s="8">
        <f>VLOOKUP($C137, Kategori!$A$2:$K$63, 11, FALSE)</f>
        <v>13.211624239122838</v>
      </c>
      <c r="O137" s="9" t="s">
        <v>588</v>
      </c>
      <c r="Q137">
        <f t="shared" si="8"/>
        <v>7</v>
      </c>
      <c r="R137" s="6">
        <f t="shared" si="9"/>
        <v>0.3888888888888889</v>
      </c>
      <c r="S137">
        <f t="shared" si="10"/>
        <v>11</v>
      </c>
      <c r="T137" s="6">
        <f t="shared" si="11"/>
        <v>0.61111111111111116</v>
      </c>
    </row>
    <row r="138" spans="1:20" hidden="1">
      <c r="A138">
        <v>316</v>
      </c>
      <c r="B138" t="s">
        <v>323</v>
      </c>
      <c r="C138" t="s">
        <v>580</v>
      </c>
      <c r="D138">
        <v>54</v>
      </c>
      <c r="E138">
        <v>24</v>
      </c>
      <c r="F138">
        <v>37</v>
      </c>
      <c r="G138">
        <v>7</v>
      </c>
      <c r="H138">
        <v>30</v>
      </c>
      <c r="J138" s="8">
        <f>VLOOKUP($C138, Kategori!$A$2:$K$63,8)</f>
        <v>69.555555555555557</v>
      </c>
      <c r="K138" s="8">
        <f>VLOOKUP($C138, Kategori!$A$2:$K$63, 2, FALSE)</f>
        <v>18</v>
      </c>
      <c r="L138" s="8">
        <f>VLOOKUP($C138, Kategori!$A$2:$K$63, 10, FALSE)</f>
        <v>4.7883757608771633</v>
      </c>
      <c r="M138" s="8">
        <f>VLOOKUP($C138, Kategori!$A$2:$K$63, 11, FALSE)</f>
        <v>13.211624239122838</v>
      </c>
      <c r="O138" s="9" t="s">
        <v>588</v>
      </c>
      <c r="Q138">
        <f t="shared" si="8"/>
        <v>7</v>
      </c>
      <c r="R138" s="6">
        <f t="shared" si="9"/>
        <v>0.3888888888888889</v>
      </c>
      <c r="S138">
        <f t="shared" si="10"/>
        <v>11</v>
      </c>
      <c r="T138" s="6">
        <f t="shared" si="11"/>
        <v>0.61111111111111116</v>
      </c>
    </row>
    <row r="139" spans="1:20" hidden="1">
      <c r="A139">
        <v>329</v>
      </c>
      <c r="B139" t="s">
        <v>336</v>
      </c>
      <c r="C139" t="s">
        <v>580</v>
      </c>
      <c r="D139">
        <v>47</v>
      </c>
      <c r="E139">
        <v>17</v>
      </c>
      <c r="F139">
        <v>41</v>
      </c>
      <c r="G139">
        <v>11</v>
      </c>
      <c r="H139">
        <v>30</v>
      </c>
      <c r="J139" s="8">
        <f>VLOOKUP($C139, Kategori!$A$2:$K$63,8)</f>
        <v>69.555555555555557</v>
      </c>
      <c r="K139" s="8">
        <f>VLOOKUP($C139, Kategori!$A$2:$K$63, 2, FALSE)</f>
        <v>18</v>
      </c>
      <c r="L139" s="8">
        <f>VLOOKUP($C139, Kategori!$A$2:$K$63, 10, FALSE)</f>
        <v>4.7883757608771633</v>
      </c>
      <c r="M139" s="8">
        <f>VLOOKUP($C139, Kategori!$A$2:$K$63, 11, FALSE)</f>
        <v>13.211624239122838</v>
      </c>
      <c r="O139" s="9" t="s">
        <v>588</v>
      </c>
      <c r="Q139">
        <f t="shared" si="8"/>
        <v>7</v>
      </c>
      <c r="R139" s="6">
        <f t="shared" si="9"/>
        <v>0.3888888888888889</v>
      </c>
      <c r="S139">
        <f t="shared" si="10"/>
        <v>11</v>
      </c>
      <c r="T139" s="6">
        <f t="shared" si="11"/>
        <v>0.61111111111111116</v>
      </c>
    </row>
    <row r="140" spans="1:20" hidden="1">
      <c r="A140">
        <v>317</v>
      </c>
      <c r="B140" t="s">
        <v>324</v>
      </c>
      <c r="C140" t="s">
        <v>580</v>
      </c>
      <c r="D140">
        <v>38</v>
      </c>
      <c r="E140">
        <v>11</v>
      </c>
      <c r="F140">
        <v>31</v>
      </c>
      <c r="G140">
        <v>5</v>
      </c>
      <c r="H140">
        <v>26</v>
      </c>
      <c r="J140" s="8">
        <f>VLOOKUP($C140, Kategori!$A$2:$K$63,8)</f>
        <v>69.555555555555557</v>
      </c>
      <c r="K140" s="8">
        <f>VLOOKUP($C140, Kategori!$A$2:$K$63, 2, FALSE)</f>
        <v>18</v>
      </c>
      <c r="L140" s="8">
        <f>VLOOKUP($C140, Kategori!$A$2:$K$63, 10, FALSE)</f>
        <v>4.7883757608771633</v>
      </c>
      <c r="M140" s="8">
        <f>VLOOKUP($C140, Kategori!$A$2:$K$63, 11, FALSE)</f>
        <v>13.211624239122838</v>
      </c>
      <c r="O140" s="9" t="s">
        <v>588</v>
      </c>
      <c r="Q140">
        <f t="shared" si="8"/>
        <v>7</v>
      </c>
      <c r="R140" s="6">
        <f t="shared" si="9"/>
        <v>0.3888888888888889</v>
      </c>
      <c r="S140">
        <f t="shared" si="10"/>
        <v>11</v>
      </c>
      <c r="T140" s="6">
        <f t="shared" si="11"/>
        <v>0.61111111111111116</v>
      </c>
    </row>
    <row r="141" spans="1:20" hidden="1">
      <c r="A141">
        <v>313</v>
      </c>
      <c r="B141" t="s">
        <v>320</v>
      </c>
      <c r="C141" t="s">
        <v>580</v>
      </c>
      <c r="D141">
        <v>27</v>
      </c>
      <c r="E141">
        <v>13</v>
      </c>
      <c r="F141">
        <v>17</v>
      </c>
      <c r="G141">
        <v>3</v>
      </c>
      <c r="H141">
        <v>14</v>
      </c>
      <c r="J141" s="8">
        <f>VLOOKUP($C141, Kategori!$A$2:$K$63,8)</f>
        <v>69.555555555555557</v>
      </c>
      <c r="K141" s="8">
        <f>VLOOKUP($C141, Kategori!$A$2:$K$63, 2, FALSE)</f>
        <v>18</v>
      </c>
      <c r="L141" s="8">
        <f>VLOOKUP($C141, Kategori!$A$2:$K$63, 10, FALSE)</f>
        <v>4.7883757608771633</v>
      </c>
      <c r="M141" s="8">
        <f>VLOOKUP($C141, Kategori!$A$2:$K$63, 11, FALSE)</f>
        <v>13.211624239122838</v>
      </c>
      <c r="O141" s="9" t="s">
        <v>588</v>
      </c>
      <c r="Q141">
        <f t="shared" si="8"/>
        <v>7</v>
      </c>
      <c r="R141" s="6">
        <f t="shared" si="9"/>
        <v>0.3888888888888889</v>
      </c>
      <c r="S141">
        <f t="shared" si="10"/>
        <v>11</v>
      </c>
      <c r="T141" s="6">
        <f t="shared" si="11"/>
        <v>0.61111111111111116</v>
      </c>
    </row>
    <row r="142" spans="1:20" s="13" customFormat="1" hidden="1">
      <c r="A142" s="13">
        <v>247</v>
      </c>
      <c r="B142" s="17" t="s">
        <v>254</v>
      </c>
      <c r="C142" s="13" t="s">
        <v>571</v>
      </c>
      <c r="D142" s="13">
        <v>115</v>
      </c>
      <c r="E142" s="13">
        <v>33</v>
      </c>
      <c r="F142" s="13">
        <v>94</v>
      </c>
      <c r="G142" s="13">
        <v>11</v>
      </c>
      <c r="H142" s="13">
        <v>83</v>
      </c>
      <c r="J142" s="14">
        <f>VLOOKUP($C142, Kategori!$A$2:$K$63,8)</f>
        <v>64</v>
      </c>
      <c r="K142" s="14">
        <f>VLOOKUP($C142, Kategori!$A$2:$K$63, 2, FALSE)</f>
        <v>3</v>
      </c>
      <c r="L142" s="14">
        <f>VLOOKUP($C142, Kategori!$A$2:$K$63, 10, FALSE)</f>
        <v>4.4059176330115744</v>
      </c>
      <c r="M142" s="14">
        <f>VLOOKUP($C142, Kategori!$A$2:$K$63, 11, FALSE)</f>
        <v>-1.4059176330115744</v>
      </c>
      <c r="O142" s="15" t="s">
        <v>589</v>
      </c>
      <c r="Q142" s="13">
        <f t="shared" si="8"/>
        <v>1</v>
      </c>
      <c r="R142" s="16">
        <f t="shared" si="9"/>
        <v>0.33333333333333331</v>
      </c>
      <c r="S142" s="13">
        <f t="shared" si="10"/>
        <v>2</v>
      </c>
      <c r="T142" s="16">
        <f t="shared" si="11"/>
        <v>0.66666666666666663</v>
      </c>
    </row>
    <row r="143" spans="1:20" hidden="1">
      <c r="A143">
        <v>249</v>
      </c>
      <c r="B143" t="s">
        <v>256</v>
      </c>
      <c r="C143" s="10" t="s">
        <v>571</v>
      </c>
      <c r="D143">
        <v>80</v>
      </c>
      <c r="E143">
        <v>15</v>
      </c>
      <c r="F143">
        <v>76</v>
      </c>
      <c r="G143">
        <v>13</v>
      </c>
      <c r="H143">
        <v>63</v>
      </c>
      <c r="J143" s="8">
        <f>VLOOKUP($C143, Kategori!$A$2:$K$63,8)</f>
        <v>64</v>
      </c>
      <c r="K143" s="8">
        <f>VLOOKUP($C143, Kategori!$A$2:$K$63, 2, FALSE)</f>
        <v>3</v>
      </c>
      <c r="L143" s="8">
        <f>VLOOKUP($C143, Kategori!$A$2:$K$63, 10, FALSE)</f>
        <v>4.4059176330115744</v>
      </c>
      <c r="M143" s="8">
        <f>VLOOKUP($C143, Kategori!$A$2:$K$63, 11, FALSE)</f>
        <v>-1.4059176330115744</v>
      </c>
      <c r="O143" s="9" t="s">
        <v>588</v>
      </c>
      <c r="Q143">
        <f t="shared" si="8"/>
        <v>1</v>
      </c>
      <c r="R143" s="6">
        <f t="shared" si="9"/>
        <v>0.33333333333333331</v>
      </c>
      <c r="S143">
        <f t="shared" si="10"/>
        <v>2</v>
      </c>
      <c r="T143" s="6">
        <f t="shared" si="11"/>
        <v>0.66666666666666663</v>
      </c>
    </row>
    <row r="144" spans="1:20" hidden="1">
      <c r="A144">
        <v>248</v>
      </c>
      <c r="B144" t="s">
        <v>255</v>
      </c>
      <c r="C144" s="10" t="s">
        <v>571</v>
      </c>
      <c r="D144">
        <v>57</v>
      </c>
      <c r="E144">
        <v>9</v>
      </c>
      <c r="F144">
        <v>54</v>
      </c>
      <c r="G144">
        <v>8</v>
      </c>
      <c r="H144">
        <v>46</v>
      </c>
      <c r="J144" s="8">
        <f>VLOOKUP($C144, Kategori!$A$2:$K$63,8)</f>
        <v>64</v>
      </c>
      <c r="K144" s="8">
        <f>VLOOKUP($C144, Kategori!$A$2:$K$63, 2, FALSE)</f>
        <v>3</v>
      </c>
      <c r="L144" s="8">
        <f>VLOOKUP($C144, Kategori!$A$2:$K$63, 10, FALSE)</f>
        <v>4.4059176330115744</v>
      </c>
      <c r="M144" s="8">
        <f>VLOOKUP($C144, Kategori!$A$2:$K$63, 11, FALSE)</f>
        <v>-1.4059176330115744</v>
      </c>
      <c r="O144" s="9" t="s">
        <v>588</v>
      </c>
      <c r="Q144">
        <f t="shared" si="8"/>
        <v>1</v>
      </c>
      <c r="R144" s="6">
        <f t="shared" si="9"/>
        <v>0.33333333333333331</v>
      </c>
      <c r="S144">
        <f t="shared" si="10"/>
        <v>2</v>
      </c>
      <c r="T144" s="6">
        <f t="shared" si="11"/>
        <v>0.66666666666666663</v>
      </c>
    </row>
    <row r="145" spans="1:20" s="13" customFormat="1" hidden="1">
      <c r="A145" s="13">
        <v>306</v>
      </c>
      <c r="B145" s="17" t="s">
        <v>313</v>
      </c>
      <c r="C145" s="13" t="s">
        <v>579</v>
      </c>
      <c r="D145" s="13">
        <v>78</v>
      </c>
      <c r="E145" s="13">
        <v>26</v>
      </c>
      <c r="F145" s="13">
        <v>62</v>
      </c>
      <c r="G145" s="13">
        <v>9</v>
      </c>
      <c r="H145" s="13">
        <v>53</v>
      </c>
      <c r="J145" s="14">
        <f>VLOOKUP($C145, Kategori!$A$2:$K$63,8)</f>
        <v>40.5</v>
      </c>
      <c r="K145" s="14">
        <f>VLOOKUP($C145, Kategori!$A$2:$K$63, 2, FALSE)</f>
        <v>2</v>
      </c>
      <c r="L145" s="14">
        <f>VLOOKUP($C145, Kategori!$A$2:$K$63, 10, FALSE)</f>
        <v>2.7881197521401373</v>
      </c>
      <c r="M145" s="14">
        <f>VLOOKUP($C145, Kategori!$A$2:$K$63, 11, FALSE)</f>
        <v>-0.7881197521401373</v>
      </c>
      <c r="O145" s="15" t="s">
        <v>589</v>
      </c>
      <c r="Q145" s="13">
        <f t="shared" si="8"/>
        <v>1</v>
      </c>
      <c r="R145" s="16">
        <f t="shared" si="9"/>
        <v>0.5</v>
      </c>
      <c r="S145" s="13">
        <f t="shared" si="10"/>
        <v>1</v>
      </c>
      <c r="T145" s="16">
        <f t="shared" si="11"/>
        <v>0.5</v>
      </c>
    </row>
    <row r="146" spans="1:20" hidden="1">
      <c r="A146">
        <v>305</v>
      </c>
      <c r="B146" t="s">
        <v>312</v>
      </c>
      <c r="C146" t="s">
        <v>579</v>
      </c>
      <c r="D146">
        <v>42</v>
      </c>
      <c r="E146">
        <v>14</v>
      </c>
      <c r="F146">
        <v>33</v>
      </c>
      <c r="G146">
        <v>5</v>
      </c>
      <c r="H146">
        <v>28</v>
      </c>
      <c r="J146" s="8">
        <f>VLOOKUP($C146, Kategori!$A$2:$K$63,8)</f>
        <v>40.5</v>
      </c>
      <c r="K146" s="8">
        <f>VLOOKUP($C146, Kategori!$A$2:$K$63, 2, FALSE)</f>
        <v>2</v>
      </c>
      <c r="L146" s="8">
        <f>VLOOKUP($C146, Kategori!$A$2:$K$63, 10, FALSE)</f>
        <v>2.7881197521401373</v>
      </c>
      <c r="M146" s="8">
        <f>VLOOKUP($C146, Kategori!$A$2:$K$63, 11, FALSE)</f>
        <v>-0.7881197521401373</v>
      </c>
      <c r="O146" s="9" t="s">
        <v>588</v>
      </c>
      <c r="Q146">
        <f t="shared" si="8"/>
        <v>1</v>
      </c>
      <c r="R146" s="6">
        <f t="shared" si="9"/>
        <v>0.5</v>
      </c>
      <c r="S146">
        <f t="shared" si="10"/>
        <v>1</v>
      </c>
      <c r="T146" s="6">
        <f t="shared" si="11"/>
        <v>0.5</v>
      </c>
    </row>
    <row r="147" spans="1:20" hidden="1">
      <c r="A147">
        <v>255</v>
      </c>
      <c r="B147" t="s">
        <v>262</v>
      </c>
      <c r="C147" s="10" t="s">
        <v>575</v>
      </c>
      <c r="D147">
        <v>38</v>
      </c>
      <c r="E147">
        <v>17</v>
      </c>
      <c r="F147">
        <v>25</v>
      </c>
      <c r="G147">
        <v>1</v>
      </c>
      <c r="H147">
        <v>24</v>
      </c>
      <c r="J147" s="8">
        <f>VLOOKUP($C147, Kategori!$A$2:$K$63,8)</f>
        <v>24</v>
      </c>
      <c r="K147" s="8">
        <f>VLOOKUP($C147, Kategori!$A$2:$K$63, 2, FALSE)</f>
        <v>1</v>
      </c>
      <c r="L147" s="8">
        <f>VLOOKUP($C147, Kategori!$A$2:$K$63, 10, FALSE)</f>
        <v>1.6522191123793404</v>
      </c>
      <c r="M147" s="8">
        <f>VLOOKUP($C147, Kategori!$A$2:$K$63, 11, FALSE)</f>
        <v>-0.65221911237934038</v>
      </c>
      <c r="O147" s="9" t="s">
        <v>588</v>
      </c>
      <c r="Q147">
        <f t="shared" si="8"/>
        <v>0</v>
      </c>
      <c r="R147" s="6">
        <f t="shared" si="9"/>
        <v>0</v>
      </c>
      <c r="S147">
        <f t="shared" si="10"/>
        <v>1</v>
      </c>
      <c r="T147" s="6">
        <f t="shared" si="11"/>
        <v>1</v>
      </c>
    </row>
    <row r="148" spans="1:20" s="13" customFormat="1" hidden="1">
      <c r="A148" s="17">
        <v>250</v>
      </c>
      <c r="B148" s="17" t="s">
        <v>257</v>
      </c>
      <c r="C148" s="13" t="s">
        <v>572</v>
      </c>
      <c r="D148" s="13">
        <v>51</v>
      </c>
      <c r="E148" s="13">
        <v>12</v>
      </c>
      <c r="F148" s="13">
        <v>40</v>
      </c>
      <c r="G148" s="13">
        <v>4</v>
      </c>
      <c r="H148" s="13">
        <v>36</v>
      </c>
      <c r="J148" s="14">
        <f>VLOOKUP($C148, Kategori!$A$2:$K$63,8)</f>
        <v>23.5</v>
      </c>
      <c r="K148" s="14">
        <f>VLOOKUP($C148, Kategori!$A$2:$K$63, 2, FALSE)</f>
        <v>2</v>
      </c>
      <c r="L148" s="14">
        <f>VLOOKUP($C148, Kategori!$A$2:$K$63, 10, FALSE)</f>
        <v>1.6177978808714377</v>
      </c>
      <c r="M148" s="14">
        <f>VLOOKUP($C148, Kategori!$A$2:$K$63, 11, FALSE)</f>
        <v>0.38220211912856228</v>
      </c>
      <c r="O148" s="15" t="s">
        <v>589</v>
      </c>
      <c r="Q148" s="13">
        <f t="shared" si="8"/>
        <v>1</v>
      </c>
      <c r="R148" s="16">
        <f t="shared" si="9"/>
        <v>0.5</v>
      </c>
      <c r="S148" s="13">
        <f t="shared" si="10"/>
        <v>1</v>
      </c>
      <c r="T148" s="16">
        <f t="shared" si="11"/>
        <v>0.5</v>
      </c>
    </row>
    <row r="149" spans="1:20" hidden="1">
      <c r="A149">
        <v>253</v>
      </c>
      <c r="B149" t="s">
        <v>260</v>
      </c>
      <c r="C149" t="s">
        <v>572</v>
      </c>
      <c r="D149">
        <v>30</v>
      </c>
      <c r="E149">
        <v>19</v>
      </c>
      <c r="F149">
        <v>13</v>
      </c>
      <c r="G149">
        <v>2</v>
      </c>
      <c r="H149">
        <v>11</v>
      </c>
      <c r="J149" s="8">
        <f>VLOOKUP($C149, Kategori!$A$2:$K$63,8)</f>
        <v>23.5</v>
      </c>
      <c r="K149" s="8">
        <f>VLOOKUP($C149, Kategori!$A$2:$K$63, 2, FALSE)</f>
        <v>2</v>
      </c>
      <c r="L149" s="8">
        <f>VLOOKUP($C149, Kategori!$A$2:$K$63, 10, FALSE)</f>
        <v>1.6177978808714377</v>
      </c>
      <c r="M149" s="8">
        <f>VLOOKUP($C149, Kategori!$A$2:$K$63, 11, FALSE)</f>
        <v>0.38220211912856228</v>
      </c>
      <c r="O149" s="9" t="s">
        <v>588</v>
      </c>
      <c r="Q149">
        <f t="shared" si="8"/>
        <v>1</v>
      </c>
      <c r="R149" s="6">
        <f t="shared" si="9"/>
        <v>0.5</v>
      </c>
      <c r="S149">
        <f t="shared" si="10"/>
        <v>1</v>
      </c>
      <c r="T149" s="6">
        <f t="shared" si="11"/>
        <v>0.5</v>
      </c>
    </row>
    <row r="150" spans="1:20" s="13" customFormat="1" hidden="1">
      <c r="A150" s="13">
        <v>252</v>
      </c>
      <c r="B150" s="17" t="s">
        <v>259</v>
      </c>
      <c r="C150" s="13" t="s">
        <v>573</v>
      </c>
      <c r="D150" s="13">
        <v>108</v>
      </c>
      <c r="E150" s="13">
        <v>25</v>
      </c>
      <c r="F150" s="13">
        <v>91</v>
      </c>
      <c r="G150" s="13">
        <v>14</v>
      </c>
      <c r="H150" s="13">
        <v>77</v>
      </c>
      <c r="J150" s="14">
        <f>VLOOKUP($C150, Kategori!$A$2:$K$63,8)</f>
        <v>48.5</v>
      </c>
      <c r="K150" s="14">
        <f>VLOOKUP($C150, Kategori!$A$2:$K$63, 2, FALSE)</f>
        <v>2</v>
      </c>
      <c r="L150" s="14">
        <f>VLOOKUP($C150, Kategori!$A$2:$K$63, 10, FALSE)</f>
        <v>3.3388594562665839</v>
      </c>
      <c r="M150" s="14">
        <f>VLOOKUP($C150, Kategori!$A$2:$K$63, 11, FALSE)</f>
        <v>-1.3388594562665839</v>
      </c>
      <c r="O150" s="15" t="s">
        <v>589</v>
      </c>
      <c r="Q150" s="13">
        <f t="shared" si="8"/>
        <v>1</v>
      </c>
      <c r="R150" s="16">
        <f t="shared" si="9"/>
        <v>0.5</v>
      </c>
      <c r="S150" s="13">
        <f t="shared" si="10"/>
        <v>1</v>
      </c>
      <c r="T150" s="16">
        <f t="shared" si="11"/>
        <v>0.5</v>
      </c>
    </row>
    <row r="151" spans="1:20" hidden="1">
      <c r="A151">
        <v>251</v>
      </c>
      <c r="B151" t="s">
        <v>258</v>
      </c>
      <c r="C151" s="10" t="s">
        <v>573</v>
      </c>
      <c r="D151">
        <v>40</v>
      </c>
      <c r="E151">
        <v>19</v>
      </c>
      <c r="F151">
        <v>20</v>
      </c>
      <c r="G151">
        <v>0</v>
      </c>
      <c r="H151">
        <v>20</v>
      </c>
      <c r="J151" s="8">
        <f>VLOOKUP($C151, Kategori!$A$2:$K$63,8)</f>
        <v>48.5</v>
      </c>
      <c r="K151" s="8">
        <f>VLOOKUP($C151, Kategori!$A$2:$K$63, 2, FALSE)</f>
        <v>2</v>
      </c>
      <c r="L151" s="8">
        <f>VLOOKUP($C151, Kategori!$A$2:$K$63, 10, FALSE)</f>
        <v>3.3388594562665839</v>
      </c>
      <c r="M151" s="8">
        <f>VLOOKUP($C151, Kategori!$A$2:$K$63, 11, FALSE)</f>
        <v>-1.3388594562665839</v>
      </c>
      <c r="O151" s="9" t="s">
        <v>588</v>
      </c>
      <c r="Q151">
        <f t="shared" si="8"/>
        <v>1</v>
      </c>
      <c r="R151" s="6">
        <f t="shared" si="9"/>
        <v>0.5</v>
      </c>
      <c r="S151">
        <f t="shared" si="10"/>
        <v>1</v>
      </c>
      <c r="T151" s="6">
        <f t="shared" si="11"/>
        <v>0.5</v>
      </c>
    </row>
    <row r="152" spans="1:20" s="13" customFormat="1" hidden="1">
      <c r="A152" s="13">
        <v>264</v>
      </c>
      <c r="B152" s="17" t="s">
        <v>271</v>
      </c>
      <c r="C152" s="13" t="s">
        <v>576</v>
      </c>
      <c r="D152" s="13">
        <v>108</v>
      </c>
      <c r="E152" s="13">
        <v>21</v>
      </c>
      <c r="F152" s="13">
        <v>101</v>
      </c>
      <c r="G152" s="13">
        <v>19</v>
      </c>
      <c r="H152" s="13">
        <v>82</v>
      </c>
      <c r="J152" s="14">
        <f>VLOOKUP($C152, Kategori!$A$2:$K$63,8)</f>
        <v>52</v>
      </c>
      <c r="K152" s="14">
        <f>VLOOKUP($C152, Kategori!$A$2:$K$63, 2, FALSE)</f>
        <v>9</v>
      </c>
      <c r="L152" s="14">
        <f>VLOOKUP($C152, Kategori!$A$2:$K$63, 10, FALSE)</f>
        <v>3.5798080768219043</v>
      </c>
      <c r="M152" s="14">
        <f>VLOOKUP($C152, Kategori!$A$2:$K$63, 11, FALSE)</f>
        <v>5.4201919231780957</v>
      </c>
      <c r="O152" s="15" t="s">
        <v>589</v>
      </c>
      <c r="Q152" s="13">
        <f t="shared" si="8"/>
        <v>4</v>
      </c>
      <c r="R152" s="16">
        <f t="shared" si="9"/>
        <v>0.44444444444444442</v>
      </c>
      <c r="S152" s="13">
        <f t="shared" si="10"/>
        <v>5</v>
      </c>
      <c r="T152" s="16">
        <f t="shared" si="11"/>
        <v>0.55555555555555558</v>
      </c>
    </row>
    <row r="153" spans="1:20" s="13" customFormat="1" hidden="1">
      <c r="A153" s="13">
        <v>279</v>
      </c>
      <c r="B153" s="17" t="s">
        <v>286</v>
      </c>
      <c r="C153" s="13" t="s">
        <v>576</v>
      </c>
      <c r="D153" s="13">
        <v>94</v>
      </c>
      <c r="E153" s="13">
        <v>18</v>
      </c>
      <c r="F153" s="13">
        <v>101</v>
      </c>
      <c r="G153" s="13">
        <v>25</v>
      </c>
      <c r="H153" s="13">
        <v>76</v>
      </c>
      <c r="J153" s="14">
        <f>VLOOKUP($C153, Kategori!$A$2:$K$63,8)</f>
        <v>52</v>
      </c>
      <c r="K153" s="14">
        <f>VLOOKUP($C153, Kategori!$A$2:$K$63, 2, FALSE)</f>
        <v>9</v>
      </c>
      <c r="L153" s="14">
        <f>VLOOKUP($C153, Kategori!$A$2:$K$63, 10, FALSE)</f>
        <v>3.5798080768219043</v>
      </c>
      <c r="M153" s="14">
        <f>VLOOKUP($C153, Kategori!$A$2:$K$63, 11, FALSE)</f>
        <v>5.4201919231780957</v>
      </c>
      <c r="O153" s="15" t="s">
        <v>589</v>
      </c>
      <c r="Q153" s="13">
        <f t="shared" si="8"/>
        <v>4</v>
      </c>
      <c r="R153" s="16">
        <f t="shared" si="9"/>
        <v>0.44444444444444442</v>
      </c>
      <c r="S153" s="13">
        <f t="shared" si="10"/>
        <v>5</v>
      </c>
      <c r="T153" s="16">
        <f t="shared" si="11"/>
        <v>0.55555555555555558</v>
      </c>
    </row>
    <row r="154" spans="1:20" s="13" customFormat="1" hidden="1">
      <c r="A154" s="13">
        <v>259</v>
      </c>
      <c r="B154" s="17" t="s">
        <v>266</v>
      </c>
      <c r="C154" s="13" t="s">
        <v>576</v>
      </c>
      <c r="D154" s="13">
        <v>88</v>
      </c>
      <c r="E154" s="13">
        <v>14</v>
      </c>
      <c r="F154" s="13">
        <v>87</v>
      </c>
      <c r="G154" s="13">
        <v>14</v>
      </c>
      <c r="H154" s="13">
        <v>73</v>
      </c>
      <c r="J154" s="14">
        <f>VLOOKUP($C154, Kategori!$A$2:$K$63,8)</f>
        <v>52</v>
      </c>
      <c r="K154" s="14">
        <f>VLOOKUP($C154, Kategori!$A$2:$K$63, 2, FALSE)</f>
        <v>9</v>
      </c>
      <c r="L154" s="14">
        <f>VLOOKUP($C154, Kategori!$A$2:$K$63, 10, FALSE)</f>
        <v>3.5798080768219043</v>
      </c>
      <c r="M154" s="14">
        <f>VLOOKUP($C154, Kategori!$A$2:$K$63, 11, FALSE)</f>
        <v>5.4201919231780957</v>
      </c>
      <c r="O154" s="15" t="s">
        <v>589</v>
      </c>
      <c r="Q154" s="13">
        <f t="shared" si="8"/>
        <v>4</v>
      </c>
      <c r="R154" s="16">
        <f t="shared" si="9"/>
        <v>0.44444444444444442</v>
      </c>
      <c r="S154" s="13">
        <f t="shared" si="10"/>
        <v>5</v>
      </c>
      <c r="T154" s="16">
        <f t="shared" si="11"/>
        <v>0.55555555555555558</v>
      </c>
    </row>
    <row r="155" spans="1:20" s="13" customFormat="1" hidden="1">
      <c r="A155" s="13">
        <v>275</v>
      </c>
      <c r="B155" s="17" t="s">
        <v>282</v>
      </c>
      <c r="C155" s="13" t="s">
        <v>576</v>
      </c>
      <c r="D155" s="13">
        <v>78</v>
      </c>
      <c r="E155" s="13">
        <v>24</v>
      </c>
      <c r="F155" s="13">
        <v>67</v>
      </c>
      <c r="G155" s="13">
        <v>3</v>
      </c>
      <c r="H155" s="13">
        <v>64</v>
      </c>
      <c r="J155" s="14">
        <f>VLOOKUP($C155, Kategori!$A$2:$K$63,8)</f>
        <v>52</v>
      </c>
      <c r="K155" s="14">
        <f>VLOOKUP($C155, Kategori!$A$2:$K$63, 2, FALSE)</f>
        <v>9</v>
      </c>
      <c r="L155" s="14">
        <f>VLOOKUP($C155, Kategori!$A$2:$K$63, 10, FALSE)</f>
        <v>3.5798080768219043</v>
      </c>
      <c r="M155" s="14">
        <f>VLOOKUP($C155, Kategori!$A$2:$K$63, 11, FALSE)</f>
        <v>5.4201919231780957</v>
      </c>
      <c r="O155" s="15" t="s">
        <v>589</v>
      </c>
      <c r="Q155" s="13">
        <f t="shared" si="8"/>
        <v>4</v>
      </c>
      <c r="R155" s="16">
        <f t="shared" si="9"/>
        <v>0.44444444444444442</v>
      </c>
      <c r="S155" s="13">
        <f t="shared" si="10"/>
        <v>5</v>
      </c>
      <c r="T155" s="16">
        <f t="shared" si="11"/>
        <v>0.55555555555555558</v>
      </c>
    </row>
    <row r="156" spans="1:20" hidden="1">
      <c r="A156">
        <v>260</v>
      </c>
      <c r="B156" t="s">
        <v>267</v>
      </c>
      <c r="C156" t="s">
        <v>576</v>
      </c>
      <c r="D156">
        <v>83</v>
      </c>
      <c r="E156">
        <v>26</v>
      </c>
      <c r="F156">
        <v>71</v>
      </c>
      <c r="G156">
        <v>16</v>
      </c>
      <c r="H156">
        <v>55</v>
      </c>
      <c r="J156" s="8">
        <f>VLOOKUP($C156, Kategori!$A$2:$K$63,8)</f>
        <v>52</v>
      </c>
      <c r="K156" s="8">
        <f>VLOOKUP($C156, Kategori!$A$2:$K$63, 2, FALSE)</f>
        <v>9</v>
      </c>
      <c r="L156" s="8">
        <f>VLOOKUP($C156, Kategori!$A$2:$K$63, 10, FALSE)</f>
        <v>3.5798080768219043</v>
      </c>
      <c r="M156" s="8">
        <f>VLOOKUP($C156, Kategori!$A$2:$K$63, 11, FALSE)</f>
        <v>5.4201919231780957</v>
      </c>
      <c r="O156" s="9" t="s">
        <v>588</v>
      </c>
      <c r="Q156">
        <f t="shared" si="8"/>
        <v>4</v>
      </c>
      <c r="R156" s="6">
        <f t="shared" si="9"/>
        <v>0.44444444444444442</v>
      </c>
      <c r="S156">
        <f t="shared" si="10"/>
        <v>5</v>
      </c>
      <c r="T156" s="6">
        <f t="shared" si="11"/>
        <v>0.55555555555555558</v>
      </c>
    </row>
    <row r="157" spans="1:20" hidden="1">
      <c r="A157">
        <v>278</v>
      </c>
      <c r="B157" t="s">
        <v>285</v>
      </c>
      <c r="C157" t="s">
        <v>576</v>
      </c>
      <c r="D157">
        <v>80</v>
      </c>
      <c r="E157">
        <v>27</v>
      </c>
      <c r="F157">
        <v>71</v>
      </c>
      <c r="G157">
        <v>16</v>
      </c>
      <c r="H157">
        <v>55</v>
      </c>
      <c r="J157" s="8">
        <f>VLOOKUP($C157, Kategori!$A$2:$K$63,8)</f>
        <v>52</v>
      </c>
      <c r="K157" s="8">
        <f>VLOOKUP($C157, Kategori!$A$2:$K$63, 2, FALSE)</f>
        <v>9</v>
      </c>
      <c r="L157" s="8">
        <f>VLOOKUP($C157, Kategori!$A$2:$K$63, 10, FALSE)</f>
        <v>3.5798080768219043</v>
      </c>
      <c r="M157" s="8">
        <f>VLOOKUP($C157, Kategori!$A$2:$K$63, 11, FALSE)</f>
        <v>5.4201919231780957</v>
      </c>
      <c r="O157" s="9" t="s">
        <v>588</v>
      </c>
      <c r="Q157">
        <f t="shared" si="8"/>
        <v>4</v>
      </c>
      <c r="R157" s="6">
        <f t="shared" si="9"/>
        <v>0.44444444444444442</v>
      </c>
      <c r="S157">
        <f t="shared" si="10"/>
        <v>5</v>
      </c>
      <c r="T157" s="6">
        <f t="shared" si="11"/>
        <v>0.55555555555555558</v>
      </c>
    </row>
    <row r="158" spans="1:20" hidden="1">
      <c r="A158">
        <v>276</v>
      </c>
      <c r="B158" t="s">
        <v>283</v>
      </c>
      <c r="C158" t="s">
        <v>576</v>
      </c>
      <c r="D158">
        <v>51</v>
      </c>
      <c r="E158">
        <v>19</v>
      </c>
      <c r="F158">
        <v>39</v>
      </c>
      <c r="G158">
        <v>7</v>
      </c>
      <c r="H158">
        <v>32</v>
      </c>
      <c r="J158" s="8">
        <f>VLOOKUP($C158, Kategori!$A$2:$K$63,8)</f>
        <v>52</v>
      </c>
      <c r="K158" s="8">
        <f>VLOOKUP($C158, Kategori!$A$2:$K$63, 2, FALSE)</f>
        <v>9</v>
      </c>
      <c r="L158" s="8">
        <f>VLOOKUP($C158, Kategori!$A$2:$K$63, 10, FALSE)</f>
        <v>3.5798080768219043</v>
      </c>
      <c r="M158" s="8">
        <f>VLOOKUP($C158, Kategori!$A$2:$K$63, 11, FALSE)</f>
        <v>5.4201919231780957</v>
      </c>
      <c r="O158" s="9" t="s">
        <v>588</v>
      </c>
      <c r="Q158">
        <f t="shared" si="8"/>
        <v>4</v>
      </c>
      <c r="R158" s="6">
        <f t="shared" si="9"/>
        <v>0.44444444444444442</v>
      </c>
      <c r="S158">
        <f t="shared" si="10"/>
        <v>5</v>
      </c>
      <c r="T158" s="6">
        <f t="shared" si="11"/>
        <v>0.55555555555555558</v>
      </c>
    </row>
    <row r="159" spans="1:20" hidden="1">
      <c r="A159">
        <v>274</v>
      </c>
      <c r="B159" t="s">
        <v>281</v>
      </c>
      <c r="C159" t="s">
        <v>576</v>
      </c>
      <c r="D159">
        <v>27</v>
      </c>
      <c r="E159">
        <v>7</v>
      </c>
      <c r="F159">
        <v>19</v>
      </c>
      <c r="G159">
        <v>3</v>
      </c>
      <c r="H159">
        <v>16</v>
      </c>
      <c r="J159" s="8">
        <f>VLOOKUP($C159, Kategori!$A$2:$K$63,8)</f>
        <v>52</v>
      </c>
      <c r="K159" s="8">
        <f>VLOOKUP($C159, Kategori!$A$2:$K$63, 2, FALSE)</f>
        <v>9</v>
      </c>
      <c r="L159" s="8">
        <f>VLOOKUP($C159, Kategori!$A$2:$K$63, 10, FALSE)</f>
        <v>3.5798080768219043</v>
      </c>
      <c r="M159" s="8">
        <f>VLOOKUP($C159, Kategori!$A$2:$K$63, 11, FALSE)</f>
        <v>5.4201919231780957</v>
      </c>
      <c r="O159" s="9" t="s">
        <v>588</v>
      </c>
      <c r="Q159">
        <f t="shared" si="8"/>
        <v>4</v>
      </c>
      <c r="R159" s="6">
        <f t="shared" si="9"/>
        <v>0.44444444444444442</v>
      </c>
      <c r="S159">
        <f t="shared" si="10"/>
        <v>5</v>
      </c>
      <c r="T159" s="6">
        <f t="shared" si="11"/>
        <v>0.55555555555555558</v>
      </c>
    </row>
    <row r="160" spans="1:20" hidden="1">
      <c r="A160">
        <v>270</v>
      </c>
      <c r="B160" t="s">
        <v>277</v>
      </c>
      <c r="C160" t="s">
        <v>576</v>
      </c>
      <c r="D160">
        <v>30</v>
      </c>
      <c r="E160">
        <v>15</v>
      </c>
      <c r="F160">
        <v>19</v>
      </c>
      <c r="G160">
        <v>4</v>
      </c>
      <c r="H160">
        <v>15</v>
      </c>
      <c r="J160" s="8">
        <f>VLOOKUP($C160, Kategori!$A$2:$K$63,8)</f>
        <v>52</v>
      </c>
      <c r="K160" s="8">
        <f>VLOOKUP($C160, Kategori!$A$2:$K$63, 2, FALSE)</f>
        <v>9</v>
      </c>
      <c r="L160" s="8">
        <f>VLOOKUP($C160, Kategori!$A$2:$K$63, 10, FALSE)</f>
        <v>3.5798080768219043</v>
      </c>
      <c r="M160" s="8">
        <f>VLOOKUP($C160, Kategori!$A$2:$K$63, 11, FALSE)</f>
        <v>5.4201919231780957</v>
      </c>
      <c r="O160" s="9" t="s">
        <v>588</v>
      </c>
      <c r="Q160">
        <f t="shared" si="8"/>
        <v>4</v>
      </c>
      <c r="R160" s="6">
        <f t="shared" si="9"/>
        <v>0.44444444444444442</v>
      </c>
      <c r="S160">
        <f t="shared" si="10"/>
        <v>5</v>
      </c>
      <c r="T160" s="6">
        <f t="shared" si="11"/>
        <v>0.55555555555555558</v>
      </c>
    </row>
    <row r="161" spans="1:20" s="13" customFormat="1" hidden="1">
      <c r="A161" s="13">
        <v>219</v>
      </c>
      <c r="B161" s="17" t="s">
        <v>226</v>
      </c>
      <c r="C161" s="13" t="s">
        <v>565</v>
      </c>
      <c r="D161" s="13">
        <v>625</v>
      </c>
      <c r="E161" s="13">
        <v>68</v>
      </c>
      <c r="F161" s="13">
        <v>582</v>
      </c>
      <c r="G161" s="13">
        <v>49</v>
      </c>
      <c r="H161" s="13">
        <v>533</v>
      </c>
      <c r="J161" s="14">
        <f>VLOOKUP($C161, Kategori!$A$2:$K$63,8)</f>
        <v>99.285714285714292</v>
      </c>
      <c r="K161" s="14">
        <f>VLOOKUP($C161, Kategori!$A$2:$K$63, 2, FALSE)</f>
        <v>14</v>
      </c>
      <c r="L161" s="14">
        <f>VLOOKUP($C161, Kategori!$A$2:$K$63, 10, FALSE)</f>
        <v>6.835073113712153</v>
      </c>
      <c r="M161" s="14">
        <f>VLOOKUP($C161, Kategori!$A$2:$K$63, 11, FALSE)</f>
        <v>7.164926886287847</v>
      </c>
      <c r="O161" s="15" t="s">
        <v>589</v>
      </c>
      <c r="Q161" s="13">
        <f t="shared" si="8"/>
        <v>7</v>
      </c>
      <c r="R161" s="16">
        <f t="shared" si="9"/>
        <v>0.5</v>
      </c>
      <c r="S161" s="13">
        <f t="shared" si="10"/>
        <v>7</v>
      </c>
      <c r="T161" s="16">
        <f t="shared" si="11"/>
        <v>0.5</v>
      </c>
    </row>
    <row r="162" spans="1:20" s="13" customFormat="1" hidden="1">
      <c r="A162" s="13">
        <v>277</v>
      </c>
      <c r="B162" s="17" t="s">
        <v>284</v>
      </c>
      <c r="C162" s="13" t="s">
        <v>565</v>
      </c>
      <c r="D162" s="13">
        <v>262</v>
      </c>
      <c r="E162" s="13">
        <v>28</v>
      </c>
      <c r="F162" s="13">
        <v>257</v>
      </c>
      <c r="G162" s="13">
        <v>26</v>
      </c>
      <c r="H162" s="13">
        <v>231</v>
      </c>
      <c r="J162" s="14">
        <f>VLOOKUP($C162, Kategori!$A$2:$K$63,8)</f>
        <v>99.285714285714292</v>
      </c>
      <c r="K162" s="14">
        <f>VLOOKUP($C162, Kategori!$A$2:$K$63, 2, FALSE)</f>
        <v>14</v>
      </c>
      <c r="L162" s="14">
        <f>VLOOKUP($C162, Kategori!$A$2:$K$63, 10, FALSE)</f>
        <v>6.835073113712153</v>
      </c>
      <c r="M162" s="14">
        <f>VLOOKUP($C162, Kategori!$A$2:$K$63, 11, FALSE)</f>
        <v>7.164926886287847</v>
      </c>
      <c r="O162" s="15" t="s">
        <v>589</v>
      </c>
      <c r="Q162" s="13">
        <f t="shared" si="8"/>
        <v>7</v>
      </c>
      <c r="R162" s="16">
        <f t="shared" si="9"/>
        <v>0.5</v>
      </c>
      <c r="S162" s="13">
        <f t="shared" si="10"/>
        <v>7</v>
      </c>
      <c r="T162" s="16">
        <f t="shared" si="11"/>
        <v>0.5</v>
      </c>
    </row>
    <row r="163" spans="1:20" s="13" customFormat="1" hidden="1">
      <c r="A163" s="13">
        <v>224</v>
      </c>
      <c r="B163" s="17" t="s">
        <v>231</v>
      </c>
      <c r="C163" s="13" t="s">
        <v>565</v>
      </c>
      <c r="D163" s="13">
        <v>166</v>
      </c>
      <c r="E163" s="13">
        <v>44</v>
      </c>
      <c r="F163" s="13">
        <v>154</v>
      </c>
      <c r="G163" s="13">
        <v>26</v>
      </c>
      <c r="H163" s="13">
        <v>128</v>
      </c>
      <c r="J163" s="14">
        <f>VLOOKUP($C163, Kategori!$A$2:$K$63,8)</f>
        <v>99.285714285714292</v>
      </c>
      <c r="K163" s="14">
        <f>VLOOKUP($C163, Kategori!$A$2:$K$63, 2, FALSE)</f>
        <v>14</v>
      </c>
      <c r="L163" s="14">
        <f>VLOOKUP($C163, Kategori!$A$2:$K$63, 10, FALSE)</f>
        <v>6.835073113712153</v>
      </c>
      <c r="M163" s="14">
        <f>VLOOKUP($C163, Kategori!$A$2:$K$63, 11, FALSE)</f>
        <v>7.164926886287847</v>
      </c>
      <c r="O163" s="15" t="s">
        <v>589</v>
      </c>
      <c r="Q163" s="13">
        <f t="shared" si="8"/>
        <v>7</v>
      </c>
      <c r="R163" s="16">
        <f t="shared" si="9"/>
        <v>0.5</v>
      </c>
      <c r="S163" s="13">
        <f t="shared" si="10"/>
        <v>7</v>
      </c>
      <c r="T163" s="16">
        <f t="shared" si="11"/>
        <v>0.5</v>
      </c>
    </row>
    <row r="164" spans="1:20" s="13" customFormat="1" hidden="1">
      <c r="A164" s="13">
        <v>225</v>
      </c>
      <c r="B164" s="17" t="s">
        <v>232</v>
      </c>
      <c r="C164" s="13" t="s">
        <v>565</v>
      </c>
      <c r="D164" s="13">
        <v>79</v>
      </c>
      <c r="E164" s="13">
        <v>3</v>
      </c>
      <c r="F164" s="13">
        <v>97</v>
      </c>
      <c r="G164" s="13">
        <v>20</v>
      </c>
      <c r="H164" s="13">
        <v>77</v>
      </c>
      <c r="J164" s="14">
        <f>VLOOKUP($C164, Kategori!$A$2:$K$63,8)</f>
        <v>99.285714285714292</v>
      </c>
      <c r="K164" s="14">
        <f>VLOOKUP($C164, Kategori!$A$2:$K$63, 2, FALSE)</f>
        <v>14</v>
      </c>
      <c r="L164" s="14">
        <f>VLOOKUP($C164, Kategori!$A$2:$K$63, 10, FALSE)</f>
        <v>6.835073113712153</v>
      </c>
      <c r="M164" s="14">
        <f>VLOOKUP($C164, Kategori!$A$2:$K$63, 11, FALSE)</f>
        <v>7.164926886287847</v>
      </c>
      <c r="O164" s="15" t="s">
        <v>589</v>
      </c>
      <c r="Q164" s="13">
        <f t="shared" si="8"/>
        <v>7</v>
      </c>
      <c r="R164" s="16">
        <f t="shared" si="9"/>
        <v>0.5</v>
      </c>
      <c r="S164" s="13">
        <f t="shared" si="10"/>
        <v>7</v>
      </c>
      <c r="T164" s="16">
        <f t="shared" si="11"/>
        <v>0.5</v>
      </c>
    </row>
    <row r="165" spans="1:20" s="13" customFormat="1" hidden="1">
      <c r="A165" s="17">
        <v>268</v>
      </c>
      <c r="B165" s="17" t="s">
        <v>275</v>
      </c>
      <c r="C165" s="13" t="s">
        <v>565</v>
      </c>
      <c r="D165" s="13">
        <v>101</v>
      </c>
      <c r="E165" s="13">
        <v>20</v>
      </c>
      <c r="F165" s="13">
        <v>87</v>
      </c>
      <c r="G165" s="13">
        <v>10</v>
      </c>
      <c r="H165" s="13">
        <v>77</v>
      </c>
      <c r="J165" s="14">
        <f>VLOOKUP($C165, Kategori!$A$2:$K$63,8)</f>
        <v>99.285714285714292</v>
      </c>
      <c r="K165" s="14">
        <f>VLOOKUP($C165, Kategori!$A$2:$K$63, 2, FALSE)</f>
        <v>14</v>
      </c>
      <c r="L165" s="14">
        <f>VLOOKUP($C165, Kategori!$A$2:$K$63, 10, FALSE)</f>
        <v>6.835073113712153</v>
      </c>
      <c r="M165" s="14">
        <f>VLOOKUP($C165, Kategori!$A$2:$K$63, 11, FALSE)</f>
        <v>7.164926886287847</v>
      </c>
      <c r="O165" s="15" t="s">
        <v>589</v>
      </c>
      <c r="Q165" s="13">
        <f t="shared" si="8"/>
        <v>7</v>
      </c>
      <c r="R165" s="16">
        <f t="shared" si="9"/>
        <v>0.5</v>
      </c>
      <c r="S165" s="13">
        <f t="shared" si="10"/>
        <v>7</v>
      </c>
      <c r="T165" s="16">
        <f t="shared" si="11"/>
        <v>0.5</v>
      </c>
    </row>
    <row r="166" spans="1:20" s="13" customFormat="1" hidden="1">
      <c r="A166" s="13">
        <v>220</v>
      </c>
      <c r="B166" s="17" t="s">
        <v>227</v>
      </c>
      <c r="C166" s="13" t="s">
        <v>565</v>
      </c>
      <c r="D166" s="13">
        <v>72</v>
      </c>
      <c r="E166" s="13">
        <v>4</v>
      </c>
      <c r="F166" s="13">
        <v>77</v>
      </c>
      <c r="G166" s="13">
        <v>14</v>
      </c>
      <c r="H166" s="13">
        <v>63</v>
      </c>
      <c r="J166" s="14">
        <f>VLOOKUP($C166, Kategori!$A$2:$K$63,8)</f>
        <v>99.285714285714292</v>
      </c>
      <c r="K166" s="14">
        <f>VLOOKUP($C166, Kategori!$A$2:$K$63, 2, FALSE)</f>
        <v>14</v>
      </c>
      <c r="L166" s="14">
        <f>VLOOKUP($C166, Kategori!$A$2:$K$63, 10, FALSE)</f>
        <v>6.835073113712153</v>
      </c>
      <c r="M166" s="14">
        <f>VLOOKUP($C166, Kategori!$A$2:$K$63, 11, FALSE)</f>
        <v>7.164926886287847</v>
      </c>
      <c r="O166" s="15" t="s">
        <v>589</v>
      </c>
      <c r="Q166" s="13">
        <f t="shared" si="8"/>
        <v>7</v>
      </c>
      <c r="R166" s="16">
        <f t="shared" si="9"/>
        <v>0.5</v>
      </c>
      <c r="S166" s="13">
        <f t="shared" si="10"/>
        <v>7</v>
      </c>
      <c r="T166" s="16">
        <f t="shared" si="11"/>
        <v>0.5</v>
      </c>
    </row>
    <row r="167" spans="1:20" s="13" customFormat="1" hidden="1">
      <c r="A167" s="13">
        <v>266</v>
      </c>
      <c r="B167" s="17" t="s">
        <v>273</v>
      </c>
      <c r="C167" s="13" t="s">
        <v>565</v>
      </c>
      <c r="D167" s="13">
        <v>83</v>
      </c>
      <c r="E167" s="13">
        <v>11</v>
      </c>
      <c r="F167" s="13">
        <v>74</v>
      </c>
      <c r="G167" s="13">
        <v>11</v>
      </c>
      <c r="H167" s="13">
        <v>63</v>
      </c>
      <c r="J167" s="14">
        <f>VLOOKUP($C167, Kategori!$A$2:$K$63,8)</f>
        <v>99.285714285714292</v>
      </c>
      <c r="K167" s="14">
        <f>VLOOKUP($C167, Kategori!$A$2:$K$63, 2, FALSE)</f>
        <v>14</v>
      </c>
      <c r="L167" s="14">
        <f>VLOOKUP($C167, Kategori!$A$2:$K$63, 10, FALSE)</f>
        <v>6.835073113712153</v>
      </c>
      <c r="M167" s="14">
        <f>VLOOKUP($C167, Kategori!$A$2:$K$63, 11, FALSE)</f>
        <v>7.164926886287847</v>
      </c>
      <c r="O167" s="15" t="s">
        <v>589</v>
      </c>
      <c r="Q167" s="13">
        <f t="shared" si="8"/>
        <v>7</v>
      </c>
      <c r="R167" s="16">
        <f t="shared" si="9"/>
        <v>0.5</v>
      </c>
      <c r="S167" s="13">
        <f t="shared" si="10"/>
        <v>7</v>
      </c>
      <c r="T167" s="16">
        <f t="shared" si="11"/>
        <v>0.5</v>
      </c>
    </row>
    <row r="168" spans="1:20" hidden="1">
      <c r="A168">
        <v>265</v>
      </c>
      <c r="B168" t="s">
        <v>272</v>
      </c>
      <c r="C168" s="10" t="s">
        <v>565</v>
      </c>
      <c r="D168">
        <v>80</v>
      </c>
      <c r="E168">
        <v>18</v>
      </c>
      <c r="F168">
        <v>79</v>
      </c>
      <c r="G168">
        <v>17</v>
      </c>
      <c r="H168">
        <v>62</v>
      </c>
      <c r="J168" s="8">
        <f>VLOOKUP($C168, Kategori!$A$2:$K$63,8)</f>
        <v>99.285714285714292</v>
      </c>
      <c r="K168" s="8">
        <f>VLOOKUP($C168, Kategori!$A$2:$K$63, 2, FALSE)</f>
        <v>14</v>
      </c>
      <c r="L168" s="8">
        <f>VLOOKUP($C168, Kategori!$A$2:$K$63, 10, FALSE)</f>
        <v>6.835073113712153</v>
      </c>
      <c r="M168" s="8">
        <f>VLOOKUP($C168, Kategori!$A$2:$K$63, 11, FALSE)</f>
        <v>7.164926886287847</v>
      </c>
      <c r="O168" s="9" t="s">
        <v>588</v>
      </c>
      <c r="Q168">
        <f t="shared" si="8"/>
        <v>7</v>
      </c>
      <c r="R168" s="6">
        <f t="shared" si="9"/>
        <v>0.5</v>
      </c>
      <c r="S168">
        <f t="shared" si="10"/>
        <v>7</v>
      </c>
      <c r="T168" s="6">
        <f t="shared" si="11"/>
        <v>0.5</v>
      </c>
    </row>
    <row r="169" spans="1:20" hidden="1">
      <c r="A169">
        <v>280</v>
      </c>
      <c r="B169" t="s">
        <v>287</v>
      </c>
      <c r="C169" s="10" t="s">
        <v>565</v>
      </c>
      <c r="D169">
        <v>51</v>
      </c>
      <c r="E169">
        <v>6</v>
      </c>
      <c r="F169">
        <v>59</v>
      </c>
      <c r="G169">
        <v>10</v>
      </c>
      <c r="H169">
        <v>49</v>
      </c>
      <c r="J169" s="8">
        <f>VLOOKUP($C169, Kategori!$A$2:$K$63,8)</f>
        <v>99.285714285714292</v>
      </c>
      <c r="K169" s="8">
        <f>VLOOKUP($C169, Kategori!$A$2:$K$63, 2, FALSE)</f>
        <v>14</v>
      </c>
      <c r="L169" s="8">
        <f>VLOOKUP($C169, Kategori!$A$2:$K$63, 10, FALSE)</f>
        <v>6.835073113712153</v>
      </c>
      <c r="M169" s="8">
        <f>VLOOKUP($C169, Kategori!$A$2:$K$63, 11, FALSE)</f>
        <v>7.164926886287847</v>
      </c>
      <c r="O169" s="9" t="s">
        <v>588</v>
      </c>
      <c r="Q169">
        <f t="shared" si="8"/>
        <v>7</v>
      </c>
      <c r="R169" s="6">
        <f t="shared" si="9"/>
        <v>0.5</v>
      </c>
      <c r="S169">
        <f t="shared" si="10"/>
        <v>7</v>
      </c>
      <c r="T169" s="6">
        <f t="shared" si="11"/>
        <v>0.5</v>
      </c>
    </row>
    <row r="170" spans="1:20" hidden="1">
      <c r="A170">
        <v>223</v>
      </c>
      <c r="B170" t="s">
        <v>230</v>
      </c>
      <c r="C170" s="10" t="s">
        <v>565</v>
      </c>
      <c r="D170">
        <v>46</v>
      </c>
      <c r="E170">
        <v>10</v>
      </c>
      <c r="F170">
        <v>44</v>
      </c>
      <c r="G170">
        <v>7</v>
      </c>
      <c r="H170">
        <v>37</v>
      </c>
      <c r="J170" s="8">
        <f>VLOOKUP($C170, Kategori!$A$2:$K$63,8)</f>
        <v>99.285714285714292</v>
      </c>
      <c r="K170" s="8">
        <f>VLOOKUP($C170, Kategori!$A$2:$K$63, 2, FALSE)</f>
        <v>14</v>
      </c>
      <c r="L170" s="8">
        <f>VLOOKUP($C170, Kategori!$A$2:$K$63, 10, FALSE)</f>
        <v>6.835073113712153</v>
      </c>
      <c r="M170" s="8">
        <f>VLOOKUP($C170, Kategori!$A$2:$K$63, 11, FALSE)</f>
        <v>7.164926886287847</v>
      </c>
      <c r="O170" s="9" t="s">
        <v>588</v>
      </c>
      <c r="Q170">
        <f t="shared" si="8"/>
        <v>7</v>
      </c>
      <c r="R170" s="6">
        <f t="shared" si="9"/>
        <v>0.5</v>
      </c>
      <c r="S170">
        <f t="shared" si="10"/>
        <v>7</v>
      </c>
      <c r="T170" s="6">
        <f t="shared" si="11"/>
        <v>0.5</v>
      </c>
    </row>
    <row r="171" spans="1:20" hidden="1">
      <c r="A171">
        <v>222</v>
      </c>
      <c r="B171" t="s">
        <v>229</v>
      </c>
      <c r="C171" s="10" t="s">
        <v>565</v>
      </c>
      <c r="D171">
        <v>39</v>
      </c>
      <c r="E171">
        <v>6</v>
      </c>
      <c r="F171">
        <v>35</v>
      </c>
      <c r="G171">
        <v>5</v>
      </c>
      <c r="H171">
        <v>30</v>
      </c>
      <c r="J171" s="8">
        <f>VLOOKUP($C171, Kategori!$A$2:$K$63,8)</f>
        <v>99.285714285714292</v>
      </c>
      <c r="K171" s="8">
        <f>VLOOKUP($C171, Kategori!$A$2:$K$63, 2, FALSE)</f>
        <v>14</v>
      </c>
      <c r="L171" s="8">
        <f>VLOOKUP($C171, Kategori!$A$2:$K$63, 10, FALSE)</f>
        <v>6.835073113712153</v>
      </c>
      <c r="M171" s="8">
        <f>VLOOKUP($C171, Kategori!$A$2:$K$63, 11, FALSE)</f>
        <v>7.164926886287847</v>
      </c>
      <c r="O171" s="9" t="s">
        <v>588</v>
      </c>
      <c r="Q171">
        <f t="shared" si="8"/>
        <v>7</v>
      </c>
      <c r="R171" s="6">
        <f t="shared" si="9"/>
        <v>0.5</v>
      </c>
      <c r="S171">
        <f t="shared" si="10"/>
        <v>7</v>
      </c>
      <c r="T171" s="6">
        <f t="shared" si="11"/>
        <v>0.5</v>
      </c>
    </row>
    <row r="172" spans="1:20" hidden="1">
      <c r="A172">
        <v>218</v>
      </c>
      <c r="B172" t="s">
        <v>225</v>
      </c>
      <c r="C172" s="10" t="s">
        <v>565</v>
      </c>
      <c r="D172">
        <v>39</v>
      </c>
      <c r="E172">
        <v>16</v>
      </c>
      <c r="F172">
        <v>24</v>
      </c>
      <c r="G172">
        <v>2</v>
      </c>
      <c r="H172">
        <v>22</v>
      </c>
      <c r="J172" s="8">
        <f>VLOOKUP($C172, Kategori!$A$2:$K$63,8)</f>
        <v>99.285714285714292</v>
      </c>
      <c r="K172" s="8">
        <f>VLOOKUP($C172, Kategori!$A$2:$K$63, 2, FALSE)</f>
        <v>14</v>
      </c>
      <c r="L172" s="8">
        <f>VLOOKUP($C172, Kategori!$A$2:$K$63, 10, FALSE)</f>
        <v>6.835073113712153</v>
      </c>
      <c r="M172" s="8">
        <f>VLOOKUP($C172, Kategori!$A$2:$K$63, 11, FALSE)</f>
        <v>7.164926886287847</v>
      </c>
      <c r="O172" s="9" t="s">
        <v>588</v>
      </c>
      <c r="Q172">
        <f t="shared" si="8"/>
        <v>7</v>
      </c>
      <c r="R172" s="6">
        <f t="shared" si="9"/>
        <v>0.5</v>
      </c>
      <c r="S172">
        <f t="shared" si="10"/>
        <v>7</v>
      </c>
      <c r="T172" s="6">
        <f t="shared" si="11"/>
        <v>0.5</v>
      </c>
    </row>
    <row r="173" spans="1:20" hidden="1">
      <c r="A173">
        <v>288</v>
      </c>
      <c r="B173" t="s">
        <v>295</v>
      </c>
      <c r="C173" s="10" t="s">
        <v>565</v>
      </c>
      <c r="D173">
        <v>27</v>
      </c>
      <c r="E173">
        <v>16</v>
      </c>
      <c r="F173">
        <v>18</v>
      </c>
      <c r="G173">
        <v>7</v>
      </c>
      <c r="H173">
        <v>11</v>
      </c>
      <c r="J173" s="8">
        <f>VLOOKUP($C173, Kategori!$A$2:$K$63,8)</f>
        <v>99.285714285714292</v>
      </c>
      <c r="K173" s="8">
        <f>VLOOKUP($C173, Kategori!$A$2:$K$63, 2, FALSE)</f>
        <v>14</v>
      </c>
      <c r="L173" s="8">
        <f>VLOOKUP($C173, Kategori!$A$2:$K$63, 10, FALSE)</f>
        <v>6.835073113712153</v>
      </c>
      <c r="M173" s="8">
        <f>VLOOKUP($C173, Kategori!$A$2:$K$63, 11, FALSE)</f>
        <v>7.164926886287847</v>
      </c>
      <c r="O173" s="9" t="s">
        <v>588</v>
      </c>
      <c r="Q173">
        <f t="shared" si="8"/>
        <v>7</v>
      </c>
      <c r="R173" s="6">
        <f t="shared" si="9"/>
        <v>0.5</v>
      </c>
      <c r="S173">
        <f t="shared" si="10"/>
        <v>7</v>
      </c>
      <c r="T173" s="6">
        <f t="shared" si="11"/>
        <v>0.5</v>
      </c>
    </row>
    <row r="174" spans="1:20" hidden="1">
      <c r="A174">
        <v>287</v>
      </c>
      <c r="B174" t="s">
        <v>294</v>
      </c>
      <c r="C174" s="10" t="s">
        <v>565</v>
      </c>
      <c r="D174">
        <v>27</v>
      </c>
      <c r="E174">
        <v>21</v>
      </c>
      <c r="F174">
        <v>7</v>
      </c>
      <c r="G174">
        <v>0</v>
      </c>
      <c r="H174">
        <v>7</v>
      </c>
      <c r="J174" s="8">
        <f>VLOOKUP($C174, Kategori!$A$2:$K$63,8)</f>
        <v>99.285714285714292</v>
      </c>
      <c r="K174" s="8">
        <f>VLOOKUP($C174, Kategori!$A$2:$K$63, 2, FALSE)</f>
        <v>14</v>
      </c>
      <c r="L174" s="8">
        <f>VLOOKUP($C174, Kategori!$A$2:$K$63, 10, FALSE)</f>
        <v>6.835073113712153</v>
      </c>
      <c r="M174" s="8">
        <f>VLOOKUP($C174, Kategori!$A$2:$K$63, 11, FALSE)</f>
        <v>7.164926886287847</v>
      </c>
      <c r="O174" s="9" t="s">
        <v>588</v>
      </c>
      <c r="Q174">
        <f t="shared" si="8"/>
        <v>7</v>
      </c>
      <c r="R174" s="6">
        <f t="shared" si="9"/>
        <v>0.5</v>
      </c>
      <c r="S174">
        <f t="shared" si="10"/>
        <v>7</v>
      </c>
      <c r="T174" s="6">
        <f t="shared" si="11"/>
        <v>0.5</v>
      </c>
    </row>
    <row r="175" spans="1:20" s="13" customFormat="1" hidden="1">
      <c r="A175" s="13">
        <v>267</v>
      </c>
      <c r="B175" s="17" t="s">
        <v>274</v>
      </c>
      <c r="C175" s="13" t="s">
        <v>564</v>
      </c>
      <c r="D175" s="13">
        <v>178</v>
      </c>
      <c r="E175" s="13">
        <v>34</v>
      </c>
      <c r="F175" s="13">
        <v>161</v>
      </c>
      <c r="G175" s="13">
        <v>16</v>
      </c>
      <c r="H175" s="13">
        <v>145</v>
      </c>
      <c r="J175" s="14">
        <f>VLOOKUP($C175, Kategori!$A$2:$K$63,8)</f>
        <v>49.230769230769234</v>
      </c>
      <c r="K175" s="14">
        <f>VLOOKUP($C175, Kategori!$A$2:$K$63, 2, FALSE)</f>
        <v>26</v>
      </c>
      <c r="L175" s="14">
        <f>VLOOKUP($C175, Kategori!$A$2:$K$63, 10, FALSE)</f>
        <v>3.3891674100089038</v>
      </c>
      <c r="M175" s="14">
        <f>VLOOKUP($C175, Kategori!$A$2:$K$63, 11, FALSE)</f>
        <v>22.610832589991098</v>
      </c>
      <c r="O175" s="15" t="s">
        <v>589</v>
      </c>
      <c r="Q175" s="13">
        <f t="shared" si="8"/>
        <v>6</v>
      </c>
      <c r="R175" s="16">
        <f t="shared" si="9"/>
        <v>0.23076923076923078</v>
      </c>
      <c r="S175" s="13">
        <f t="shared" si="10"/>
        <v>20</v>
      </c>
      <c r="T175" s="16">
        <f t="shared" si="11"/>
        <v>0.76923076923076927</v>
      </c>
    </row>
    <row r="176" spans="1:20" s="13" customFormat="1" hidden="1">
      <c r="A176" s="13">
        <v>291</v>
      </c>
      <c r="B176" s="17" t="s">
        <v>298</v>
      </c>
      <c r="C176" s="13" t="s">
        <v>564</v>
      </c>
      <c r="D176" s="13">
        <v>162</v>
      </c>
      <c r="E176" s="13">
        <v>36</v>
      </c>
      <c r="F176" s="13">
        <v>142</v>
      </c>
      <c r="G176" s="13">
        <v>19</v>
      </c>
      <c r="H176" s="13">
        <v>123</v>
      </c>
      <c r="J176" s="14">
        <f>VLOOKUP($C176, Kategori!$A$2:$K$63,8)</f>
        <v>49.230769230769234</v>
      </c>
      <c r="K176" s="14">
        <f>VLOOKUP($C176, Kategori!$A$2:$K$63, 2, FALSE)</f>
        <v>26</v>
      </c>
      <c r="L176" s="14">
        <f>VLOOKUP($C176, Kategori!$A$2:$K$63, 10, FALSE)</f>
        <v>3.3891674100089038</v>
      </c>
      <c r="M176" s="14">
        <f>VLOOKUP($C176, Kategori!$A$2:$K$63, 11, FALSE)</f>
        <v>22.610832589991098</v>
      </c>
      <c r="O176" s="15" t="s">
        <v>589</v>
      </c>
      <c r="Q176" s="13">
        <f t="shared" si="8"/>
        <v>6</v>
      </c>
      <c r="R176" s="16">
        <f t="shared" si="9"/>
        <v>0.23076923076923078</v>
      </c>
      <c r="S176" s="13">
        <f t="shared" si="10"/>
        <v>20</v>
      </c>
      <c r="T176" s="16">
        <f t="shared" si="11"/>
        <v>0.76923076923076927</v>
      </c>
    </row>
    <row r="177" spans="1:20" s="13" customFormat="1" hidden="1">
      <c r="A177" s="13">
        <v>298</v>
      </c>
      <c r="B177" s="17" t="s">
        <v>305</v>
      </c>
      <c r="C177" s="13" t="s">
        <v>564</v>
      </c>
      <c r="D177" s="13">
        <v>134</v>
      </c>
      <c r="E177" s="13">
        <v>21</v>
      </c>
      <c r="F177" s="13">
        <v>123</v>
      </c>
      <c r="G177" s="13">
        <v>17</v>
      </c>
      <c r="H177" s="13">
        <v>106</v>
      </c>
      <c r="J177" s="14">
        <f>VLOOKUP($C177, Kategori!$A$2:$K$63,8)</f>
        <v>49.230769230769234</v>
      </c>
      <c r="K177" s="14">
        <f>VLOOKUP($C177, Kategori!$A$2:$K$63, 2, FALSE)</f>
        <v>26</v>
      </c>
      <c r="L177" s="14">
        <f>VLOOKUP($C177, Kategori!$A$2:$K$63, 10, FALSE)</f>
        <v>3.3891674100089038</v>
      </c>
      <c r="M177" s="14">
        <f>VLOOKUP($C177, Kategori!$A$2:$K$63, 11, FALSE)</f>
        <v>22.610832589991098</v>
      </c>
      <c r="O177" s="15" t="s">
        <v>589</v>
      </c>
      <c r="Q177" s="13">
        <f t="shared" si="8"/>
        <v>6</v>
      </c>
      <c r="R177" s="16">
        <f t="shared" si="9"/>
        <v>0.23076923076923078</v>
      </c>
      <c r="S177" s="13">
        <f t="shared" si="10"/>
        <v>20</v>
      </c>
      <c r="T177" s="16">
        <f t="shared" si="11"/>
        <v>0.76923076923076927</v>
      </c>
    </row>
    <row r="178" spans="1:20" s="13" customFormat="1" hidden="1">
      <c r="A178" s="13">
        <v>282</v>
      </c>
      <c r="B178" s="17" t="s">
        <v>289</v>
      </c>
      <c r="C178" s="13" t="s">
        <v>564</v>
      </c>
      <c r="D178" s="13">
        <v>125</v>
      </c>
      <c r="E178" s="13">
        <v>24</v>
      </c>
      <c r="F178" s="13">
        <v>119</v>
      </c>
      <c r="G178" s="13">
        <v>18</v>
      </c>
      <c r="H178" s="13">
        <v>101</v>
      </c>
      <c r="J178" s="14">
        <f>VLOOKUP($C178, Kategori!$A$2:$K$63,8)</f>
        <v>49.230769230769234</v>
      </c>
      <c r="K178" s="14">
        <f>VLOOKUP($C178, Kategori!$A$2:$K$63, 2, FALSE)</f>
        <v>26</v>
      </c>
      <c r="L178" s="14">
        <f>VLOOKUP($C178, Kategori!$A$2:$K$63, 10, FALSE)</f>
        <v>3.3891674100089038</v>
      </c>
      <c r="M178" s="14">
        <f>VLOOKUP($C178, Kategori!$A$2:$K$63, 11, FALSE)</f>
        <v>22.610832589991098</v>
      </c>
      <c r="O178" s="15" t="s">
        <v>589</v>
      </c>
      <c r="Q178" s="13">
        <f t="shared" si="8"/>
        <v>6</v>
      </c>
      <c r="R178" s="16">
        <f t="shared" si="9"/>
        <v>0.23076923076923078</v>
      </c>
      <c r="S178" s="13">
        <f t="shared" si="10"/>
        <v>20</v>
      </c>
      <c r="T178" s="16">
        <f t="shared" si="11"/>
        <v>0.76923076923076927</v>
      </c>
    </row>
    <row r="179" spans="1:20" s="13" customFormat="1" hidden="1">
      <c r="A179" s="13">
        <v>296</v>
      </c>
      <c r="B179" s="17" t="s">
        <v>303</v>
      </c>
      <c r="C179" s="13" t="s">
        <v>564</v>
      </c>
      <c r="D179" s="13">
        <v>119</v>
      </c>
      <c r="E179" s="13">
        <v>18</v>
      </c>
      <c r="F179" s="13">
        <v>110</v>
      </c>
      <c r="G179" s="13">
        <v>10</v>
      </c>
      <c r="H179" s="13">
        <v>100</v>
      </c>
      <c r="J179" s="14">
        <f>VLOOKUP($C179, Kategori!$A$2:$K$63,8)</f>
        <v>49.230769230769234</v>
      </c>
      <c r="K179" s="14">
        <f>VLOOKUP($C179, Kategori!$A$2:$K$63, 2, FALSE)</f>
        <v>26</v>
      </c>
      <c r="L179" s="14">
        <f>VLOOKUP($C179, Kategori!$A$2:$K$63, 10, FALSE)</f>
        <v>3.3891674100089038</v>
      </c>
      <c r="M179" s="14">
        <f>VLOOKUP($C179, Kategori!$A$2:$K$63, 11, FALSE)</f>
        <v>22.610832589991098</v>
      </c>
      <c r="O179" s="15" t="s">
        <v>589</v>
      </c>
      <c r="Q179" s="13">
        <f t="shared" si="8"/>
        <v>6</v>
      </c>
      <c r="R179" s="16">
        <f t="shared" si="9"/>
        <v>0.23076923076923078</v>
      </c>
      <c r="S179" s="13">
        <f t="shared" si="10"/>
        <v>20</v>
      </c>
      <c r="T179" s="16">
        <f t="shared" si="11"/>
        <v>0.76923076923076927</v>
      </c>
    </row>
    <row r="180" spans="1:20" s="13" customFormat="1" hidden="1">
      <c r="A180" s="13">
        <v>294</v>
      </c>
      <c r="B180" s="17" t="s">
        <v>301</v>
      </c>
      <c r="C180" s="13" t="s">
        <v>564</v>
      </c>
      <c r="D180" s="13">
        <v>96</v>
      </c>
      <c r="E180" s="13">
        <v>23</v>
      </c>
      <c r="F180" s="13">
        <v>87</v>
      </c>
      <c r="G180" s="13">
        <v>16</v>
      </c>
      <c r="H180" s="13">
        <v>71</v>
      </c>
      <c r="J180" s="14">
        <f>VLOOKUP($C180, Kategori!$A$2:$K$63,8)</f>
        <v>49.230769230769234</v>
      </c>
      <c r="K180" s="14">
        <f>VLOOKUP($C180, Kategori!$A$2:$K$63, 2, FALSE)</f>
        <v>26</v>
      </c>
      <c r="L180" s="14">
        <f>VLOOKUP($C180, Kategori!$A$2:$K$63, 10, FALSE)</f>
        <v>3.3891674100089038</v>
      </c>
      <c r="M180" s="14">
        <f>VLOOKUP($C180, Kategori!$A$2:$K$63, 11, FALSE)</f>
        <v>22.610832589991098</v>
      </c>
      <c r="O180" s="15" t="s">
        <v>589</v>
      </c>
      <c r="Q180" s="13">
        <f t="shared" si="8"/>
        <v>6</v>
      </c>
      <c r="R180" s="16">
        <f t="shared" si="9"/>
        <v>0.23076923076923078</v>
      </c>
      <c r="S180" s="13">
        <f t="shared" si="10"/>
        <v>20</v>
      </c>
      <c r="T180" s="16">
        <f t="shared" si="11"/>
        <v>0.76923076923076927</v>
      </c>
    </row>
    <row r="181" spans="1:20" hidden="1">
      <c r="A181">
        <v>292</v>
      </c>
      <c r="B181" t="s">
        <v>299</v>
      </c>
      <c r="C181" t="s">
        <v>564</v>
      </c>
      <c r="D181">
        <v>85</v>
      </c>
      <c r="E181">
        <v>16</v>
      </c>
      <c r="F181">
        <v>78</v>
      </c>
      <c r="G181">
        <v>16</v>
      </c>
      <c r="H181">
        <v>62</v>
      </c>
      <c r="J181" s="8">
        <f>VLOOKUP($C181, Kategori!$A$2:$K$63,8)</f>
        <v>49.230769230769234</v>
      </c>
      <c r="K181" s="8">
        <f>VLOOKUP($C181, Kategori!$A$2:$K$63, 2, FALSE)</f>
        <v>26</v>
      </c>
      <c r="L181" s="8">
        <f>VLOOKUP($C181, Kategori!$A$2:$K$63, 10, FALSE)</f>
        <v>3.3891674100089038</v>
      </c>
      <c r="M181" s="8">
        <f>VLOOKUP($C181, Kategori!$A$2:$K$63, 11, FALSE)</f>
        <v>22.610832589991098</v>
      </c>
      <c r="O181" s="9" t="s">
        <v>588</v>
      </c>
      <c r="Q181">
        <f t="shared" si="8"/>
        <v>6</v>
      </c>
      <c r="R181" s="6">
        <f t="shared" si="9"/>
        <v>0.23076923076923078</v>
      </c>
      <c r="S181">
        <f t="shared" si="10"/>
        <v>20</v>
      </c>
      <c r="T181" s="6">
        <f t="shared" si="11"/>
        <v>0.76923076923076927</v>
      </c>
    </row>
    <row r="182" spans="1:20" hidden="1">
      <c r="A182">
        <v>272</v>
      </c>
      <c r="B182" t="s">
        <v>279</v>
      </c>
      <c r="C182" t="s">
        <v>564</v>
      </c>
      <c r="D182">
        <v>84</v>
      </c>
      <c r="E182">
        <v>26</v>
      </c>
      <c r="F182">
        <v>72</v>
      </c>
      <c r="G182">
        <v>15</v>
      </c>
      <c r="H182">
        <v>57</v>
      </c>
      <c r="J182" s="8">
        <f>VLOOKUP($C182, Kategori!$A$2:$K$63,8)</f>
        <v>49.230769230769234</v>
      </c>
      <c r="K182" s="8">
        <f>VLOOKUP($C182, Kategori!$A$2:$K$63, 2, FALSE)</f>
        <v>26</v>
      </c>
      <c r="L182" s="8">
        <f>VLOOKUP($C182, Kategori!$A$2:$K$63, 10, FALSE)</f>
        <v>3.3891674100089038</v>
      </c>
      <c r="M182" s="8">
        <f>VLOOKUP($C182, Kategori!$A$2:$K$63, 11, FALSE)</f>
        <v>22.610832589991098</v>
      </c>
      <c r="O182" s="9" t="s">
        <v>588</v>
      </c>
      <c r="Q182">
        <f t="shared" si="8"/>
        <v>6</v>
      </c>
      <c r="R182" s="6">
        <f t="shared" si="9"/>
        <v>0.23076923076923078</v>
      </c>
      <c r="S182">
        <f t="shared" si="10"/>
        <v>20</v>
      </c>
      <c r="T182" s="6">
        <f t="shared" si="11"/>
        <v>0.76923076923076927</v>
      </c>
    </row>
    <row r="183" spans="1:20" hidden="1">
      <c r="A183">
        <v>283</v>
      </c>
      <c r="B183" t="s">
        <v>290</v>
      </c>
      <c r="C183" t="s">
        <v>564</v>
      </c>
      <c r="D183">
        <v>86</v>
      </c>
      <c r="E183">
        <v>29</v>
      </c>
      <c r="F183">
        <v>64</v>
      </c>
      <c r="G183">
        <v>8</v>
      </c>
      <c r="H183">
        <v>56</v>
      </c>
      <c r="J183" s="8">
        <f>VLOOKUP($C183, Kategori!$A$2:$K$63,8)</f>
        <v>49.230769230769234</v>
      </c>
      <c r="K183" s="8">
        <f>VLOOKUP($C183, Kategori!$A$2:$K$63, 2, FALSE)</f>
        <v>26</v>
      </c>
      <c r="L183" s="8">
        <f>VLOOKUP($C183, Kategori!$A$2:$K$63, 10, FALSE)</f>
        <v>3.3891674100089038</v>
      </c>
      <c r="M183" s="8">
        <f>VLOOKUP($C183, Kategori!$A$2:$K$63, 11, FALSE)</f>
        <v>22.610832589991098</v>
      </c>
      <c r="O183" s="9" t="s">
        <v>588</v>
      </c>
      <c r="Q183">
        <f t="shared" si="8"/>
        <v>6</v>
      </c>
      <c r="R183" s="6">
        <f t="shared" si="9"/>
        <v>0.23076923076923078</v>
      </c>
      <c r="S183">
        <f t="shared" si="10"/>
        <v>20</v>
      </c>
      <c r="T183" s="6">
        <f t="shared" si="11"/>
        <v>0.76923076923076927</v>
      </c>
    </row>
    <row r="184" spans="1:20" hidden="1">
      <c r="A184">
        <v>284</v>
      </c>
      <c r="B184" t="s">
        <v>291</v>
      </c>
      <c r="C184" t="s">
        <v>564</v>
      </c>
      <c r="D184">
        <v>66</v>
      </c>
      <c r="E184">
        <v>10</v>
      </c>
      <c r="F184">
        <v>66</v>
      </c>
      <c r="G184">
        <v>10</v>
      </c>
      <c r="H184">
        <v>56</v>
      </c>
      <c r="J184" s="8">
        <f>VLOOKUP($C184, Kategori!$A$2:$K$63,8)</f>
        <v>49.230769230769234</v>
      </c>
      <c r="K184" s="8">
        <f>VLOOKUP($C184, Kategori!$A$2:$K$63, 2, FALSE)</f>
        <v>26</v>
      </c>
      <c r="L184" s="8">
        <f>VLOOKUP($C184, Kategori!$A$2:$K$63, 10, FALSE)</f>
        <v>3.3891674100089038</v>
      </c>
      <c r="M184" s="8">
        <f>VLOOKUP($C184, Kategori!$A$2:$K$63, 11, FALSE)</f>
        <v>22.610832589991098</v>
      </c>
      <c r="O184" s="9" t="s">
        <v>588</v>
      </c>
      <c r="Q184">
        <f t="shared" si="8"/>
        <v>6</v>
      </c>
      <c r="R184" s="6">
        <f t="shared" si="9"/>
        <v>0.23076923076923078</v>
      </c>
      <c r="S184">
        <f t="shared" si="10"/>
        <v>20</v>
      </c>
      <c r="T184" s="6">
        <f t="shared" si="11"/>
        <v>0.76923076923076927</v>
      </c>
    </row>
    <row r="185" spans="1:20" hidden="1">
      <c r="A185">
        <v>290</v>
      </c>
      <c r="B185" t="s">
        <v>297</v>
      </c>
      <c r="C185" t="s">
        <v>564</v>
      </c>
      <c r="D185">
        <v>69</v>
      </c>
      <c r="E185">
        <v>15</v>
      </c>
      <c r="F185">
        <v>56</v>
      </c>
      <c r="G185">
        <v>6</v>
      </c>
      <c r="H185">
        <v>50</v>
      </c>
      <c r="J185" s="8">
        <f>VLOOKUP($C185, Kategori!$A$2:$K$63,8)</f>
        <v>49.230769230769234</v>
      </c>
      <c r="K185" s="8">
        <f>VLOOKUP($C185, Kategori!$A$2:$K$63, 2, FALSE)</f>
        <v>26</v>
      </c>
      <c r="L185" s="8">
        <f>VLOOKUP($C185, Kategori!$A$2:$K$63, 10, FALSE)</f>
        <v>3.3891674100089038</v>
      </c>
      <c r="M185" s="8">
        <f>VLOOKUP($C185, Kategori!$A$2:$K$63, 11, FALSE)</f>
        <v>22.610832589991098</v>
      </c>
      <c r="O185" s="9" t="s">
        <v>588</v>
      </c>
      <c r="Q185">
        <f t="shared" si="8"/>
        <v>6</v>
      </c>
      <c r="R185" s="6">
        <f t="shared" si="9"/>
        <v>0.23076923076923078</v>
      </c>
      <c r="S185">
        <f t="shared" si="10"/>
        <v>20</v>
      </c>
      <c r="T185" s="6">
        <f t="shared" si="11"/>
        <v>0.76923076923076927</v>
      </c>
    </row>
    <row r="186" spans="1:20" hidden="1">
      <c r="A186">
        <v>293</v>
      </c>
      <c r="B186" t="s">
        <v>300</v>
      </c>
      <c r="C186" t="s">
        <v>564</v>
      </c>
      <c r="D186">
        <v>72</v>
      </c>
      <c r="E186">
        <v>22</v>
      </c>
      <c r="F186">
        <v>53</v>
      </c>
      <c r="G186">
        <v>4</v>
      </c>
      <c r="H186">
        <v>49</v>
      </c>
      <c r="J186" s="8">
        <f>VLOOKUP($C186, Kategori!$A$2:$K$63,8)</f>
        <v>49.230769230769234</v>
      </c>
      <c r="K186" s="8">
        <f>VLOOKUP($C186, Kategori!$A$2:$K$63, 2, FALSE)</f>
        <v>26</v>
      </c>
      <c r="L186" s="8">
        <f>VLOOKUP($C186, Kategori!$A$2:$K$63, 10, FALSE)</f>
        <v>3.3891674100089038</v>
      </c>
      <c r="M186" s="8">
        <f>VLOOKUP($C186, Kategori!$A$2:$K$63, 11, FALSE)</f>
        <v>22.610832589991098</v>
      </c>
      <c r="O186" s="9" t="s">
        <v>588</v>
      </c>
      <c r="Q186">
        <f t="shared" si="8"/>
        <v>6</v>
      </c>
      <c r="R186" s="6">
        <f t="shared" si="9"/>
        <v>0.23076923076923078</v>
      </c>
      <c r="S186">
        <f t="shared" si="10"/>
        <v>20</v>
      </c>
      <c r="T186" s="6">
        <f t="shared" si="11"/>
        <v>0.76923076923076927</v>
      </c>
    </row>
    <row r="187" spans="1:20" hidden="1">
      <c r="A187">
        <v>297</v>
      </c>
      <c r="B187" t="s">
        <v>304</v>
      </c>
      <c r="C187" t="s">
        <v>564</v>
      </c>
      <c r="D187">
        <v>58</v>
      </c>
      <c r="E187">
        <v>15</v>
      </c>
      <c r="F187">
        <v>47</v>
      </c>
      <c r="G187">
        <v>5</v>
      </c>
      <c r="H187">
        <v>42</v>
      </c>
      <c r="J187" s="8">
        <f>VLOOKUP($C187, Kategori!$A$2:$K$63,8)</f>
        <v>49.230769230769234</v>
      </c>
      <c r="K187" s="8">
        <f>VLOOKUP($C187, Kategori!$A$2:$K$63, 2, FALSE)</f>
        <v>26</v>
      </c>
      <c r="L187" s="8">
        <f>VLOOKUP($C187, Kategori!$A$2:$K$63, 10, FALSE)</f>
        <v>3.3891674100089038</v>
      </c>
      <c r="M187" s="8">
        <f>VLOOKUP($C187, Kategori!$A$2:$K$63, 11, FALSE)</f>
        <v>22.610832589991098</v>
      </c>
      <c r="O187" s="9" t="s">
        <v>588</v>
      </c>
      <c r="Q187">
        <f t="shared" si="8"/>
        <v>6</v>
      </c>
      <c r="R187" s="6">
        <f t="shared" si="9"/>
        <v>0.23076923076923078</v>
      </c>
      <c r="S187">
        <f t="shared" si="10"/>
        <v>20</v>
      </c>
      <c r="T187" s="6">
        <f t="shared" si="11"/>
        <v>0.76923076923076927</v>
      </c>
    </row>
    <row r="188" spans="1:20" hidden="1">
      <c r="A188">
        <v>295</v>
      </c>
      <c r="B188" t="s">
        <v>302</v>
      </c>
      <c r="C188" t="s">
        <v>564</v>
      </c>
      <c r="D188">
        <v>57</v>
      </c>
      <c r="E188">
        <v>18</v>
      </c>
      <c r="F188">
        <v>44</v>
      </c>
      <c r="G188">
        <v>5</v>
      </c>
      <c r="H188">
        <v>39</v>
      </c>
      <c r="J188" s="8">
        <f>VLOOKUP($C188, Kategori!$A$2:$K$63,8)</f>
        <v>49.230769230769234</v>
      </c>
      <c r="K188" s="8">
        <f>VLOOKUP($C188, Kategori!$A$2:$K$63, 2, FALSE)</f>
        <v>26</v>
      </c>
      <c r="L188" s="8">
        <f>VLOOKUP($C188, Kategori!$A$2:$K$63, 10, FALSE)</f>
        <v>3.3891674100089038</v>
      </c>
      <c r="M188" s="8">
        <f>VLOOKUP($C188, Kategori!$A$2:$K$63, 11, FALSE)</f>
        <v>22.610832589991098</v>
      </c>
      <c r="O188" s="9" t="s">
        <v>588</v>
      </c>
      <c r="Q188">
        <f t="shared" si="8"/>
        <v>6</v>
      </c>
      <c r="R188" s="6">
        <f t="shared" si="9"/>
        <v>0.23076923076923078</v>
      </c>
      <c r="S188">
        <f t="shared" si="10"/>
        <v>20</v>
      </c>
      <c r="T188" s="6">
        <f t="shared" si="11"/>
        <v>0.76923076923076927</v>
      </c>
    </row>
    <row r="189" spans="1:20" hidden="1">
      <c r="A189">
        <v>263</v>
      </c>
      <c r="B189" t="s">
        <v>270</v>
      </c>
      <c r="C189" t="s">
        <v>564</v>
      </c>
      <c r="D189">
        <v>50</v>
      </c>
      <c r="E189">
        <v>14</v>
      </c>
      <c r="F189">
        <v>39</v>
      </c>
      <c r="G189">
        <v>5</v>
      </c>
      <c r="H189">
        <v>34</v>
      </c>
      <c r="J189" s="8">
        <f>VLOOKUP($C189, Kategori!$A$2:$K$63,8)</f>
        <v>49.230769230769234</v>
      </c>
      <c r="K189" s="8">
        <f>VLOOKUP($C189, Kategori!$A$2:$K$63, 2, FALSE)</f>
        <v>26</v>
      </c>
      <c r="L189" s="8">
        <f>VLOOKUP($C189, Kategori!$A$2:$K$63, 10, FALSE)</f>
        <v>3.3891674100089038</v>
      </c>
      <c r="M189" s="8">
        <f>VLOOKUP($C189, Kategori!$A$2:$K$63, 11, FALSE)</f>
        <v>22.610832589991098</v>
      </c>
      <c r="O189" s="9" t="s">
        <v>588</v>
      </c>
      <c r="Q189">
        <f t="shared" si="8"/>
        <v>6</v>
      </c>
      <c r="R189" s="6">
        <f t="shared" si="9"/>
        <v>0.23076923076923078</v>
      </c>
      <c r="S189">
        <f t="shared" si="10"/>
        <v>20</v>
      </c>
      <c r="T189" s="6">
        <f t="shared" si="11"/>
        <v>0.76923076923076927</v>
      </c>
    </row>
    <row r="190" spans="1:20" hidden="1">
      <c r="A190">
        <v>286</v>
      </c>
      <c r="B190" t="s">
        <v>293</v>
      </c>
      <c r="C190" t="s">
        <v>564</v>
      </c>
      <c r="D190">
        <v>50</v>
      </c>
      <c r="E190">
        <v>20</v>
      </c>
      <c r="F190">
        <v>40</v>
      </c>
      <c r="G190">
        <v>9</v>
      </c>
      <c r="H190">
        <v>31</v>
      </c>
      <c r="J190" s="8">
        <f>VLOOKUP($C190, Kategori!$A$2:$K$63,8)</f>
        <v>49.230769230769234</v>
      </c>
      <c r="K190" s="8">
        <f>VLOOKUP($C190, Kategori!$A$2:$K$63, 2, FALSE)</f>
        <v>26</v>
      </c>
      <c r="L190" s="8">
        <f>VLOOKUP($C190, Kategori!$A$2:$K$63, 10, FALSE)</f>
        <v>3.3891674100089038</v>
      </c>
      <c r="M190" s="8">
        <f>VLOOKUP($C190, Kategori!$A$2:$K$63, 11, FALSE)</f>
        <v>22.610832589991098</v>
      </c>
      <c r="O190" s="9" t="s">
        <v>588</v>
      </c>
      <c r="Q190">
        <f t="shared" si="8"/>
        <v>6</v>
      </c>
      <c r="R190" s="6">
        <f t="shared" si="9"/>
        <v>0.23076923076923078</v>
      </c>
      <c r="S190">
        <f t="shared" si="10"/>
        <v>20</v>
      </c>
      <c r="T190" s="6">
        <f t="shared" si="11"/>
        <v>0.76923076923076927</v>
      </c>
    </row>
    <row r="191" spans="1:20" hidden="1">
      <c r="A191">
        <v>281</v>
      </c>
      <c r="B191" t="s">
        <v>288</v>
      </c>
      <c r="C191" t="s">
        <v>564</v>
      </c>
      <c r="D191">
        <v>40</v>
      </c>
      <c r="E191">
        <v>15</v>
      </c>
      <c r="F191">
        <v>30</v>
      </c>
      <c r="G191">
        <v>5</v>
      </c>
      <c r="H191">
        <v>25</v>
      </c>
      <c r="J191" s="8">
        <f>VLOOKUP($C191, Kategori!$A$2:$K$63,8)</f>
        <v>49.230769230769234</v>
      </c>
      <c r="K191" s="8">
        <f>VLOOKUP($C191, Kategori!$A$2:$K$63, 2, FALSE)</f>
        <v>26</v>
      </c>
      <c r="L191" s="8">
        <f>VLOOKUP($C191, Kategori!$A$2:$K$63, 10, FALSE)</f>
        <v>3.3891674100089038</v>
      </c>
      <c r="M191" s="8">
        <f>VLOOKUP($C191, Kategori!$A$2:$K$63, 11, FALSE)</f>
        <v>22.610832589991098</v>
      </c>
      <c r="O191" s="9" t="s">
        <v>588</v>
      </c>
      <c r="Q191">
        <f t="shared" si="8"/>
        <v>6</v>
      </c>
      <c r="R191" s="6">
        <f t="shared" si="9"/>
        <v>0.23076923076923078</v>
      </c>
      <c r="S191">
        <f t="shared" si="10"/>
        <v>20</v>
      </c>
      <c r="T191" s="6">
        <f t="shared" si="11"/>
        <v>0.76923076923076927</v>
      </c>
    </row>
    <row r="192" spans="1:20" hidden="1">
      <c r="A192">
        <v>289</v>
      </c>
      <c r="B192" t="s">
        <v>296</v>
      </c>
      <c r="C192" t="s">
        <v>564</v>
      </c>
      <c r="D192">
        <v>39</v>
      </c>
      <c r="E192">
        <v>17</v>
      </c>
      <c r="F192">
        <v>24</v>
      </c>
      <c r="G192">
        <v>3</v>
      </c>
      <c r="H192">
        <v>21</v>
      </c>
      <c r="J192" s="8">
        <f>VLOOKUP($C192, Kategori!$A$2:$K$63,8)</f>
        <v>49.230769230769234</v>
      </c>
      <c r="K192" s="8">
        <f>VLOOKUP($C192, Kategori!$A$2:$K$63, 2, FALSE)</f>
        <v>26</v>
      </c>
      <c r="L192" s="8">
        <f>VLOOKUP($C192, Kategori!$A$2:$K$63, 10, FALSE)</f>
        <v>3.3891674100089038</v>
      </c>
      <c r="M192" s="8">
        <f>VLOOKUP($C192, Kategori!$A$2:$K$63, 11, FALSE)</f>
        <v>22.610832589991098</v>
      </c>
      <c r="O192" s="9" t="s">
        <v>588</v>
      </c>
      <c r="Q192">
        <f t="shared" si="8"/>
        <v>6</v>
      </c>
      <c r="R192" s="6">
        <f t="shared" si="9"/>
        <v>0.23076923076923078</v>
      </c>
      <c r="S192">
        <f t="shared" si="10"/>
        <v>20</v>
      </c>
      <c r="T192" s="6">
        <f t="shared" si="11"/>
        <v>0.76923076923076927</v>
      </c>
    </row>
    <row r="193" spans="1:20" hidden="1">
      <c r="A193">
        <v>217</v>
      </c>
      <c r="B193" t="s">
        <v>224</v>
      </c>
      <c r="C193" t="s">
        <v>564</v>
      </c>
      <c r="D193">
        <v>27</v>
      </c>
      <c r="E193">
        <v>9</v>
      </c>
      <c r="F193">
        <v>23</v>
      </c>
      <c r="G193">
        <v>5</v>
      </c>
      <c r="H193">
        <v>18</v>
      </c>
      <c r="J193" s="8">
        <f>VLOOKUP($C193, Kategori!$A$2:$K$63,8)</f>
        <v>49.230769230769234</v>
      </c>
      <c r="K193" s="8">
        <f>VLOOKUP($C193, Kategori!$A$2:$K$63, 2, FALSE)</f>
        <v>26</v>
      </c>
      <c r="L193" s="8">
        <f>VLOOKUP($C193, Kategori!$A$2:$K$63, 10, FALSE)</f>
        <v>3.3891674100089038</v>
      </c>
      <c r="M193" s="8">
        <f>VLOOKUP($C193, Kategori!$A$2:$K$63, 11, FALSE)</f>
        <v>22.610832589991098</v>
      </c>
      <c r="O193" s="9" t="s">
        <v>588</v>
      </c>
      <c r="Q193">
        <f t="shared" si="8"/>
        <v>6</v>
      </c>
      <c r="R193" s="6">
        <f t="shared" si="9"/>
        <v>0.23076923076923078</v>
      </c>
      <c r="S193">
        <f t="shared" si="10"/>
        <v>20</v>
      </c>
      <c r="T193" s="6">
        <f t="shared" si="11"/>
        <v>0.76923076923076927</v>
      </c>
    </row>
    <row r="194" spans="1:20" hidden="1">
      <c r="A194">
        <v>221</v>
      </c>
      <c r="B194" t="s">
        <v>228</v>
      </c>
      <c r="C194" t="s">
        <v>564</v>
      </c>
      <c r="D194">
        <v>30</v>
      </c>
      <c r="E194">
        <v>16</v>
      </c>
      <c r="F194">
        <v>21</v>
      </c>
      <c r="G194">
        <v>6</v>
      </c>
      <c r="H194">
        <v>15</v>
      </c>
      <c r="J194" s="8">
        <f>VLOOKUP($C194, Kategori!$A$2:$K$63,8)</f>
        <v>49.230769230769234</v>
      </c>
      <c r="K194" s="8">
        <f>VLOOKUP($C194, Kategori!$A$2:$K$63, 2, FALSE)</f>
        <v>26</v>
      </c>
      <c r="L194" s="8">
        <f>VLOOKUP($C194, Kategori!$A$2:$K$63, 10, FALSE)</f>
        <v>3.3891674100089038</v>
      </c>
      <c r="M194" s="8">
        <f>VLOOKUP($C194, Kategori!$A$2:$K$63, 11, FALSE)</f>
        <v>22.610832589991098</v>
      </c>
      <c r="O194" s="9" t="s">
        <v>588</v>
      </c>
      <c r="Q194">
        <f t="shared" si="8"/>
        <v>6</v>
      </c>
      <c r="R194" s="6">
        <f t="shared" si="9"/>
        <v>0.23076923076923078</v>
      </c>
      <c r="S194">
        <f t="shared" si="10"/>
        <v>20</v>
      </c>
      <c r="T194" s="6">
        <f t="shared" si="11"/>
        <v>0.76923076923076927</v>
      </c>
    </row>
    <row r="195" spans="1:20" hidden="1">
      <c r="A195">
        <v>262</v>
      </c>
      <c r="B195" t="s">
        <v>269</v>
      </c>
      <c r="C195" t="s">
        <v>564</v>
      </c>
      <c r="D195">
        <v>27</v>
      </c>
      <c r="E195">
        <v>12</v>
      </c>
      <c r="F195">
        <v>15</v>
      </c>
      <c r="G195">
        <v>0</v>
      </c>
      <c r="H195">
        <v>15</v>
      </c>
      <c r="J195" s="8">
        <f>VLOOKUP($C195, Kategori!$A$2:$K$63,8)</f>
        <v>49.230769230769234</v>
      </c>
      <c r="K195" s="8">
        <f>VLOOKUP($C195, Kategori!$A$2:$K$63, 2, FALSE)</f>
        <v>26</v>
      </c>
      <c r="L195" s="8">
        <f>VLOOKUP($C195, Kategori!$A$2:$K$63, 10, FALSE)</f>
        <v>3.3891674100089038</v>
      </c>
      <c r="M195" s="8">
        <f>VLOOKUP($C195, Kategori!$A$2:$K$63, 11, FALSE)</f>
        <v>22.610832589991098</v>
      </c>
      <c r="O195" s="9" t="s">
        <v>588</v>
      </c>
      <c r="Q195">
        <f t="shared" si="8"/>
        <v>6</v>
      </c>
      <c r="R195" s="6">
        <f t="shared" si="9"/>
        <v>0.23076923076923078</v>
      </c>
      <c r="S195">
        <f t="shared" si="10"/>
        <v>20</v>
      </c>
      <c r="T195" s="6">
        <f t="shared" si="11"/>
        <v>0.76923076923076927</v>
      </c>
    </row>
    <row r="196" spans="1:20" hidden="1">
      <c r="A196">
        <v>269</v>
      </c>
      <c r="B196" t="s">
        <v>276</v>
      </c>
      <c r="C196" t="s">
        <v>564</v>
      </c>
      <c r="D196">
        <v>41</v>
      </c>
      <c r="E196">
        <v>25</v>
      </c>
      <c r="F196">
        <v>16</v>
      </c>
      <c r="G196">
        <v>1</v>
      </c>
      <c r="H196">
        <v>15</v>
      </c>
      <c r="J196" s="8">
        <f>VLOOKUP($C196, Kategori!$A$2:$K$63,8)</f>
        <v>49.230769230769234</v>
      </c>
      <c r="K196" s="8">
        <f>VLOOKUP($C196, Kategori!$A$2:$K$63, 2, FALSE)</f>
        <v>26</v>
      </c>
      <c r="L196" s="8">
        <f>VLOOKUP($C196, Kategori!$A$2:$K$63, 10, FALSE)</f>
        <v>3.3891674100089038</v>
      </c>
      <c r="M196" s="8">
        <f>VLOOKUP($C196, Kategori!$A$2:$K$63, 11, FALSE)</f>
        <v>22.610832589991098</v>
      </c>
      <c r="O196" s="9" t="s">
        <v>588</v>
      </c>
      <c r="Q196">
        <f t="shared" si="8"/>
        <v>6</v>
      </c>
      <c r="R196" s="6">
        <f t="shared" si="9"/>
        <v>0.23076923076923078</v>
      </c>
      <c r="S196">
        <f t="shared" si="10"/>
        <v>20</v>
      </c>
      <c r="T196" s="6">
        <f t="shared" si="11"/>
        <v>0.76923076923076927</v>
      </c>
    </row>
    <row r="197" spans="1:20" hidden="1">
      <c r="A197">
        <v>285</v>
      </c>
      <c r="B197" t="s">
        <v>292</v>
      </c>
      <c r="C197" t="s">
        <v>564</v>
      </c>
      <c r="D197">
        <v>41</v>
      </c>
      <c r="E197">
        <v>27</v>
      </c>
      <c r="F197">
        <v>22</v>
      </c>
      <c r="G197">
        <v>7</v>
      </c>
      <c r="H197">
        <v>15</v>
      </c>
      <c r="J197" s="8">
        <f>VLOOKUP($C197, Kategori!$A$2:$K$63,8)</f>
        <v>49.230769230769234</v>
      </c>
      <c r="K197" s="8">
        <f>VLOOKUP($C197, Kategori!$A$2:$K$63, 2, FALSE)</f>
        <v>26</v>
      </c>
      <c r="L197" s="8">
        <f>VLOOKUP($C197, Kategori!$A$2:$K$63, 10, FALSE)</f>
        <v>3.3891674100089038</v>
      </c>
      <c r="M197" s="8">
        <f>VLOOKUP($C197, Kategori!$A$2:$K$63, 11, FALSE)</f>
        <v>22.610832589991098</v>
      </c>
      <c r="O197" s="9" t="s">
        <v>588</v>
      </c>
      <c r="Q197">
        <f t="shared" ref="Q197:Q260" si="12" xml:space="preserve"> COUNTIFS($O$4:$O$519, "IN", $C$4:$C$519, C197)</f>
        <v>6</v>
      </c>
      <c r="R197" s="6">
        <f t="shared" ref="R197:R260" si="13">Q197/K197</f>
        <v>0.23076923076923078</v>
      </c>
      <c r="S197">
        <f t="shared" ref="S197:S260" si="14" xml:space="preserve"> COUNTIFS($O$4:$O$519, "OUT", $C$4:$C$519, C197)</f>
        <v>20</v>
      </c>
      <c r="T197" s="6">
        <f t="shared" ref="T197:T260" si="15">S197/K197</f>
        <v>0.76923076923076927</v>
      </c>
    </row>
    <row r="198" spans="1:20" hidden="1">
      <c r="A198">
        <v>271</v>
      </c>
      <c r="B198" t="s">
        <v>278</v>
      </c>
      <c r="C198" t="s">
        <v>564</v>
      </c>
      <c r="D198">
        <v>31</v>
      </c>
      <c r="E198">
        <v>18</v>
      </c>
      <c r="F198">
        <v>17</v>
      </c>
      <c r="G198">
        <v>3</v>
      </c>
      <c r="H198">
        <v>14</v>
      </c>
      <c r="J198" s="8">
        <f>VLOOKUP($C198, Kategori!$A$2:$K$63,8)</f>
        <v>49.230769230769234</v>
      </c>
      <c r="K198" s="8">
        <f>VLOOKUP($C198, Kategori!$A$2:$K$63, 2, FALSE)</f>
        <v>26</v>
      </c>
      <c r="L198" s="8">
        <f>VLOOKUP($C198, Kategori!$A$2:$K$63, 10, FALSE)</f>
        <v>3.3891674100089038</v>
      </c>
      <c r="M198" s="8">
        <f>VLOOKUP($C198, Kategori!$A$2:$K$63, 11, FALSE)</f>
        <v>22.610832589991098</v>
      </c>
      <c r="O198" s="9" t="s">
        <v>588</v>
      </c>
      <c r="Q198">
        <f t="shared" si="12"/>
        <v>6</v>
      </c>
      <c r="R198" s="6">
        <f t="shared" si="13"/>
        <v>0.23076923076923078</v>
      </c>
      <c r="S198">
        <f t="shared" si="14"/>
        <v>20</v>
      </c>
      <c r="T198" s="6">
        <f t="shared" si="15"/>
        <v>0.76923076923076927</v>
      </c>
    </row>
    <row r="199" spans="1:20" hidden="1">
      <c r="A199">
        <v>261</v>
      </c>
      <c r="B199" t="s">
        <v>268</v>
      </c>
      <c r="C199" t="s">
        <v>564</v>
      </c>
      <c r="D199">
        <v>31</v>
      </c>
      <c r="E199">
        <v>21</v>
      </c>
      <c r="F199">
        <v>13</v>
      </c>
      <c r="G199">
        <v>3</v>
      </c>
      <c r="H199">
        <v>10</v>
      </c>
      <c r="J199" s="8">
        <f>VLOOKUP($C199, Kategori!$A$2:$K$63,8)</f>
        <v>49.230769230769234</v>
      </c>
      <c r="K199" s="8">
        <f>VLOOKUP($C199, Kategori!$A$2:$K$63, 2, FALSE)</f>
        <v>26</v>
      </c>
      <c r="L199" s="8">
        <f>VLOOKUP($C199, Kategori!$A$2:$K$63, 10, FALSE)</f>
        <v>3.3891674100089038</v>
      </c>
      <c r="M199" s="8">
        <f>VLOOKUP($C199, Kategori!$A$2:$K$63, 11, FALSE)</f>
        <v>22.610832589991098</v>
      </c>
      <c r="O199" s="9" t="s">
        <v>588</v>
      </c>
      <c r="Q199">
        <f t="shared" si="12"/>
        <v>6</v>
      </c>
      <c r="R199" s="6">
        <f t="shared" si="13"/>
        <v>0.23076923076923078</v>
      </c>
      <c r="S199">
        <f t="shared" si="14"/>
        <v>20</v>
      </c>
      <c r="T199" s="6">
        <f t="shared" si="15"/>
        <v>0.76923076923076927</v>
      </c>
    </row>
    <row r="200" spans="1:20" hidden="1">
      <c r="A200">
        <v>273</v>
      </c>
      <c r="B200" t="s">
        <v>280</v>
      </c>
      <c r="C200" t="s">
        <v>564</v>
      </c>
      <c r="D200">
        <v>27</v>
      </c>
      <c r="E200">
        <v>17</v>
      </c>
      <c r="F200">
        <v>11</v>
      </c>
      <c r="G200">
        <v>1</v>
      </c>
      <c r="H200">
        <v>10</v>
      </c>
      <c r="J200" s="8">
        <f>VLOOKUP($C200, Kategori!$A$2:$K$63,8)</f>
        <v>49.230769230769234</v>
      </c>
      <c r="K200" s="8">
        <f>VLOOKUP($C200, Kategori!$A$2:$K$63, 2, FALSE)</f>
        <v>26</v>
      </c>
      <c r="L200" s="8">
        <f>VLOOKUP($C200, Kategori!$A$2:$K$63, 10, FALSE)</f>
        <v>3.3891674100089038</v>
      </c>
      <c r="M200" s="8">
        <f>VLOOKUP($C200, Kategori!$A$2:$K$63, 11, FALSE)</f>
        <v>22.610832589991098</v>
      </c>
      <c r="O200" s="9" t="s">
        <v>588</v>
      </c>
      <c r="Q200">
        <f t="shared" si="12"/>
        <v>6</v>
      </c>
      <c r="R200" s="6">
        <f t="shared" si="13"/>
        <v>0.23076923076923078</v>
      </c>
      <c r="S200">
        <f t="shared" si="14"/>
        <v>20</v>
      </c>
      <c r="T200" s="6">
        <f t="shared" si="15"/>
        <v>0.76923076923076927</v>
      </c>
    </row>
    <row r="201" spans="1:20" s="13" customFormat="1" hidden="1">
      <c r="A201" s="13">
        <v>240</v>
      </c>
      <c r="B201" s="17" t="s">
        <v>247</v>
      </c>
      <c r="C201" s="13" t="s">
        <v>570</v>
      </c>
      <c r="D201" s="13">
        <v>81</v>
      </c>
      <c r="E201" s="13">
        <v>21</v>
      </c>
      <c r="F201" s="13">
        <v>75</v>
      </c>
      <c r="G201" s="13">
        <v>17</v>
      </c>
      <c r="H201" s="13">
        <v>58</v>
      </c>
      <c r="J201" s="14">
        <f>VLOOKUP($C201, Kategori!$A$2:$K$63,8)</f>
        <v>26.6</v>
      </c>
      <c r="K201" s="14">
        <f>VLOOKUP($C201, Kategori!$A$2:$K$63, 2, FALSE)</f>
        <v>5</v>
      </c>
      <c r="L201" s="14">
        <f>VLOOKUP($C201, Kategori!$A$2:$K$63, 10, FALSE)</f>
        <v>1.8312095162204358</v>
      </c>
      <c r="M201" s="14">
        <f>VLOOKUP($C201, Kategori!$A$2:$K$63, 11, FALSE)</f>
        <v>3.1687904837795644</v>
      </c>
      <c r="O201" s="15" t="s">
        <v>589</v>
      </c>
      <c r="Q201" s="13">
        <f t="shared" si="12"/>
        <v>1</v>
      </c>
      <c r="R201" s="16">
        <f t="shared" si="13"/>
        <v>0.2</v>
      </c>
      <c r="S201" s="13">
        <f t="shared" si="14"/>
        <v>4</v>
      </c>
      <c r="T201" s="16">
        <f t="shared" si="15"/>
        <v>0.8</v>
      </c>
    </row>
    <row r="202" spans="1:20" hidden="1">
      <c r="A202">
        <v>242</v>
      </c>
      <c r="B202" t="s">
        <v>249</v>
      </c>
      <c r="C202" s="10" t="s">
        <v>570</v>
      </c>
      <c r="D202">
        <v>70</v>
      </c>
      <c r="E202">
        <v>21</v>
      </c>
      <c r="F202">
        <v>59</v>
      </c>
      <c r="G202">
        <v>14</v>
      </c>
      <c r="H202">
        <v>45</v>
      </c>
      <c r="J202" s="8">
        <f>VLOOKUP($C202, Kategori!$A$2:$K$63,8)</f>
        <v>26.6</v>
      </c>
      <c r="K202" s="8">
        <f>VLOOKUP($C202, Kategori!$A$2:$K$63, 2, FALSE)</f>
        <v>5</v>
      </c>
      <c r="L202" s="8">
        <f>VLOOKUP($C202, Kategori!$A$2:$K$63, 10, FALSE)</f>
        <v>1.8312095162204358</v>
      </c>
      <c r="M202" s="8">
        <f>VLOOKUP($C202, Kategori!$A$2:$K$63, 11, FALSE)</f>
        <v>3.1687904837795644</v>
      </c>
      <c r="O202" s="9" t="s">
        <v>588</v>
      </c>
      <c r="Q202">
        <f t="shared" si="12"/>
        <v>1</v>
      </c>
      <c r="R202" s="6">
        <f t="shared" si="13"/>
        <v>0.2</v>
      </c>
      <c r="S202">
        <f t="shared" si="14"/>
        <v>4</v>
      </c>
      <c r="T202" s="6">
        <f t="shared" si="15"/>
        <v>0.8</v>
      </c>
    </row>
    <row r="203" spans="1:20" hidden="1">
      <c r="A203">
        <v>245</v>
      </c>
      <c r="B203" t="s">
        <v>252</v>
      </c>
      <c r="C203" s="10" t="s">
        <v>570</v>
      </c>
      <c r="D203">
        <v>30</v>
      </c>
      <c r="E203">
        <v>17</v>
      </c>
      <c r="F203">
        <v>13</v>
      </c>
      <c r="G203">
        <v>1</v>
      </c>
      <c r="H203">
        <v>12</v>
      </c>
      <c r="J203" s="8">
        <f>VLOOKUP($C203, Kategori!$A$2:$K$63,8)</f>
        <v>26.6</v>
      </c>
      <c r="K203" s="8">
        <f>VLOOKUP($C203, Kategori!$A$2:$K$63, 2, FALSE)</f>
        <v>5</v>
      </c>
      <c r="L203" s="8">
        <f>VLOOKUP($C203, Kategori!$A$2:$K$63, 10, FALSE)</f>
        <v>1.8312095162204358</v>
      </c>
      <c r="M203" s="8">
        <f>VLOOKUP($C203, Kategori!$A$2:$K$63, 11, FALSE)</f>
        <v>3.1687904837795644</v>
      </c>
      <c r="O203" s="9" t="s">
        <v>588</v>
      </c>
      <c r="Q203">
        <f t="shared" si="12"/>
        <v>1</v>
      </c>
      <c r="R203" s="6">
        <f t="shared" si="13"/>
        <v>0.2</v>
      </c>
      <c r="S203">
        <f t="shared" si="14"/>
        <v>4</v>
      </c>
      <c r="T203" s="6">
        <f t="shared" si="15"/>
        <v>0.8</v>
      </c>
    </row>
    <row r="204" spans="1:20" hidden="1">
      <c r="A204">
        <v>236</v>
      </c>
      <c r="B204" t="s">
        <v>243</v>
      </c>
      <c r="C204" s="10" t="s">
        <v>570</v>
      </c>
      <c r="D204">
        <v>27</v>
      </c>
      <c r="E204">
        <v>18</v>
      </c>
      <c r="F204">
        <v>9</v>
      </c>
      <c r="G204">
        <v>0</v>
      </c>
      <c r="H204">
        <v>9</v>
      </c>
      <c r="J204" s="8">
        <f>VLOOKUP($C204, Kategori!$A$2:$K$63,8)</f>
        <v>26.6</v>
      </c>
      <c r="K204" s="8">
        <f>VLOOKUP($C204, Kategori!$A$2:$K$63, 2, FALSE)</f>
        <v>5</v>
      </c>
      <c r="L204" s="8">
        <f>VLOOKUP($C204, Kategori!$A$2:$K$63, 10, FALSE)</f>
        <v>1.8312095162204358</v>
      </c>
      <c r="M204" s="8">
        <f>VLOOKUP($C204, Kategori!$A$2:$K$63, 11, FALSE)</f>
        <v>3.1687904837795644</v>
      </c>
      <c r="O204" s="9" t="s">
        <v>588</v>
      </c>
      <c r="Q204">
        <f t="shared" si="12"/>
        <v>1</v>
      </c>
      <c r="R204" s="6">
        <f t="shared" si="13"/>
        <v>0.2</v>
      </c>
      <c r="S204">
        <f t="shared" si="14"/>
        <v>4</v>
      </c>
      <c r="T204" s="6">
        <f t="shared" si="15"/>
        <v>0.8</v>
      </c>
    </row>
    <row r="205" spans="1:20" hidden="1">
      <c r="A205">
        <v>238</v>
      </c>
      <c r="B205" t="s">
        <v>245</v>
      </c>
      <c r="C205" s="10" t="s">
        <v>570</v>
      </c>
      <c r="D205">
        <v>30</v>
      </c>
      <c r="E205">
        <v>22</v>
      </c>
      <c r="F205">
        <v>11</v>
      </c>
      <c r="G205">
        <v>2</v>
      </c>
      <c r="H205">
        <v>9</v>
      </c>
      <c r="J205" s="8">
        <f>VLOOKUP($C205, Kategori!$A$2:$K$63,8)</f>
        <v>26.6</v>
      </c>
      <c r="K205" s="8">
        <f>VLOOKUP($C205, Kategori!$A$2:$K$63, 2, FALSE)</f>
        <v>5</v>
      </c>
      <c r="L205" s="8">
        <f>VLOOKUP($C205, Kategori!$A$2:$K$63, 10, FALSE)</f>
        <v>1.8312095162204358</v>
      </c>
      <c r="M205" s="8">
        <f>VLOOKUP($C205, Kategori!$A$2:$K$63, 11, FALSE)</f>
        <v>3.1687904837795644</v>
      </c>
      <c r="O205" s="9" t="s">
        <v>588</v>
      </c>
      <c r="Q205">
        <f t="shared" si="12"/>
        <v>1</v>
      </c>
      <c r="R205" s="6">
        <f t="shared" si="13"/>
        <v>0.2</v>
      </c>
      <c r="S205">
        <f t="shared" si="14"/>
        <v>4</v>
      </c>
      <c r="T205" s="6">
        <f t="shared" si="15"/>
        <v>0.8</v>
      </c>
    </row>
    <row r="206" spans="1:20" s="13" customFormat="1" hidden="1">
      <c r="A206" s="17">
        <v>229</v>
      </c>
      <c r="B206" s="17" t="s">
        <v>236</v>
      </c>
      <c r="C206" s="13" t="s">
        <v>568</v>
      </c>
      <c r="D206" s="13">
        <v>93</v>
      </c>
      <c r="E206" s="13">
        <v>22</v>
      </c>
      <c r="F206" s="13">
        <v>77</v>
      </c>
      <c r="G206" s="13">
        <v>6</v>
      </c>
      <c r="H206" s="13">
        <v>71</v>
      </c>
      <c r="J206" s="14">
        <f>VLOOKUP($C206, Kategori!$A$2:$K$63,8)</f>
        <v>35.5</v>
      </c>
      <c r="K206" s="14">
        <f>VLOOKUP($C206, Kategori!$A$2:$K$63, 2, FALSE)</f>
        <v>4</v>
      </c>
      <c r="L206" s="14">
        <f>VLOOKUP($C206, Kategori!$A$2:$K$63, 10, FALSE)</f>
        <v>2.443907437061108</v>
      </c>
      <c r="M206" s="14">
        <f>VLOOKUP($C206, Kategori!$A$2:$K$63, 11, FALSE)</f>
        <v>1.556092562938892</v>
      </c>
      <c r="O206" s="15" t="s">
        <v>589</v>
      </c>
      <c r="Q206" s="13">
        <f t="shared" si="12"/>
        <v>1</v>
      </c>
      <c r="R206" s="16">
        <f t="shared" si="13"/>
        <v>0.25</v>
      </c>
      <c r="S206" s="13">
        <f t="shared" si="14"/>
        <v>3</v>
      </c>
      <c r="T206" s="16">
        <f t="shared" si="15"/>
        <v>0.75</v>
      </c>
    </row>
    <row r="207" spans="1:20" hidden="1">
      <c r="A207">
        <v>243</v>
      </c>
      <c r="B207" t="s">
        <v>250</v>
      </c>
      <c r="C207" t="s">
        <v>568</v>
      </c>
      <c r="D207">
        <v>53</v>
      </c>
      <c r="E207">
        <v>18</v>
      </c>
      <c r="F207">
        <v>39</v>
      </c>
      <c r="G207">
        <v>5</v>
      </c>
      <c r="H207">
        <v>34</v>
      </c>
      <c r="J207" s="8">
        <f>VLOOKUP($C207, Kategori!$A$2:$K$63,8)</f>
        <v>35.5</v>
      </c>
      <c r="K207" s="8">
        <f>VLOOKUP($C207, Kategori!$A$2:$K$63, 2, FALSE)</f>
        <v>4</v>
      </c>
      <c r="L207" s="8">
        <f>VLOOKUP($C207, Kategori!$A$2:$K$63, 10, FALSE)</f>
        <v>2.443907437061108</v>
      </c>
      <c r="M207" s="8">
        <f>VLOOKUP($C207, Kategori!$A$2:$K$63, 11, FALSE)</f>
        <v>1.556092562938892</v>
      </c>
      <c r="O207" s="9" t="s">
        <v>588</v>
      </c>
      <c r="Q207">
        <f t="shared" si="12"/>
        <v>1</v>
      </c>
      <c r="R207" s="6">
        <f t="shared" si="13"/>
        <v>0.25</v>
      </c>
      <c r="S207">
        <f t="shared" si="14"/>
        <v>3</v>
      </c>
      <c r="T207" s="6">
        <f t="shared" si="15"/>
        <v>0.75</v>
      </c>
    </row>
    <row r="208" spans="1:20" hidden="1">
      <c r="A208">
        <v>239</v>
      </c>
      <c r="B208" t="s">
        <v>246</v>
      </c>
      <c r="C208" t="s">
        <v>568</v>
      </c>
      <c r="D208">
        <v>43</v>
      </c>
      <c r="E208">
        <v>13</v>
      </c>
      <c r="F208">
        <v>32</v>
      </c>
      <c r="G208">
        <v>7</v>
      </c>
      <c r="H208">
        <v>25</v>
      </c>
      <c r="J208" s="8">
        <f>VLOOKUP($C208, Kategori!$A$2:$K$63,8)</f>
        <v>35.5</v>
      </c>
      <c r="K208" s="8">
        <f>VLOOKUP($C208, Kategori!$A$2:$K$63, 2, FALSE)</f>
        <v>4</v>
      </c>
      <c r="L208" s="8">
        <f>VLOOKUP($C208, Kategori!$A$2:$K$63, 10, FALSE)</f>
        <v>2.443907437061108</v>
      </c>
      <c r="M208" s="8">
        <f>VLOOKUP($C208, Kategori!$A$2:$K$63, 11, FALSE)</f>
        <v>1.556092562938892</v>
      </c>
      <c r="O208" s="9" t="s">
        <v>588</v>
      </c>
      <c r="Q208">
        <f t="shared" si="12"/>
        <v>1</v>
      </c>
      <c r="R208" s="6">
        <f t="shared" si="13"/>
        <v>0.25</v>
      </c>
      <c r="S208">
        <f t="shared" si="14"/>
        <v>3</v>
      </c>
      <c r="T208" s="6">
        <f t="shared" si="15"/>
        <v>0.75</v>
      </c>
    </row>
    <row r="209" spans="1:20" hidden="1">
      <c r="A209">
        <v>233</v>
      </c>
      <c r="B209" t="s">
        <v>240</v>
      </c>
      <c r="C209" t="s">
        <v>568</v>
      </c>
      <c r="D209">
        <v>27</v>
      </c>
      <c r="E209">
        <v>14</v>
      </c>
      <c r="F209">
        <v>15</v>
      </c>
      <c r="G209">
        <v>3</v>
      </c>
      <c r="H209">
        <v>12</v>
      </c>
      <c r="J209" s="8">
        <f>VLOOKUP($C209, Kategori!$A$2:$K$63,8)</f>
        <v>35.5</v>
      </c>
      <c r="K209" s="8">
        <f>VLOOKUP($C209, Kategori!$A$2:$K$63, 2, FALSE)</f>
        <v>4</v>
      </c>
      <c r="L209" s="8">
        <f>VLOOKUP($C209, Kategori!$A$2:$K$63, 10, FALSE)</f>
        <v>2.443907437061108</v>
      </c>
      <c r="M209" s="8">
        <f>VLOOKUP($C209, Kategori!$A$2:$K$63, 11, FALSE)</f>
        <v>1.556092562938892</v>
      </c>
      <c r="O209" s="9" t="s">
        <v>588</v>
      </c>
      <c r="Q209">
        <f t="shared" si="12"/>
        <v>1</v>
      </c>
      <c r="R209" s="6">
        <f t="shared" si="13"/>
        <v>0.25</v>
      </c>
      <c r="S209">
        <f t="shared" si="14"/>
        <v>3</v>
      </c>
      <c r="T209" s="6">
        <f t="shared" si="15"/>
        <v>0.75</v>
      </c>
    </row>
    <row r="210" spans="1:20" s="13" customFormat="1" hidden="1">
      <c r="A210" s="13">
        <v>231</v>
      </c>
      <c r="B210" s="17" t="s">
        <v>238</v>
      </c>
      <c r="C210" s="13" t="s">
        <v>569</v>
      </c>
      <c r="D210" s="13">
        <v>75</v>
      </c>
      <c r="E210" s="13">
        <v>16</v>
      </c>
      <c r="F210" s="13">
        <v>68</v>
      </c>
      <c r="G210" s="13">
        <v>10</v>
      </c>
      <c r="H210" s="13">
        <v>58</v>
      </c>
      <c r="J210" s="14">
        <f>VLOOKUP($C210, Kategori!$A$2:$K$63,8)</f>
        <v>36.444444444444443</v>
      </c>
      <c r="K210" s="14">
        <f>VLOOKUP($C210, Kategori!$A$2:$K$63, 2, FALSE)</f>
        <v>9</v>
      </c>
      <c r="L210" s="14">
        <f>VLOOKUP($C210, Kategori!$A$2:$K$63, 10, FALSE)</f>
        <v>2.5089253187982576</v>
      </c>
      <c r="M210" s="14">
        <f>VLOOKUP($C210, Kategori!$A$2:$K$63, 11, FALSE)</f>
        <v>6.4910746812017424</v>
      </c>
      <c r="O210" s="15" t="s">
        <v>589</v>
      </c>
      <c r="Q210" s="13">
        <f t="shared" si="12"/>
        <v>1</v>
      </c>
      <c r="R210" s="16">
        <f t="shared" si="13"/>
        <v>0.1111111111111111</v>
      </c>
      <c r="S210" s="13">
        <f t="shared" si="14"/>
        <v>8</v>
      </c>
      <c r="T210" s="16">
        <f t="shared" si="15"/>
        <v>0.88888888888888884</v>
      </c>
    </row>
    <row r="211" spans="1:20" hidden="1">
      <c r="A211">
        <v>234</v>
      </c>
      <c r="B211" t="s">
        <v>241</v>
      </c>
      <c r="C211" s="10" t="s">
        <v>569</v>
      </c>
      <c r="D211">
        <v>76</v>
      </c>
      <c r="E211">
        <v>25</v>
      </c>
      <c r="F211">
        <v>60</v>
      </c>
      <c r="G211">
        <v>10</v>
      </c>
      <c r="H211">
        <v>50</v>
      </c>
      <c r="J211" s="8">
        <f>VLOOKUP($C211, Kategori!$A$2:$K$63,8)</f>
        <v>36.444444444444443</v>
      </c>
      <c r="K211" s="8">
        <f>VLOOKUP($C211, Kategori!$A$2:$K$63, 2, FALSE)</f>
        <v>9</v>
      </c>
      <c r="L211" s="8">
        <f>VLOOKUP($C211, Kategori!$A$2:$K$63, 10, FALSE)</f>
        <v>2.5089253187982576</v>
      </c>
      <c r="M211" s="8">
        <f>VLOOKUP($C211, Kategori!$A$2:$K$63, 11, FALSE)</f>
        <v>6.4910746812017424</v>
      </c>
      <c r="O211" s="9" t="s">
        <v>588</v>
      </c>
      <c r="Q211">
        <f t="shared" si="12"/>
        <v>1</v>
      </c>
      <c r="R211" s="6">
        <f t="shared" si="13"/>
        <v>0.1111111111111111</v>
      </c>
      <c r="S211">
        <f t="shared" si="14"/>
        <v>8</v>
      </c>
      <c r="T211" s="6">
        <f t="shared" si="15"/>
        <v>0.88888888888888884</v>
      </c>
    </row>
    <row r="212" spans="1:20" hidden="1">
      <c r="A212">
        <v>237</v>
      </c>
      <c r="B212" t="s">
        <v>244</v>
      </c>
      <c r="C212" s="10" t="s">
        <v>569</v>
      </c>
      <c r="D212">
        <v>57</v>
      </c>
      <c r="E212">
        <v>9</v>
      </c>
      <c r="F212">
        <v>51</v>
      </c>
      <c r="G212">
        <v>5</v>
      </c>
      <c r="H212">
        <v>46</v>
      </c>
      <c r="J212" s="8">
        <f>VLOOKUP($C212, Kategori!$A$2:$K$63,8)</f>
        <v>36.444444444444443</v>
      </c>
      <c r="K212" s="8">
        <f>VLOOKUP($C212, Kategori!$A$2:$K$63, 2, FALSE)</f>
        <v>9</v>
      </c>
      <c r="L212" s="8">
        <f>VLOOKUP($C212, Kategori!$A$2:$K$63, 10, FALSE)</f>
        <v>2.5089253187982576</v>
      </c>
      <c r="M212" s="8">
        <f>VLOOKUP($C212, Kategori!$A$2:$K$63, 11, FALSE)</f>
        <v>6.4910746812017424</v>
      </c>
      <c r="O212" s="9" t="s">
        <v>588</v>
      </c>
      <c r="Q212">
        <f t="shared" si="12"/>
        <v>1</v>
      </c>
      <c r="R212" s="6">
        <f t="shared" si="13"/>
        <v>0.1111111111111111</v>
      </c>
      <c r="S212">
        <f t="shared" si="14"/>
        <v>8</v>
      </c>
      <c r="T212" s="6">
        <f t="shared" si="15"/>
        <v>0.88888888888888884</v>
      </c>
    </row>
    <row r="213" spans="1:20" hidden="1">
      <c r="A213">
        <v>230</v>
      </c>
      <c r="B213" t="s">
        <v>237</v>
      </c>
      <c r="C213" s="10" t="s">
        <v>569</v>
      </c>
      <c r="D213">
        <v>51</v>
      </c>
      <c r="E213">
        <v>4</v>
      </c>
      <c r="F213">
        <v>46</v>
      </c>
      <c r="G213">
        <v>2</v>
      </c>
      <c r="H213">
        <v>44</v>
      </c>
      <c r="J213" s="8">
        <f>VLOOKUP($C213, Kategori!$A$2:$K$63,8)</f>
        <v>36.444444444444443</v>
      </c>
      <c r="K213" s="8">
        <f>VLOOKUP($C213, Kategori!$A$2:$K$63, 2, FALSE)</f>
        <v>9</v>
      </c>
      <c r="L213" s="8">
        <f>VLOOKUP($C213, Kategori!$A$2:$K$63, 10, FALSE)</f>
        <v>2.5089253187982576</v>
      </c>
      <c r="M213" s="8">
        <f>VLOOKUP($C213, Kategori!$A$2:$K$63, 11, FALSE)</f>
        <v>6.4910746812017424</v>
      </c>
      <c r="O213" s="9" t="s">
        <v>588</v>
      </c>
      <c r="Q213">
        <f t="shared" si="12"/>
        <v>1</v>
      </c>
      <c r="R213" s="6">
        <f t="shared" si="13"/>
        <v>0.1111111111111111</v>
      </c>
      <c r="S213">
        <f t="shared" si="14"/>
        <v>8</v>
      </c>
      <c r="T213" s="6">
        <f t="shared" si="15"/>
        <v>0.88888888888888884</v>
      </c>
    </row>
    <row r="214" spans="1:20" hidden="1">
      <c r="A214">
        <v>246</v>
      </c>
      <c r="B214" t="s">
        <v>253</v>
      </c>
      <c r="C214" s="10" t="s">
        <v>569</v>
      </c>
      <c r="D214">
        <v>66</v>
      </c>
      <c r="E214">
        <v>19</v>
      </c>
      <c r="F214">
        <v>50</v>
      </c>
      <c r="G214">
        <v>6</v>
      </c>
      <c r="H214">
        <v>44</v>
      </c>
      <c r="J214" s="8">
        <f>VLOOKUP($C214, Kategori!$A$2:$K$63,8)</f>
        <v>36.444444444444443</v>
      </c>
      <c r="K214" s="8">
        <f>VLOOKUP($C214, Kategori!$A$2:$K$63, 2, FALSE)</f>
        <v>9</v>
      </c>
      <c r="L214" s="8">
        <f>VLOOKUP($C214, Kategori!$A$2:$K$63, 10, FALSE)</f>
        <v>2.5089253187982576</v>
      </c>
      <c r="M214" s="8">
        <f>VLOOKUP($C214, Kategori!$A$2:$K$63, 11, FALSE)</f>
        <v>6.4910746812017424</v>
      </c>
      <c r="O214" s="9" t="s">
        <v>588</v>
      </c>
      <c r="Q214">
        <f t="shared" si="12"/>
        <v>1</v>
      </c>
      <c r="R214" s="6">
        <f t="shared" si="13"/>
        <v>0.1111111111111111</v>
      </c>
      <c r="S214">
        <f t="shared" si="14"/>
        <v>8</v>
      </c>
      <c r="T214" s="6">
        <f t="shared" si="15"/>
        <v>0.88888888888888884</v>
      </c>
    </row>
    <row r="215" spans="1:20" hidden="1">
      <c r="A215">
        <v>235</v>
      </c>
      <c r="B215" t="s">
        <v>242</v>
      </c>
      <c r="C215" s="10" t="s">
        <v>569</v>
      </c>
      <c r="D215">
        <v>59</v>
      </c>
      <c r="E215">
        <v>21</v>
      </c>
      <c r="F215">
        <v>52</v>
      </c>
      <c r="G215">
        <v>17</v>
      </c>
      <c r="H215">
        <v>35</v>
      </c>
      <c r="J215" s="8">
        <f>VLOOKUP($C215, Kategori!$A$2:$K$63,8)</f>
        <v>36.444444444444443</v>
      </c>
      <c r="K215" s="8">
        <f>VLOOKUP($C215, Kategori!$A$2:$K$63, 2, FALSE)</f>
        <v>9</v>
      </c>
      <c r="L215" s="8">
        <f>VLOOKUP($C215, Kategori!$A$2:$K$63, 10, FALSE)</f>
        <v>2.5089253187982576</v>
      </c>
      <c r="M215" s="8">
        <f>VLOOKUP($C215, Kategori!$A$2:$K$63, 11, FALSE)</f>
        <v>6.4910746812017424</v>
      </c>
      <c r="O215" s="9" t="s">
        <v>588</v>
      </c>
      <c r="Q215">
        <f t="shared" si="12"/>
        <v>1</v>
      </c>
      <c r="R215" s="6">
        <f t="shared" si="13"/>
        <v>0.1111111111111111</v>
      </c>
      <c r="S215">
        <f t="shared" si="14"/>
        <v>8</v>
      </c>
      <c r="T215" s="6">
        <f t="shared" si="15"/>
        <v>0.88888888888888884</v>
      </c>
    </row>
    <row r="216" spans="1:20" hidden="1">
      <c r="A216">
        <v>244</v>
      </c>
      <c r="B216" t="s">
        <v>251</v>
      </c>
      <c r="C216" s="10" t="s">
        <v>569</v>
      </c>
      <c r="D216">
        <v>51</v>
      </c>
      <c r="E216">
        <v>16</v>
      </c>
      <c r="F216">
        <v>40</v>
      </c>
      <c r="G216">
        <v>8</v>
      </c>
      <c r="H216">
        <v>32</v>
      </c>
      <c r="J216" s="8">
        <f>VLOOKUP($C216, Kategori!$A$2:$K$63,8)</f>
        <v>36.444444444444443</v>
      </c>
      <c r="K216" s="8">
        <f>VLOOKUP($C216, Kategori!$A$2:$K$63, 2, FALSE)</f>
        <v>9</v>
      </c>
      <c r="L216" s="8">
        <f>VLOOKUP($C216, Kategori!$A$2:$K$63, 10, FALSE)</f>
        <v>2.5089253187982576</v>
      </c>
      <c r="M216" s="8">
        <f>VLOOKUP($C216, Kategori!$A$2:$K$63, 11, FALSE)</f>
        <v>6.4910746812017424</v>
      </c>
      <c r="O216" s="9" t="s">
        <v>588</v>
      </c>
      <c r="Q216">
        <f t="shared" si="12"/>
        <v>1</v>
      </c>
      <c r="R216" s="6">
        <f t="shared" si="13"/>
        <v>0.1111111111111111</v>
      </c>
      <c r="S216">
        <f t="shared" si="14"/>
        <v>8</v>
      </c>
      <c r="T216" s="6">
        <f t="shared" si="15"/>
        <v>0.88888888888888884</v>
      </c>
    </row>
    <row r="217" spans="1:20" hidden="1">
      <c r="A217">
        <v>232</v>
      </c>
      <c r="B217" t="s">
        <v>239</v>
      </c>
      <c r="C217" s="10" t="s">
        <v>569</v>
      </c>
      <c r="D217">
        <v>28</v>
      </c>
      <c r="E217">
        <v>3</v>
      </c>
      <c r="F217">
        <v>21</v>
      </c>
      <c r="G217">
        <v>5</v>
      </c>
      <c r="H217">
        <v>16</v>
      </c>
      <c r="J217" s="8">
        <f>VLOOKUP($C217, Kategori!$A$2:$K$63,8)</f>
        <v>36.444444444444443</v>
      </c>
      <c r="K217" s="8">
        <f>VLOOKUP($C217, Kategori!$A$2:$K$63, 2, FALSE)</f>
        <v>9</v>
      </c>
      <c r="L217" s="8">
        <f>VLOOKUP($C217, Kategori!$A$2:$K$63, 10, FALSE)</f>
        <v>2.5089253187982576</v>
      </c>
      <c r="M217" s="8">
        <f>VLOOKUP($C217, Kategori!$A$2:$K$63, 11, FALSE)</f>
        <v>6.4910746812017424</v>
      </c>
      <c r="O217" s="9" t="s">
        <v>588</v>
      </c>
      <c r="Q217">
        <f t="shared" si="12"/>
        <v>1</v>
      </c>
      <c r="R217" s="6">
        <f t="shared" si="13"/>
        <v>0.1111111111111111</v>
      </c>
      <c r="S217">
        <f t="shared" si="14"/>
        <v>8</v>
      </c>
      <c r="T217" s="6">
        <f t="shared" si="15"/>
        <v>0.88888888888888884</v>
      </c>
    </row>
    <row r="218" spans="1:20" hidden="1">
      <c r="A218">
        <v>241</v>
      </c>
      <c r="B218" t="s">
        <v>248</v>
      </c>
      <c r="C218" s="10" t="s">
        <v>569</v>
      </c>
      <c r="D218">
        <v>27</v>
      </c>
      <c r="E218">
        <v>25</v>
      </c>
      <c r="F218">
        <v>4</v>
      </c>
      <c r="G218">
        <v>1</v>
      </c>
      <c r="H218">
        <v>3</v>
      </c>
      <c r="J218" s="8">
        <f>VLOOKUP($C218, Kategori!$A$2:$K$63,8)</f>
        <v>36.444444444444443</v>
      </c>
      <c r="K218" s="8">
        <f>VLOOKUP($C218, Kategori!$A$2:$K$63, 2, FALSE)</f>
        <v>9</v>
      </c>
      <c r="L218" s="8">
        <f>VLOOKUP($C218, Kategori!$A$2:$K$63, 10, FALSE)</f>
        <v>2.5089253187982576</v>
      </c>
      <c r="M218" s="8">
        <f>VLOOKUP($C218, Kategori!$A$2:$K$63, 11, FALSE)</f>
        <v>6.4910746812017424</v>
      </c>
      <c r="O218" s="9" t="s">
        <v>588</v>
      </c>
      <c r="Q218">
        <f t="shared" si="12"/>
        <v>1</v>
      </c>
      <c r="R218" s="6">
        <f t="shared" si="13"/>
        <v>0.1111111111111111</v>
      </c>
      <c r="S218">
        <f t="shared" si="14"/>
        <v>8</v>
      </c>
      <c r="T218" s="6">
        <f t="shared" si="15"/>
        <v>0.88888888888888884</v>
      </c>
    </row>
    <row r="219" spans="1:20" hidden="1">
      <c r="A219">
        <v>215</v>
      </c>
      <c r="B219" t="s">
        <v>222</v>
      </c>
      <c r="C219" t="s">
        <v>563</v>
      </c>
      <c r="D219">
        <v>50</v>
      </c>
      <c r="E219">
        <v>17</v>
      </c>
      <c r="F219">
        <v>40</v>
      </c>
      <c r="G219">
        <v>9</v>
      </c>
      <c r="H219">
        <v>31</v>
      </c>
      <c r="J219" s="8">
        <f>VLOOKUP($C219, Kategori!$A$2:$K$63,8)</f>
        <v>27.5</v>
      </c>
      <c r="K219" s="8">
        <f>VLOOKUP($C219, Kategori!$A$2:$K$63, 2, FALSE)</f>
        <v>2</v>
      </c>
      <c r="L219" s="8">
        <f>VLOOKUP($C219, Kategori!$A$2:$K$63, 10, FALSE)</f>
        <v>1.893167732934661</v>
      </c>
      <c r="M219" s="8">
        <f>VLOOKUP($C219, Kategori!$A$2:$K$63, 11, FALSE)</f>
        <v>0.10683226706533899</v>
      </c>
      <c r="O219" s="9" t="s">
        <v>588</v>
      </c>
      <c r="Q219">
        <f t="shared" si="12"/>
        <v>0</v>
      </c>
      <c r="R219" s="6">
        <f t="shared" si="13"/>
        <v>0</v>
      </c>
      <c r="S219">
        <f t="shared" si="14"/>
        <v>2</v>
      </c>
      <c r="T219" s="6">
        <f t="shared" si="15"/>
        <v>1</v>
      </c>
    </row>
    <row r="220" spans="1:20" hidden="1">
      <c r="A220">
        <v>216</v>
      </c>
      <c r="B220" t="s">
        <v>223</v>
      </c>
      <c r="C220" t="s">
        <v>563</v>
      </c>
      <c r="D220">
        <v>42</v>
      </c>
      <c r="E220">
        <v>15</v>
      </c>
      <c r="F220">
        <v>30</v>
      </c>
      <c r="G220">
        <v>6</v>
      </c>
      <c r="H220">
        <v>24</v>
      </c>
      <c r="J220" s="8">
        <f>VLOOKUP($C220, Kategori!$A$2:$K$63,8)</f>
        <v>27.5</v>
      </c>
      <c r="K220" s="8">
        <f>VLOOKUP($C220, Kategori!$A$2:$K$63, 2, FALSE)</f>
        <v>2</v>
      </c>
      <c r="L220" s="8">
        <f>VLOOKUP($C220, Kategori!$A$2:$K$63, 10, FALSE)</f>
        <v>1.893167732934661</v>
      </c>
      <c r="M220" s="8">
        <f>VLOOKUP($C220, Kategori!$A$2:$K$63, 11, FALSE)</f>
        <v>0.10683226706533899</v>
      </c>
      <c r="O220" s="9" t="s">
        <v>588</v>
      </c>
      <c r="Q220">
        <f t="shared" si="12"/>
        <v>0</v>
      </c>
      <c r="R220" s="6">
        <f t="shared" si="13"/>
        <v>0</v>
      </c>
      <c r="S220">
        <f t="shared" si="14"/>
        <v>2</v>
      </c>
      <c r="T220" s="6">
        <f t="shared" si="15"/>
        <v>1</v>
      </c>
    </row>
    <row r="221" spans="1:20" hidden="1">
      <c r="A221">
        <v>203</v>
      </c>
      <c r="B221" t="s">
        <v>210</v>
      </c>
      <c r="C221" s="10" t="s">
        <v>561</v>
      </c>
      <c r="D221">
        <v>64</v>
      </c>
      <c r="E221">
        <v>16</v>
      </c>
      <c r="F221">
        <v>61</v>
      </c>
      <c r="G221">
        <v>14</v>
      </c>
      <c r="H221">
        <v>47</v>
      </c>
      <c r="J221" s="8">
        <f>VLOOKUP($C221, Kategori!$A$2:$K$63,8)</f>
        <v>30</v>
      </c>
      <c r="K221" s="8">
        <f>VLOOKUP($C221, Kategori!$A$2:$K$63, 2, FALSE)</f>
        <v>11</v>
      </c>
      <c r="L221" s="8">
        <f>VLOOKUP($C221, Kategori!$A$2:$K$63, 10, FALSE)</f>
        <v>2.0652738904741756</v>
      </c>
      <c r="M221" s="8">
        <f>VLOOKUP($C221, Kategori!$A$2:$K$63, 11, FALSE)</f>
        <v>8.9347261095258244</v>
      </c>
      <c r="O221" s="9" t="s">
        <v>588</v>
      </c>
      <c r="Q221">
        <f t="shared" si="12"/>
        <v>0</v>
      </c>
      <c r="R221" s="6">
        <f t="shared" si="13"/>
        <v>0</v>
      </c>
      <c r="S221">
        <f t="shared" si="14"/>
        <v>11</v>
      </c>
      <c r="T221" s="6">
        <f t="shared" si="15"/>
        <v>1</v>
      </c>
    </row>
    <row r="222" spans="1:20" hidden="1">
      <c r="A222">
        <v>206</v>
      </c>
      <c r="B222" t="s">
        <v>213</v>
      </c>
      <c r="C222" s="10" t="s">
        <v>561</v>
      </c>
      <c r="D222">
        <v>57</v>
      </c>
      <c r="E222">
        <v>18</v>
      </c>
      <c r="F222">
        <v>47</v>
      </c>
      <c r="G222">
        <v>5</v>
      </c>
      <c r="H222">
        <v>42</v>
      </c>
      <c r="J222" s="8">
        <f>VLOOKUP($C222, Kategori!$A$2:$K$63,8)</f>
        <v>30</v>
      </c>
      <c r="K222" s="8">
        <f>VLOOKUP($C222, Kategori!$A$2:$K$63, 2, FALSE)</f>
        <v>11</v>
      </c>
      <c r="L222" s="8">
        <f>VLOOKUP($C222, Kategori!$A$2:$K$63, 10, FALSE)</f>
        <v>2.0652738904741756</v>
      </c>
      <c r="M222" s="8">
        <f>VLOOKUP($C222, Kategori!$A$2:$K$63, 11, FALSE)</f>
        <v>8.9347261095258244</v>
      </c>
      <c r="O222" s="9" t="s">
        <v>588</v>
      </c>
      <c r="Q222">
        <f t="shared" si="12"/>
        <v>0</v>
      </c>
      <c r="R222" s="6">
        <f t="shared" si="13"/>
        <v>0</v>
      </c>
      <c r="S222">
        <f t="shared" si="14"/>
        <v>11</v>
      </c>
      <c r="T222" s="6">
        <f t="shared" si="15"/>
        <v>1</v>
      </c>
    </row>
    <row r="223" spans="1:20" hidden="1">
      <c r="A223">
        <v>209</v>
      </c>
      <c r="B223" t="s">
        <v>216</v>
      </c>
      <c r="C223" s="10" t="s">
        <v>561</v>
      </c>
      <c r="D223">
        <v>58</v>
      </c>
      <c r="E223">
        <v>16</v>
      </c>
      <c r="F223">
        <v>56</v>
      </c>
      <c r="G223">
        <v>16</v>
      </c>
      <c r="H223">
        <v>40</v>
      </c>
      <c r="J223" s="8">
        <f>VLOOKUP($C223, Kategori!$A$2:$K$63,8)</f>
        <v>30</v>
      </c>
      <c r="K223" s="8">
        <f>VLOOKUP($C223, Kategori!$A$2:$K$63, 2, FALSE)</f>
        <v>11</v>
      </c>
      <c r="L223" s="8">
        <f>VLOOKUP($C223, Kategori!$A$2:$K$63, 10, FALSE)</f>
        <v>2.0652738904741756</v>
      </c>
      <c r="M223" s="8">
        <f>VLOOKUP($C223, Kategori!$A$2:$K$63, 11, FALSE)</f>
        <v>8.9347261095258244</v>
      </c>
      <c r="O223" s="9" t="s">
        <v>588</v>
      </c>
      <c r="Q223">
        <f t="shared" si="12"/>
        <v>0</v>
      </c>
      <c r="R223" s="6">
        <f t="shared" si="13"/>
        <v>0</v>
      </c>
      <c r="S223">
        <f t="shared" si="14"/>
        <v>11</v>
      </c>
      <c r="T223" s="6">
        <f t="shared" si="15"/>
        <v>1</v>
      </c>
    </row>
    <row r="224" spans="1:20" hidden="1">
      <c r="A224">
        <v>202</v>
      </c>
      <c r="B224" t="s">
        <v>209</v>
      </c>
      <c r="C224" s="10" t="s">
        <v>561</v>
      </c>
      <c r="D224">
        <v>52</v>
      </c>
      <c r="E224">
        <v>16</v>
      </c>
      <c r="F224">
        <v>45</v>
      </c>
      <c r="G224">
        <v>9</v>
      </c>
      <c r="H224">
        <v>36</v>
      </c>
      <c r="J224" s="8">
        <f>VLOOKUP($C224, Kategori!$A$2:$K$63,8)</f>
        <v>30</v>
      </c>
      <c r="K224" s="8">
        <f>VLOOKUP($C224, Kategori!$A$2:$K$63, 2, FALSE)</f>
        <v>11</v>
      </c>
      <c r="L224" s="8">
        <f>VLOOKUP($C224, Kategori!$A$2:$K$63, 10, FALSE)</f>
        <v>2.0652738904741756</v>
      </c>
      <c r="M224" s="8">
        <f>VLOOKUP($C224, Kategori!$A$2:$K$63, 11, FALSE)</f>
        <v>8.9347261095258244</v>
      </c>
      <c r="O224" s="9" t="s">
        <v>588</v>
      </c>
      <c r="Q224">
        <f t="shared" si="12"/>
        <v>0</v>
      </c>
      <c r="R224" s="6">
        <f t="shared" si="13"/>
        <v>0</v>
      </c>
      <c r="S224">
        <f t="shared" si="14"/>
        <v>11</v>
      </c>
      <c r="T224" s="6">
        <f t="shared" si="15"/>
        <v>1</v>
      </c>
    </row>
    <row r="225" spans="1:20" hidden="1">
      <c r="A225">
        <v>210</v>
      </c>
      <c r="B225" t="s">
        <v>217</v>
      </c>
      <c r="C225" s="10" t="s">
        <v>561</v>
      </c>
      <c r="D225">
        <v>49</v>
      </c>
      <c r="E225">
        <v>16</v>
      </c>
      <c r="F225">
        <v>36</v>
      </c>
      <c r="G225">
        <v>5</v>
      </c>
      <c r="H225">
        <v>31</v>
      </c>
      <c r="J225" s="8">
        <f>VLOOKUP($C225, Kategori!$A$2:$K$63,8)</f>
        <v>30</v>
      </c>
      <c r="K225" s="8">
        <f>VLOOKUP($C225, Kategori!$A$2:$K$63, 2, FALSE)</f>
        <v>11</v>
      </c>
      <c r="L225" s="8">
        <f>VLOOKUP($C225, Kategori!$A$2:$K$63, 10, FALSE)</f>
        <v>2.0652738904741756</v>
      </c>
      <c r="M225" s="8">
        <f>VLOOKUP($C225, Kategori!$A$2:$K$63, 11, FALSE)</f>
        <v>8.9347261095258244</v>
      </c>
      <c r="O225" s="9" t="s">
        <v>588</v>
      </c>
      <c r="Q225">
        <f t="shared" si="12"/>
        <v>0</v>
      </c>
      <c r="R225" s="6">
        <f t="shared" si="13"/>
        <v>0</v>
      </c>
      <c r="S225">
        <f t="shared" si="14"/>
        <v>11</v>
      </c>
      <c r="T225" s="6">
        <f t="shared" si="15"/>
        <v>1</v>
      </c>
    </row>
    <row r="226" spans="1:20" hidden="1">
      <c r="A226">
        <v>214</v>
      </c>
      <c r="B226" t="s">
        <v>221</v>
      </c>
      <c r="C226" s="10" t="s">
        <v>561</v>
      </c>
      <c r="D226">
        <v>40</v>
      </c>
      <c r="E226">
        <v>13</v>
      </c>
      <c r="F226">
        <v>32</v>
      </c>
      <c r="G226">
        <v>5</v>
      </c>
      <c r="H226">
        <v>27</v>
      </c>
      <c r="J226" s="8">
        <f>VLOOKUP($C226, Kategori!$A$2:$K$63,8)</f>
        <v>30</v>
      </c>
      <c r="K226" s="8">
        <f>VLOOKUP($C226, Kategori!$A$2:$K$63, 2, FALSE)</f>
        <v>11</v>
      </c>
      <c r="L226" s="8">
        <f>VLOOKUP($C226, Kategori!$A$2:$K$63, 10, FALSE)</f>
        <v>2.0652738904741756</v>
      </c>
      <c r="M226" s="8">
        <f>VLOOKUP($C226, Kategori!$A$2:$K$63, 11, FALSE)</f>
        <v>8.9347261095258244</v>
      </c>
      <c r="O226" s="9" t="s">
        <v>588</v>
      </c>
      <c r="Q226">
        <f t="shared" si="12"/>
        <v>0</v>
      </c>
      <c r="R226" s="6">
        <f t="shared" si="13"/>
        <v>0</v>
      </c>
      <c r="S226">
        <f t="shared" si="14"/>
        <v>11</v>
      </c>
      <c r="T226" s="6">
        <f t="shared" si="15"/>
        <v>1</v>
      </c>
    </row>
    <row r="227" spans="1:20" hidden="1">
      <c r="A227">
        <v>208</v>
      </c>
      <c r="B227" t="s">
        <v>215</v>
      </c>
      <c r="C227" s="10" t="s">
        <v>561</v>
      </c>
      <c r="D227">
        <v>39</v>
      </c>
      <c r="E227">
        <v>12</v>
      </c>
      <c r="F227">
        <v>33</v>
      </c>
      <c r="G227">
        <v>7</v>
      </c>
      <c r="H227">
        <v>26</v>
      </c>
      <c r="J227" s="8">
        <f>VLOOKUP($C227, Kategori!$A$2:$K$63,8)</f>
        <v>30</v>
      </c>
      <c r="K227" s="8">
        <f>VLOOKUP($C227, Kategori!$A$2:$K$63, 2, FALSE)</f>
        <v>11</v>
      </c>
      <c r="L227" s="8">
        <f>VLOOKUP($C227, Kategori!$A$2:$K$63, 10, FALSE)</f>
        <v>2.0652738904741756</v>
      </c>
      <c r="M227" s="8">
        <f>VLOOKUP($C227, Kategori!$A$2:$K$63, 11, FALSE)</f>
        <v>8.9347261095258244</v>
      </c>
      <c r="O227" s="9" t="s">
        <v>588</v>
      </c>
      <c r="Q227">
        <f t="shared" si="12"/>
        <v>0</v>
      </c>
      <c r="R227" s="6">
        <f t="shared" si="13"/>
        <v>0</v>
      </c>
      <c r="S227">
        <f t="shared" si="14"/>
        <v>11</v>
      </c>
      <c r="T227" s="6">
        <f t="shared" si="15"/>
        <v>1</v>
      </c>
    </row>
    <row r="228" spans="1:20" hidden="1">
      <c r="A228">
        <v>205</v>
      </c>
      <c r="B228" t="s">
        <v>212</v>
      </c>
      <c r="C228" s="10" t="s">
        <v>561</v>
      </c>
      <c r="D228">
        <v>27</v>
      </c>
      <c r="E228">
        <v>7</v>
      </c>
      <c r="F228">
        <v>29</v>
      </c>
      <c r="G228">
        <v>4</v>
      </c>
      <c r="H228">
        <v>25</v>
      </c>
      <c r="J228" s="8">
        <f>VLOOKUP($C228, Kategori!$A$2:$K$63,8)</f>
        <v>30</v>
      </c>
      <c r="K228" s="8">
        <f>VLOOKUP($C228, Kategori!$A$2:$K$63, 2, FALSE)</f>
        <v>11</v>
      </c>
      <c r="L228" s="8">
        <f>VLOOKUP($C228, Kategori!$A$2:$K$63, 10, FALSE)</f>
        <v>2.0652738904741756</v>
      </c>
      <c r="M228" s="8">
        <f>VLOOKUP($C228, Kategori!$A$2:$K$63, 11, FALSE)</f>
        <v>8.9347261095258244</v>
      </c>
      <c r="O228" s="9" t="s">
        <v>588</v>
      </c>
      <c r="Q228">
        <f t="shared" si="12"/>
        <v>0</v>
      </c>
      <c r="R228" s="6">
        <f t="shared" si="13"/>
        <v>0</v>
      </c>
      <c r="S228">
        <f t="shared" si="14"/>
        <v>11</v>
      </c>
      <c r="T228" s="6">
        <f t="shared" si="15"/>
        <v>1</v>
      </c>
    </row>
    <row r="229" spans="1:20" hidden="1">
      <c r="A229">
        <v>213</v>
      </c>
      <c r="B229" t="s">
        <v>220</v>
      </c>
      <c r="C229" s="10" t="s">
        <v>561</v>
      </c>
      <c r="D229">
        <v>35</v>
      </c>
      <c r="E229">
        <v>12</v>
      </c>
      <c r="F229">
        <v>32</v>
      </c>
      <c r="G229">
        <v>12</v>
      </c>
      <c r="H229">
        <v>20</v>
      </c>
      <c r="J229" s="8">
        <f>VLOOKUP($C229, Kategori!$A$2:$K$63,8)</f>
        <v>30</v>
      </c>
      <c r="K229" s="8">
        <f>VLOOKUP($C229, Kategori!$A$2:$K$63, 2, FALSE)</f>
        <v>11</v>
      </c>
      <c r="L229" s="8">
        <f>VLOOKUP($C229, Kategori!$A$2:$K$63, 10, FALSE)</f>
        <v>2.0652738904741756</v>
      </c>
      <c r="M229" s="8">
        <f>VLOOKUP($C229, Kategori!$A$2:$K$63, 11, FALSE)</f>
        <v>8.9347261095258244</v>
      </c>
      <c r="O229" s="9" t="s">
        <v>588</v>
      </c>
      <c r="Q229">
        <f t="shared" si="12"/>
        <v>0</v>
      </c>
      <c r="R229" s="6">
        <f t="shared" si="13"/>
        <v>0</v>
      </c>
      <c r="S229">
        <f t="shared" si="14"/>
        <v>11</v>
      </c>
      <c r="T229" s="6">
        <f t="shared" si="15"/>
        <v>1</v>
      </c>
    </row>
    <row r="230" spans="1:20" hidden="1">
      <c r="A230">
        <v>204</v>
      </c>
      <c r="B230" t="s">
        <v>211</v>
      </c>
      <c r="C230" s="10" t="s">
        <v>561</v>
      </c>
      <c r="D230">
        <v>26</v>
      </c>
      <c r="E230">
        <v>9</v>
      </c>
      <c r="F230">
        <v>21</v>
      </c>
      <c r="G230">
        <v>3</v>
      </c>
      <c r="H230">
        <v>18</v>
      </c>
      <c r="J230" s="8">
        <f>VLOOKUP($C230, Kategori!$A$2:$K$63,8)</f>
        <v>30</v>
      </c>
      <c r="K230" s="8">
        <f>VLOOKUP($C230, Kategori!$A$2:$K$63, 2, FALSE)</f>
        <v>11</v>
      </c>
      <c r="L230" s="8">
        <f>VLOOKUP($C230, Kategori!$A$2:$K$63, 10, FALSE)</f>
        <v>2.0652738904741756</v>
      </c>
      <c r="M230" s="8">
        <f>VLOOKUP($C230, Kategori!$A$2:$K$63, 11, FALSE)</f>
        <v>8.9347261095258244</v>
      </c>
      <c r="O230" s="9" t="s">
        <v>588</v>
      </c>
      <c r="Q230">
        <f t="shared" si="12"/>
        <v>0</v>
      </c>
      <c r="R230" s="6">
        <f t="shared" si="13"/>
        <v>0</v>
      </c>
      <c r="S230">
        <f t="shared" si="14"/>
        <v>11</v>
      </c>
      <c r="T230" s="6">
        <f t="shared" si="15"/>
        <v>1</v>
      </c>
    </row>
    <row r="231" spans="1:20" hidden="1">
      <c r="A231">
        <v>207</v>
      </c>
      <c r="B231" t="s">
        <v>214</v>
      </c>
      <c r="C231" s="10" t="s">
        <v>561</v>
      </c>
      <c r="D231">
        <v>27</v>
      </c>
      <c r="E231">
        <v>9</v>
      </c>
      <c r="F231">
        <v>24</v>
      </c>
      <c r="G231">
        <v>6</v>
      </c>
      <c r="H231">
        <v>18</v>
      </c>
      <c r="J231" s="8">
        <f>VLOOKUP($C231, Kategori!$A$2:$K$63,8)</f>
        <v>30</v>
      </c>
      <c r="K231" s="8">
        <f>VLOOKUP($C231, Kategori!$A$2:$K$63, 2, FALSE)</f>
        <v>11</v>
      </c>
      <c r="L231" s="8">
        <f>VLOOKUP($C231, Kategori!$A$2:$K$63, 10, FALSE)</f>
        <v>2.0652738904741756</v>
      </c>
      <c r="M231" s="8">
        <f>VLOOKUP($C231, Kategori!$A$2:$K$63, 11, FALSE)</f>
        <v>8.9347261095258244</v>
      </c>
      <c r="O231" s="9" t="s">
        <v>588</v>
      </c>
      <c r="Q231">
        <f t="shared" si="12"/>
        <v>0</v>
      </c>
      <c r="R231" s="6">
        <f t="shared" si="13"/>
        <v>0</v>
      </c>
      <c r="S231">
        <f t="shared" si="14"/>
        <v>11</v>
      </c>
      <c r="T231" s="6">
        <f t="shared" si="15"/>
        <v>1</v>
      </c>
    </row>
    <row r="232" spans="1:20" hidden="1">
      <c r="A232">
        <v>211</v>
      </c>
      <c r="B232" t="s">
        <v>218</v>
      </c>
      <c r="C232" t="s">
        <v>562</v>
      </c>
      <c r="D232">
        <v>51</v>
      </c>
      <c r="E232">
        <v>15</v>
      </c>
      <c r="F232">
        <v>49</v>
      </c>
      <c r="G232">
        <v>14</v>
      </c>
      <c r="H232">
        <v>35</v>
      </c>
      <c r="J232" s="8">
        <f>VLOOKUP($C232, Kategori!$A$2:$K$63,8)</f>
        <v>22</v>
      </c>
      <c r="K232" s="8">
        <f>VLOOKUP($C232, Kategori!$A$2:$K$63, 2, FALSE)</f>
        <v>2</v>
      </c>
      <c r="L232" s="8">
        <f>VLOOKUP($C232, Kategori!$A$2:$K$63, 10, FALSE)</f>
        <v>1.5145341863477289</v>
      </c>
      <c r="M232" s="8">
        <f>VLOOKUP($C232, Kategori!$A$2:$K$63, 11, FALSE)</f>
        <v>0.48546581365227115</v>
      </c>
      <c r="O232" s="9" t="s">
        <v>588</v>
      </c>
      <c r="Q232">
        <f t="shared" si="12"/>
        <v>0</v>
      </c>
      <c r="R232" s="6">
        <f t="shared" si="13"/>
        <v>0</v>
      </c>
      <c r="S232">
        <f t="shared" si="14"/>
        <v>2</v>
      </c>
      <c r="T232" s="6">
        <f t="shared" si="15"/>
        <v>1</v>
      </c>
    </row>
    <row r="233" spans="1:20" hidden="1">
      <c r="A233">
        <v>212</v>
      </c>
      <c r="B233" t="s">
        <v>219</v>
      </c>
      <c r="C233" t="s">
        <v>562</v>
      </c>
      <c r="D233">
        <v>27</v>
      </c>
      <c r="E233">
        <v>18</v>
      </c>
      <c r="F233">
        <v>14</v>
      </c>
      <c r="G233">
        <v>5</v>
      </c>
      <c r="H233">
        <v>9</v>
      </c>
      <c r="J233" s="8">
        <f>VLOOKUP($C233, Kategori!$A$2:$K$63,8)</f>
        <v>22</v>
      </c>
      <c r="K233" s="8">
        <f>VLOOKUP($C233, Kategori!$A$2:$K$63, 2, FALSE)</f>
        <v>2</v>
      </c>
      <c r="L233" s="8">
        <f>VLOOKUP($C233, Kategori!$A$2:$K$63, 10, FALSE)</f>
        <v>1.5145341863477289</v>
      </c>
      <c r="M233" s="8">
        <f>VLOOKUP($C233, Kategori!$A$2:$K$63, 11, FALSE)</f>
        <v>0.48546581365227115</v>
      </c>
      <c r="O233" s="9" t="s">
        <v>588</v>
      </c>
      <c r="Q233">
        <f t="shared" si="12"/>
        <v>0</v>
      </c>
      <c r="R233" s="6">
        <f t="shared" si="13"/>
        <v>0</v>
      </c>
      <c r="S233">
        <f t="shared" si="14"/>
        <v>2</v>
      </c>
      <c r="T233" s="6">
        <f t="shared" si="15"/>
        <v>1</v>
      </c>
    </row>
    <row r="234" spans="1:20" hidden="1">
      <c r="A234">
        <v>302</v>
      </c>
      <c r="B234" t="s">
        <v>309</v>
      </c>
      <c r="C234" s="10" t="s">
        <v>578</v>
      </c>
      <c r="D234">
        <v>66</v>
      </c>
      <c r="E234">
        <v>23</v>
      </c>
      <c r="F234">
        <v>49</v>
      </c>
      <c r="G234">
        <v>7</v>
      </c>
      <c r="H234">
        <v>42</v>
      </c>
      <c r="J234" s="8">
        <f>VLOOKUP($C234, Kategori!$A$2:$K$63,8)</f>
        <v>28.75</v>
      </c>
      <c r="K234" s="8">
        <f>VLOOKUP($C234, Kategori!$A$2:$K$63, 2, FALSE)</f>
        <v>4</v>
      </c>
      <c r="L234" s="8">
        <f>VLOOKUP($C234, Kategori!$A$2:$K$63, 10, FALSE)</f>
        <v>1.9792208117044185</v>
      </c>
      <c r="M234" s="8">
        <f>VLOOKUP($C234, Kategori!$A$2:$K$63, 11, FALSE)</f>
        <v>2.0207791882955815</v>
      </c>
      <c r="O234" s="9" t="s">
        <v>588</v>
      </c>
      <c r="Q234">
        <f t="shared" si="12"/>
        <v>0</v>
      </c>
      <c r="R234" s="6">
        <f t="shared" si="13"/>
        <v>0</v>
      </c>
      <c r="S234">
        <f t="shared" si="14"/>
        <v>4</v>
      </c>
      <c r="T234" s="6">
        <f t="shared" si="15"/>
        <v>1</v>
      </c>
    </row>
    <row r="235" spans="1:20" hidden="1">
      <c r="A235">
        <v>304</v>
      </c>
      <c r="B235" t="s">
        <v>311</v>
      </c>
      <c r="C235" s="10" t="s">
        <v>578</v>
      </c>
      <c r="D235">
        <v>66</v>
      </c>
      <c r="E235">
        <v>24</v>
      </c>
      <c r="F235">
        <v>50</v>
      </c>
      <c r="G235">
        <v>12</v>
      </c>
      <c r="H235">
        <v>38</v>
      </c>
      <c r="J235" s="8">
        <f>VLOOKUP($C235, Kategori!$A$2:$K$63,8)</f>
        <v>28.75</v>
      </c>
      <c r="K235" s="8">
        <f>VLOOKUP($C235, Kategori!$A$2:$K$63, 2, FALSE)</f>
        <v>4</v>
      </c>
      <c r="L235" s="8">
        <f>VLOOKUP($C235, Kategori!$A$2:$K$63, 10, FALSE)</f>
        <v>1.9792208117044185</v>
      </c>
      <c r="M235" s="8">
        <f>VLOOKUP($C235, Kategori!$A$2:$K$63, 11, FALSE)</f>
        <v>2.0207791882955815</v>
      </c>
      <c r="O235" s="9" t="s">
        <v>588</v>
      </c>
      <c r="Q235">
        <f t="shared" si="12"/>
        <v>0</v>
      </c>
      <c r="R235" s="6">
        <f t="shared" si="13"/>
        <v>0</v>
      </c>
      <c r="S235">
        <f t="shared" si="14"/>
        <v>4</v>
      </c>
      <c r="T235" s="6">
        <f t="shared" si="15"/>
        <v>1</v>
      </c>
    </row>
    <row r="236" spans="1:20" hidden="1">
      <c r="A236">
        <v>303</v>
      </c>
      <c r="B236" t="s">
        <v>310</v>
      </c>
      <c r="C236" s="10" t="s">
        <v>578</v>
      </c>
      <c r="D236">
        <v>39</v>
      </c>
      <c r="E236">
        <v>17</v>
      </c>
      <c r="F236">
        <v>28</v>
      </c>
      <c r="G236">
        <v>5</v>
      </c>
      <c r="H236">
        <v>23</v>
      </c>
      <c r="J236" s="8">
        <f>VLOOKUP($C236, Kategori!$A$2:$K$63,8)</f>
        <v>28.75</v>
      </c>
      <c r="K236" s="8">
        <f>VLOOKUP($C236, Kategori!$A$2:$K$63, 2, FALSE)</f>
        <v>4</v>
      </c>
      <c r="L236" s="8">
        <f>VLOOKUP($C236, Kategori!$A$2:$K$63, 10, FALSE)</f>
        <v>1.9792208117044185</v>
      </c>
      <c r="M236" s="8">
        <f>VLOOKUP($C236, Kategori!$A$2:$K$63, 11, FALSE)</f>
        <v>2.0207791882955815</v>
      </c>
      <c r="O236" s="9" t="s">
        <v>588</v>
      </c>
      <c r="Q236">
        <f t="shared" si="12"/>
        <v>0</v>
      </c>
      <c r="R236" s="6">
        <f t="shared" si="13"/>
        <v>0</v>
      </c>
      <c r="S236">
        <f t="shared" si="14"/>
        <v>4</v>
      </c>
      <c r="T236" s="6">
        <f t="shared" si="15"/>
        <v>1</v>
      </c>
    </row>
    <row r="237" spans="1:20" hidden="1">
      <c r="A237">
        <v>301</v>
      </c>
      <c r="B237" t="s">
        <v>308</v>
      </c>
      <c r="C237" s="10" t="s">
        <v>578</v>
      </c>
      <c r="D237">
        <v>30</v>
      </c>
      <c r="E237">
        <v>18</v>
      </c>
      <c r="F237">
        <v>18</v>
      </c>
      <c r="G237">
        <v>6</v>
      </c>
      <c r="H237">
        <v>12</v>
      </c>
      <c r="J237" s="8">
        <f>VLOOKUP($C237, Kategori!$A$2:$K$63,8)</f>
        <v>28.75</v>
      </c>
      <c r="K237" s="8">
        <f>VLOOKUP($C237, Kategori!$A$2:$K$63, 2, FALSE)</f>
        <v>4</v>
      </c>
      <c r="L237" s="8">
        <f>VLOOKUP($C237, Kategori!$A$2:$K$63, 10, FALSE)</f>
        <v>1.9792208117044185</v>
      </c>
      <c r="M237" s="8">
        <f>VLOOKUP($C237, Kategori!$A$2:$K$63, 11, FALSE)</f>
        <v>2.0207791882955815</v>
      </c>
      <c r="O237" s="9" t="s">
        <v>588</v>
      </c>
      <c r="Q237">
        <f t="shared" si="12"/>
        <v>0</v>
      </c>
      <c r="R237" s="6">
        <f t="shared" si="13"/>
        <v>0</v>
      </c>
      <c r="S237">
        <f t="shared" si="14"/>
        <v>4</v>
      </c>
      <c r="T237" s="6">
        <f t="shared" si="15"/>
        <v>1</v>
      </c>
    </row>
    <row r="238" spans="1:20" s="13" customFormat="1" hidden="1">
      <c r="A238" s="13">
        <v>258</v>
      </c>
      <c r="B238" s="17" t="s">
        <v>265</v>
      </c>
      <c r="C238" s="13" t="s">
        <v>574</v>
      </c>
      <c r="D238" s="13">
        <v>57</v>
      </c>
      <c r="E238" s="13">
        <v>11</v>
      </c>
      <c r="F238" s="13">
        <v>42</v>
      </c>
      <c r="G238" s="13">
        <v>7</v>
      </c>
      <c r="H238" s="13">
        <v>35</v>
      </c>
      <c r="J238" s="14">
        <f>VLOOKUP($C238, Kategori!$A$2:$K$63,8)</f>
        <v>26</v>
      </c>
      <c r="K238" s="14">
        <f>VLOOKUP($C238, Kategori!$A$2:$K$63, 2, FALSE)</f>
        <v>4</v>
      </c>
      <c r="L238" s="14">
        <f>VLOOKUP($C238, Kategori!$A$2:$K$63, 10, FALSE)</f>
        <v>1.7899040384109521</v>
      </c>
      <c r="M238" s="14">
        <f>VLOOKUP($C238, Kategori!$A$2:$K$63, 11, FALSE)</f>
        <v>2.2100959615890479</v>
      </c>
      <c r="O238" s="15" t="s">
        <v>589</v>
      </c>
      <c r="Q238" s="13">
        <f t="shared" si="12"/>
        <v>3</v>
      </c>
      <c r="R238" s="16">
        <f t="shared" si="13"/>
        <v>0.75</v>
      </c>
      <c r="S238" s="13">
        <f t="shared" si="14"/>
        <v>1</v>
      </c>
      <c r="T238" s="16">
        <f t="shared" si="15"/>
        <v>0.25</v>
      </c>
    </row>
    <row r="239" spans="1:20" s="13" customFormat="1" hidden="1">
      <c r="A239" s="13">
        <v>257</v>
      </c>
      <c r="B239" s="17" t="s">
        <v>264</v>
      </c>
      <c r="C239" s="13" t="s">
        <v>574</v>
      </c>
      <c r="D239" s="13">
        <v>46</v>
      </c>
      <c r="E239" s="13">
        <v>20</v>
      </c>
      <c r="F239" s="13">
        <v>31</v>
      </c>
      <c r="G239" s="13">
        <v>3</v>
      </c>
      <c r="H239" s="13">
        <v>28</v>
      </c>
      <c r="J239" s="14">
        <f>VLOOKUP($C239, Kategori!$A$2:$K$63,8)</f>
        <v>26</v>
      </c>
      <c r="K239" s="14">
        <f>VLOOKUP($C239, Kategori!$A$2:$K$63, 2, FALSE)</f>
        <v>4</v>
      </c>
      <c r="L239" s="14">
        <f>VLOOKUP($C239, Kategori!$A$2:$K$63, 10, FALSE)</f>
        <v>1.7899040384109521</v>
      </c>
      <c r="M239" s="14">
        <f>VLOOKUP($C239, Kategori!$A$2:$K$63, 11, FALSE)</f>
        <v>2.2100959615890479</v>
      </c>
      <c r="O239" s="15" t="s">
        <v>589</v>
      </c>
      <c r="Q239" s="13">
        <f t="shared" si="12"/>
        <v>3</v>
      </c>
      <c r="R239" s="16">
        <f t="shared" si="13"/>
        <v>0.75</v>
      </c>
      <c r="S239" s="13">
        <f t="shared" si="14"/>
        <v>1</v>
      </c>
      <c r="T239" s="16">
        <f t="shared" si="15"/>
        <v>0.25</v>
      </c>
    </row>
    <row r="240" spans="1:20" s="13" customFormat="1" hidden="1">
      <c r="A240" s="13">
        <v>256</v>
      </c>
      <c r="B240" s="17" t="s">
        <v>263</v>
      </c>
      <c r="C240" s="13" t="s">
        <v>574</v>
      </c>
      <c r="D240" s="13">
        <v>41</v>
      </c>
      <c r="E240" s="13">
        <v>11</v>
      </c>
      <c r="F240" s="13">
        <v>26</v>
      </c>
      <c r="G240" s="13">
        <v>4</v>
      </c>
      <c r="H240" s="13">
        <v>22</v>
      </c>
      <c r="J240" s="14">
        <f>VLOOKUP($C240, Kategori!$A$2:$K$63,8)</f>
        <v>26</v>
      </c>
      <c r="K240" s="14">
        <f>VLOOKUP($C240, Kategori!$A$2:$K$63, 2, FALSE)</f>
        <v>4</v>
      </c>
      <c r="L240" s="14">
        <f>VLOOKUP($C240, Kategori!$A$2:$K$63, 10, FALSE)</f>
        <v>1.7899040384109521</v>
      </c>
      <c r="M240" s="14">
        <f>VLOOKUP($C240, Kategori!$A$2:$K$63, 11, FALSE)</f>
        <v>2.2100959615890479</v>
      </c>
      <c r="O240" s="15" t="s">
        <v>589</v>
      </c>
      <c r="Q240" s="13">
        <f t="shared" si="12"/>
        <v>3</v>
      </c>
      <c r="R240" s="16">
        <f t="shared" si="13"/>
        <v>0.75</v>
      </c>
      <c r="S240" s="13">
        <f t="shared" si="14"/>
        <v>1</v>
      </c>
      <c r="T240" s="16">
        <f t="shared" si="15"/>
        <v>0.25</v>
      </c>
    </row>
    <row r="241" spans="1:20" hidden="1">
      <c r="A241">
        <v>254</v>
      </c>
      <c r="B241" t="s">
        <v>261</v>
      </c>
      <c r="C241" t="s">
        <v>574</v>
      </c>
      <c r="D241">
        <v>29</v>
      </c>
      <c r="E241">
        <v>9</v>
      </c>
      <c r="F241">
        <v>25</v>
      </c>
      <c r="G241">
        <v>6</v>
      </c>
      <c r="H241">
        <v>19</v>
      </c>
      <c r="J241" s="8">
        <f>VLOOKUP($C241, Kategori!$A$2:$K$63,8)</f>
        <v>26</v>
      </c>
      <c r="K241" s="8">
        <f>VLOOKUP($C241, Kategori!$A$2:$K$63, 2, FALSE)</f>
        <v>4</v>
      </c>
      <c r="L241" s="8">
        <f>VLOOKUP($C241, Kategori!$A$2:$K$63, 10, FALSE)</f>
        <v>1.7899040384109521</v>
      </c>
      <c r="M241" s="8">
        <f>VLOOKUP($C241, Kategori!$A$2:$K$63, 11, FALSE)</f>
        <v>2.2100959615890479</v>
      </c>
      <c r="O241" s="9" t="s">
        <v>588</v>
      </c>
      <c r="Q241">
        <f t="shared" si="12"/>
        <v>3</v>
      </c>
      <c r="R241" s="6">
        <f t="shared" si="13"/>
        <v>0.75</v>
      </c>
      <c r="S241">
        <f t="shared" si="14"/>
        <v>1</v>
      </c>
      <c r="T241" s="6">
        <f t="shared" si="15"/>
        <v>0.25</v>
      </c>
    </row>
    <row r="242" spans="1:20" s="13" customFormat="1" hidden="1">
      <c r="A242" s="13">
        <v>300</v>
      </c>
      <c r="B242" s="17" t="s">
        <v>307</v>
      </c>
      <c r="C242" s="13" t="s">
        <v>577</v>
      </c>
      <c r="D242" s="13">
        <v>155</v>
      </c>
      <c r="E242" s="13">
        <v>25</v>
      </c>
      <c r="F242" s="13">
        <v>155</v>
      </c>
      <c r="G242" s="13">
        <v>28</v>
      </c>
      <c r="H242" s="13">
        <v>127</v>
      </c>
      <c r="J242" s="14">
        <f>VLOOKUP($C242, Kategori!$A$2:$K$63,8)</f>
        <v>142.44444444444446</v>
      </c>
      <c r="K242" s="14">
        <f>VLOOKUP($C242, Kategori!$A$2:$K$63, 2, FALSE)</f>
        <v>2</v>
      </c>
      <c r="L242" s="14">
        <f>VLOOKUP($C242, Kategori!$A$2:$K$63, 10, FALSE)</f>
        <v>6.5056127549936535</v>
      </c>
      <c r="M242" s="14">
        <f>VLOOKUP($C242, Kategori!$A$2:$K$63, 11, FALSE)</f>
        <v>-4.5056127549936535</v>
      </c>
      <c r="O242" s="15" t="s">
        <v>589</v>
      </c>
      <c r="Q242" s="13">
        <f t="shared" si="12"/>
        <v>1</v>
      </c>
      <c r="R242" s="16">
        <f t="shared" si="13"/>
        <v>0.5</v>
      </c>
      <c r="S242" s="13">
        <f t="shared" si="14"/>
        <v>1</v>
      </c>
      <c r="T242" s="16">
        <f t="shared" si="15"/>
        <v>0.5</v>
      </c>
    </row>
    <row r="243" spans="1:20" hidden="1">
      <c r="A243">
        <v>299</v>
      </c>
      <c r="B243" t="s">
        <v>306</v>
      </c>
      <c r="C243" s="10" t="s">
        <v>577</v>
      </c>
      <c r="D243">
        <v>97</v>
      </c>
      <c r="E243">
        <v>35</v>
      </c>
      <c r="F243">
        <v>75</v>
      </c>
      <c r="G243">
        <v>13</v>
      </c>
      <c r="H243">
        <v>62</v>
      </c>
      <c r="J243" s="8">
        <f>VLOOKUP($C243, Kategori!$A$2:$K$63,8)</f>
        <v>142.44444444444446</v>
      </c>
      <c r="K243" s="8">
        <f>VLOOKUP($C243, Kategori!$A$2:$K$63, 2, FALSE)</f>
        <v>2</v>
      </c>
      <c r="L243" s="8">
        <f>VLOOKUP($C243, Kategori!$A$2:$K$63, 10, FALSE)</f>
        <v>6.5056127549936535</v>
      </c>
      <c r="M243" s="8">
        <f>VLOOKUP($C243, Kategori!$A$2:$K$63, 11, FALSE)</f>
        <v>-4.5056127549936535</v>
      </c>
      <c r="O243" s="9" t="s">
        <v>588</v>
      </c>
      <c r="Q243">
        <f t="shared" si="12"/>
        <v>1</v>
      </c>
      <c r="R243" s="6">
        <f t="shared" si="13"/>
        <v>0.5</v>
      </c>
      <c r="S243">
        <f t="shared" si="14"/>
        <v>1</v>
      </c>
      <c r="T243" s="6">
        <f t="shared" si="15"/>
        <v>0.5</v>
      </c>
    </row>
    <row r="244" spans="1:20" s="13" customFormat="1" hidden="1">
      <c r="A244" s="13">
        <v>498</v>
      </c>
      <c r="B244" s="17" t="s">
        <v>505</v>
      </c>
      <c r="C244" s="13" t="s">
        <v>591</v>
      </c>
      <c r="D244" s="13">
        <v>240</v>
      </c>
      <c r="E244" s="13">
        <v>37</v>
      </c>
      <c r="F244" s="13">
        <v>229</v>
      </c>
      <c r="G244" s="13">
        <v>26</v>
      </c>
      <c r="H244" s="13">
        <v>203</v>
      </c>
      <c r="J244" s="14">
        <f>VLOOKUP($C244, Kategori!$A$2:$K$63,8)</f>
        <v>203</v>
      </c>
      <c r="K244" s="14">
        <f>VLOOKUP($C244, Kategori!$A$2:$K$63, 2, FALSE)</f>
        <v>1</v>
      </c>
      <c r="L244" s="14">
        <f>VLOOKUP($C244, Kategori!$A$2:$K$63, 10, FALSE)</f>
        <v>13.975019992208589</v>
      </c>
      <c r="M244" s="14">
        <f>VLOOKUP($C244, Kategori!$A$2:$K$63, 11, FALSE)</f>
        <v>-12.975019992208589</v>
      </c>
      <c r="O244" s="15" t="s">
        <v>589</v>
      </c>
      <c r="Q244" s="13">
        <f t="shared" si="12"/>
        <v>1</v>
      </c>
      <c r="R244" s="16">
        <f t="shared" si="13"/>
        <v>1</v>
      </c>
      <c r="S244" s="13">
        <f t="shared" si="14"/>
        <v>0</v>
      </c>
      <c r="T244" s="16">
        <f t="shared" si="15"/>
        <v>0</v>
      </c>
    </row>
    <row r="245" spans="1:20" s="13" customFormat="1" hidden="1">
      <c r="A245" s="13">
        <v>475</v>
      </c>
      <c r="B245" s="17" t="s">
        <v>482</v>
      </c>
      <c r="C245" s="13" t="s">
        <v>593</v>
      </c>
      <c r="D245" s="13">
        <v>692</v>
      </c>
      <c r="E245" s="13">
        <v>109</v>
      </c>
      <c r="F245" s="13">
        <v>604</v>
      </c>
      <c r="G245" s="13">
        <v>43</v>
      </c>
      <c r="H245" s="13">
        <v>561</v>
      </c>
      <c r="J245" s="14">
        <f>VLOOKUP($C245, Kategori!$A$2:$K$63,8)</f>
        <v>114.5</v>
      </c>
      <c r="K245" s="14">
        <f>VLOOKUP($C245, Kategori!$A$2:$K$63, 2, FALSE)</f>
        <v>22</v>
      </c>
      <c r="L245" s="14">
        <f>VLOOKUP($C245, Kategori!$A$2:$K$63, 10, FALSE)</f>
        <v>7.8824620153097706</v>
      </c>
      <c r="M245" s="14">
        <f>VLOOKUP($C245, Kategori!$A$2:$K$63, 11, FALSE)</f>
        <v>14.11753798469023</v>
      </c>
      <c r="O245" s="15" t="s">
        <v>589</v>
      </c>
      <c r="Q245" s="13">
        <f t="shared" si="12"/>
        <v>10</v>
      </c>
      <c r="R245" s="16">
        <f t="shared" si="13"/>
        <v>0.45454545454545453</v>
      </c>
      <c r="S245" s="13">
        <f t="shared" si="14"/>
        <v>12</v>
      </c>
      <c r="T245" s="16">
        <f t="shared" si="15"/>
        <v>0.54545454545454541</v>
      </c>
    </row>
    <row r="246" spans="1:20" s="13" customFormat="1" hidden="1">
      <c r="A246" s="13">
        <v>473</v>
      </c>
      <c r="B246" s="17" t="s">
        <v>480</v>
      </c>
      <c r="C246" s="13" t="s">
        <v>593</v>
      </c>
      <c r="D246" s="13">
        <v>524</v>
      </c>
      <c r="E246" s="13">
        <v>8</v>
      </c>
      <c r="F246" s="13">
        <v>537</v>
      </c>
      <c r="G246" s="13">
        <v>25</v>
      </c>
      <c r="H246" s="13">
        <v>512</v>
      </c>
      <c r="J246" s="14">
        <f>VLOOKUP($C246, Kategori!$A$2:$K$63,8)</f>
        <v>114.5</v>
      </c>
      <c r="K246" s="14">
        <f>VLOOKUP($C246, Kategori!$A$2:$K$63, 2, FALSE)</f>
        <v>22</v>
      </c>
      <c r="L246" s="14">
        <f>VLOOKUP($C246, Kategori!$A$2:$K$63, 10, FALSE)</f>
        <v>7.8824620153097706</v>
      </c>
      <c r="M246" s="14">
        <f>VLOOKUP($C246, Kategori!$A$2:$K$63, 11, FALSE)</f>
        <v>14.11753798469023</v>
      </c>
      <c r="O246" s="15" t="s">
        <v>589</v>
      </c>
      <c r="Q246" s="13">
        <f t="shared" si="12"/>
        <v>10</v>
      </c>
      <c r="R246" s="16">
        <f t="shared" si="13"/>
        <v>0.45454545454545453</v>
      </c>
      <c r="S246" s="13">
        <f t="shared" si="14"/>
        <v>12</v>
      </c>
      <c r="T246" s="16">
        <f t="shared" si="15"/>
        <v>0.54545454545454541</v>
      </c>
    </row>
    <row r="247" spans="1:20" s="13" customFormat="1" hidden="1">
      <c r="A247" s="13">
        <v>474</v>
      </c>
      <c r="B247" s="17" t="s">
        <v>481</v>
      </c>
      <c r="C247" s="13" t="s">
        <v>593</v>
      </c>
      <c r="D247" s="13">
        <v>410</v>
      </c>
      <c r="E247" s="13">
        <v>43</v>
      </c>
      <c r="F247" s="13">
        <v>391</v>
      </c>
      <c r="G247" s="13">
        <v>21</v>
      </c>
      <c r="H247" s="13">
        <v>370</v>
      </c>
      <c r="J247" s="14">
        <f>VLOOKUP($C247, Kategori!$A$2:$K$63,8)</f>
        <v>114.5</v>
      </c>
      <c r="K247" s="14">
        <f>VLOOKUP($C247, Kategori!$A$2:$K$63, 2, FALSE)</f>
        <v>22</v>
      </c>
      <c r="L247" s="14">
        <f>VLOOKUP($C247, Kategori!$A$2:$K$63, 10, FALSE)</f>
        <v>7.8824620153097706</v>
      </c>
      <c r="M247" s="14">
        <f>VLOOKUP($C247, Kategori!$A$2:$K$63, 11, FALSE)</f>
        <v>14.11753798469023</v>
      </c>
      <c r="O247" s="15" t="s">
        <v>589</v>
      </c>
      <c r="Q247" s="13">
        <f t="shared" si="12"/>
        <v>10</v>
      </c>
      <c r="R247" s="16">
        <f t="shared" si="13"/>
        <v>0.45454545454545453</v>
      </c>
      <c r="S247" s="13">
        <f t="shared" si="14"/>
        <v>12</v>
      </c>
      <c r="T247" s="16">
        <f t="shared" si="15"/>
        <v>0.54545454545454541</v>
      </c>
    </row>
    <row r="248" spans="1:20" s="13" customFormat="1" hidden="1">
      <c r="A248" s="17">
        <v>489</v>
      </c>
      <c r="B248" s="17" t="s">
        <v>496</v>
      </c>
      <c r="C248" s="13" t="s">
        <v>593</v>
      </c>
      <c r="D248" s="13">
        <v>174</v>
      </c>
      <c r="E248" s="13">
        <v>30</v>
      </c>
      <c r="F248" s="13">
        <v>142</v>
      </c>
      <c r="G248" s="13">
        <v>9</v>
      </c>
      <c r="H248" s="13">
        <v>133</v>
      </c>
      <c r="J248" s="14">
        <f>VLOOKUP($C248, Kategori!$A$2:$K$63,8)</f>
        <v>114.5</v>
      </c>
      <c r="K248" s="14">
        <f>VLOOKUP($C248, Kategori!$A$2:$K$63, 2, FALSE)</f>
        <v>22</v>
      </c>
      <c r="L248" s="14">
        <f>VLOOKUP($C248, Kategori!$A$2:$K$63, 10, FALSE)</f>
        <v>7.8824620153097706</v>
      </c>
      <c r="M248" s="14">
        <f>VLOOKUP($C248, Kategori!$A$2:$K$63, 11, FALSE)</f>
        <v>14.11753798469023</v>
      </c>
      <c r="O248" s="15" t="s">
        <v>589</v>
      </c>
      <c r="Q248" s="13">
        <f t="shared" si="12"/>
        <v>10</v>
      </c>
      <c r="R248" s="16">
        <f t="shared" si="13"/>
        <v>0.45454545454545453</v>
      </c>
      <c r="S248" s="13">
        <f t="shared" si="14"/>
        <v>12</v>
      </c>
      <c r="T248" s="16">
        <f t="shared" si="15"/>
        <v>0.54545454545454541</v>
      </c>
    </row>
    <row r="249" spans="1:20" s="13" customFormat="1" hidden="1">
      <c r="A249" s="13">
        <v>469</v>
      </c>
      <c r="B249" s="17" t="s">
        <v>476</v>
      </c>
      <c r="C249" s="13" t="s">
        <v>593</v>
      </c>
      <c r="D249" s="13">
        <v>179</v>
      </c>
      <c r="E249" s="13">
        <v>51</v>
      </c>
      <c r="F249" s="13">
        <v>141</v>
      </c>
      <c r="G249" s="13">
        <v>12</v>
      </c>
      <c r="H249" s="13">
        <v>129</v>
      </c>
      <c r="J249" s="14">
        <f>VLOOKUP($C249, Kategori!$A$2:$K$63,8)</f>
        <v>114.5</v>
      </c>
      <c r="K249" s="14">
        <f>VLOOKUP($C249, Kategori!$A$2:$K$63, 2, FALSE)</f>
        <v>22</v>
      </c>
      <c r="L249" s="14">
        <f>VLOOKUP($C249, Kategori!$A$2:$K$63, 10, FALSE)</f>
        <v>7.8824620153097706</v>
      </c>
      <c r="M249" s="14">
        <f>VLOOKUP($C249, Kategori!$A$2:$K$63, 11, FALSE)</f>
        <v>14.11753798469023</v>
      </c>
      <c r="O249" s="15" t="s">
        <v>589</v>
      </c>
      <c r="Q249" s="13">
        <f t="shared" si="12"/>
        <v>10</v>
      </c>
      <c r="R249" s="16">
        <f t="shared" si="13"/>
        <v>0.45454545454545453</v>
      </c>
      <c r="S249" s="13">
        <f t="shared" si="14"/>
        <v>12</v>
      </c>
      <c r="T249" s="16">
        <f t="shared" si="15"/>
        <v>0.54545454545454541</v>
      </c>
    </row>
    <row r="250" spans="1:20" s="13" customFormat="1" hidden="1">
      <c r="A250" s="13">
        <v>470</v>
      </c>
      <c r="B250" s="17" t="s">
        <v>477</v>
      </c>
      <c r="C250" s="13" t="s">
        <v>593</v>
      </c>
      <c r="D250" s="13">
        <v>120</v>
      </c>
      <c r="E250" s="13">
        <v>27</v>
      </c>
      <c r="F250" s="13">
        <v>100</v>
      </c>
      <c r="G250" s="13">
        <v>7</v>
      </c>
      <c r="H250" s="13">
        <v>93</v>
      </c>
      <c r="J250" s="14">
        <f>VLOOKUP($C250, Kategori!$A$2:$K$63,8)</f>
        <v>114.5</v>
      </c>
      <c r="K250" s="14">
        <f>VLOOKUP($C250, Kategori!$A$2:$K$63, 2, FALSE)</f>
        <v>22</v>
      </c>
      <c r="L250" s="14">
        <f>VLOOKUP($C250, Kategori!$A$2:$K$63, 10, FALSE)</f>
        <v>7.8824620153097706</v>
      </c>
      <c r="M250" s="14">
        <f>VLOOKUP($C250, Kategori!$A$2:$K$63, 11, FALSE)</f>
        <v>14.11753798469023</v>
      </c>
      <c r="O250" s="15" t="s">
        <v>589</v>
      </c>
      <c r="Q250" s="13">
        <f t="shared" si="12"/>
        <v>10</v>
      </c>
      <c r="R250" s="16">
        <f t="shared" si="13"/>
        <v>0.45454545454545453</v>
      </c>
      <c r="S250" s="13">
        <f t="shared" si="14"/>
        <v>12</v>
      </c>
      <c r="T250" s="16">
        <f t="shared" si="15"/>
        <v>0.54545454545454541</v>
      </c>
    </row>
    <row r="251" spans="1:20" s="13" customFormat="1" hidden="1">
      <c r="A251" s="13">
        <v>477</v>
      </c>
      <c r="B251" s="17" t="s">
        <v>484</v>
      </c>
      <c r="C251" s="13" t="s">
        <v>593</v>
      </c>
      <c r="D251" s="13">
        <v>140</v>
      </c>
      <c r="E251" s="13">
        <v>45</v>
      </c>
      <c r="F251" s="13">
        <v>105</v>
      </c>
      <c r="G251" s="13">
        <v>12</v>
      </c>
      <c r="H251" s="13">
        <v>93</v>
      </c>
      <c r="J251" s="14">
        <f>VLOOKUP($C251, Kategori!$A$2:$K$63,8)</f>
        <v>114.5</v>
      </c>
      <c r="K251" s="14">
        <f>VLOOKUP($C251, Kategori!$A$2:$K$63, 2, FALSE)</f>
        <v>22</v>
      </c>
      <c r="L251" s="14">
        <f>VLOOKUP($C251, Kategori!$A$2:$K$63, 10, FALSE)</f>
        <v>7.8824620153097706</v>
      </c>
      <c r="M251" s="14">
        <f>VLOOKUP($C251, Kategori!$A$2:$K$63, 11, FALSE)</f>
        <v>14.11753798469023</v>
      </c>
      <c r="O251" s="15" t="s">
        <v>589</v>
      </c>
      <c r="Q251" s="13">
        <f t="shared" si="12"/>
        <v>10</v>
      </c>
      <c r="R251" s="16">
        <f t="shared" si="13"/>
        <v>0.45454545454545453</v>
      </c>
      <c r="S251" s="13">
        <f t="shared" si="14"/>
        <v>12</v>
      </c>
      <c r="T251" s="16">
        <f t="shared" si="15"/>
        <v>0.54545454545454541</v>
      </c>
    </row>
    <row r="252" spans="1:20" s="13" customFormat="1" hidden="1">
      <c r="A252" s="13">
        <v>481</v>
      </c>
      <c r="B252" s="17" t="s">
        <v>488</v>
      </c>
      <c r="C252" s="13" t="s">
        <v>593</v>
      </c>
      <c r="D252" s="13">
        <v>125</v>
      </c>
      <c r="E252" s="13">
        <v>48</v>
      </c>
      <c r="F252" s="13">
        <v>78</v>
      </c>
      <c r="G252" s="13">
        <v>0</v>
      </c>
      <c r="H252" s="13">
        <v>78</v>
      </c>
      <c r="J252" s="14">
        <f>VLOOKUP($C252, Kategori!$A$2:$K$63,8)</f>
        <v>114.5</v>
      </c>
      <c r="K252" s="14">
        <f>VLOOKUP($C252, Kategori!$A$2:$K$63, 2, FALSE)</f>
        <v>22</v>
      </c>
      <c r="L252" s="14">
        <f>VLOOKUP($C252, Kategori!$A$2:$K$63, 10, FALSE)</f>
        <v>7.8824620153097706</v>
      </c>
      <c r="M252" s="14">
        <f>VLOOKUP($C252, Kategori!$A$2:$K$63, 11, FALSE)</f>
        <v>14.11753798469023</v>
      </c>
      <c r="O252" s="15" t="s">
        <v>589</v>
      </c>
      <c r="Q252" s="13">
        <f t="shared" si="12"/>
        <v>10</v>
      </c>
      <c r="R252" s="16">
        <f t="shared" si="13"/>
        <v>0.45454545454545453</v>
      </c>
      <c r="S252" s="13">
        <f t="shared" si="14"/>
        <v>12</v>
      </c>
      <c r="T252" s="16">
        <f t="shared" si="15"/>
        <v>0.54545454545454541</v>
      </c>
    </row>
    <row r="253" spans="1:20" s="13" customFormat="1" hidden="1">
      <c r="A253" s="13">
        <v>471</v>
      </c>
      <c r="B253" s="17" t="s">
        <v>478</v>
      </c>
      <c r="C253" s="13" t="s">
        <v>593</v>
      </c>
      <c r="D253" s="13">
        <v>80</v>
      </c>
      <c r="E253" s="13">
        <v>6</v>
      </c>
      <c r="F253" s="13">
        <v>76</v>
      </c>
      <c r="G253" s="13">
        <v>3</v>
      </c>
      <c r="H253" s="13">
        <v>73</v>
      </c>
      <c r="J253" s="14">
        <f>VLOOKUP($C253, Kategori!$A$2:$K$63,8)</f>
        <v>114.5</v>
      </c>
      <c r="K253" s="14">
        <f>VLOOKUP($C253, Kategori!$A$2:$K$63, 2, FALSE)</f>
        <v>22</v>
      </c>
      <c r="L253" s="14">
        <f>VLOOKUP($C253, Kategori!$A$2:$K$63, 10, FALSE)</f>
        <v>7.8824620153097706</v>
      </c>
      <c r="M253" s="14">
        <f>VLOOKUP($C253, Kategori!$A$2:$K$63, 11, FALSE)</f>
        <v>14.11753798469023</v>
      </c>
      <c r="O253" s="15" t="s">
        <v>589</v>
      </c>
      <c r="Q253" s="13">
        <f t="shared" si="12"/>
        <v>10</v>
      </c>
      <c r="R253" s="16">
        <f t="shared" si="13"/>
        <v>0.45454545454545453</v>
      </c>
      <c r="S253" s="13">
        <f t="shared" si="14"/>
        <v>12</v>
      </c>
      <c r="T253" s="16">
        <f t="shared" si="15"/>
        <v>0.54545454545454541</v>
      </c>
    </row>
    <row r="254" spans="1:20" s="13" customFormat="1" hidden="1">
      <c r="A254" s="13">
        <v>472</v>
      </c>
      <c r="B254" s="17" t="s">
        <v>479</v>
      </c>
      <c r="C254" s="13" t="s">
        <v>593</v>
      </c>
      <c r="D254" s="13">
        <v>78</v>
      </c>
      <c r="E254" s="13">
        <v>17</v>
      </c>
      <c r="F254" s="13">
        <v>81</v>
      </c>
      <c r="G254" s="13">
        <v>18</v>
      </c>
      <c r="H254" s="13">
        <v>63</v>
      </c>
      <c r="J254" s="14">
        <f>VLOOKUP($C254, Kategori!$A$2:$K$63,8)</f>
        <v>114.5</v>
      </c>
      <c r="K254" s="14">
        <f>VLOOKUP($C254, Kategori!$A$2:$K$63, 2, FALSE)</f>
        <v>22</v>
      </c>
      <c r="L254" s="14">
        <f>VLOOKUP($C254, Kategori!$A$2:$K$63, 10, FALSE)</f>
        <v>7.8824620153097706</v>
      </c>
      <c r="M254" s="14">
        <f>VLOOKUP($C254, Kategori!$A$2:$K$63, 11, FALSE)</f>
        <v>14.11753798469023</v>
      </c>
      <c r="O254" s="15" t="s">
        <v>589</v>
      </c>
      <c r="Q254" s="13">
        <f t="shared" si="12"/>
        <v>10</v>
      </c>
      <c r="R254" s="16">
        <f t="shared" si="13"/>
        <v>0.45454545454545453</v>
      </c>
      <c r="S254" s="13">
        <f t="shared" si="14"/>
        <v>12</v>
      </c>
      <c r="T254" s="16">
        <f t="shared" si="15"/>
        <v>0.54545454545454541</v>
      </c>
    </row>
    <row r="255" spans="1:20" hidden="1">
      <c r="A255">
        <v>476</v>
      </c>
      <c r="B255" t="s">
        <v>483</v>
      </c>
      <c r="C255" t="s">
        <v>593</v>
      </c>
      <c r="D255">
        <v>61</v>
      </c>
      <c r="E255">
        <v>7</v>
      </c>
      <c r="F255">
        <v>63</v>
      </c>
      <c r="G255">
        <v>5</v>
      </c>
      <c r="H255">
        <v>58</v>
      </c>
      <c r="J255" s="8">
        <f>VLOOKUP($C255, Kategori!$A$2:$K$63,8)</f>
        <v>114.5</v>
      </c>
      <c r="K255" s="8">
        <f>VLOOKUP($C255, Kategori!$A$2:$K$63, 2, FALSE)</f>
        <v>22</v>
      </c>
      <c r="L255" s="8">
        <f>VLOOKUP($C255, Kategori!$A$2:$K$63, 10, FALSE)</f>
        <v>7.8824620153097706</v>
      </c>
      <c r="M255" s="8">
        <f>VLOOKUP($C255, Kategori!$A$2:$K$63, 11, FALSE)</f>
        <v>14.11753798469023</v>
      </c>
      <c r="O255" s="9" t="s">
        <v>588</v>
      </c>
      <c r="Q255">
        <f t="shared" si="12"/>
        <v>10</v>
      </c>
      <c r="R255" s="6">
        <f t="shared" si="13"/>
        <v>0.45454545454545453</v>
      </c>
      <c r="S255">
        <f t="shared" si="14"/>
        <v>12</v>
      </c>
      <c r="T255" s="6">
        <f t="shared" si="15"/>
        <v>0.54545454545454541</v>
      </c>
    </row>
    <row r="256" spans="1:20" hidden="1">
      <c r="A256">
        <v>488</v>
      </c>
      <c r="B256" t="s">
        <v>495</v>
      </c>
      <c r="C256" t="s">
        <v>593</v>
      </c>
      <c r="D256">
        <v>85</v>
      </c>
      <c r="E256">
        <v>33</v>
      </c>
      <c r="F256">
        <v>54</v>
      </c>
      <c r="G256">
        <v>1</v>
      </c>
      <c r="H256">
        <v>53</v>
      </c>
      <c r="J256" s="8">
        <f>VLOOKUP($C256, Kategori!$A$2:$K$63,8)</f>
        <v>114.5</v>
      </c>
      <c r="K256" s="8">
        <f>VLOOKUP($C256, Kategori!$A$2:$K$63, 2, FALSE)</f>
        <v>22</v>
      </c>
      <c r="L256" s="8">
        <f>VLOOKUP($C256, Kategori!$A$2:$K$63, 10, FALSE)</f>
        <v>7.8824620153097706</v>
      </c>
      <c r="M256" s="8">
        <f>VLOOKUP($C256, Kategori!$A$2:$K$63, 11, FALSE)</f>
        <v>14.11753798469023</v>
      </c>
      <c r="O256" s="9" t="s">
        <v>588</v>
      </c>
      <c r="Q256">
        <f t="shared" si="12"/>
        <v>10</v>
      </c>
      <c r="R256" s="6">
        <f t="shared" si="13"/>
        <v>0.45454545454545453</v>
      </c>
      <c r="S256">
        <f t="shared" si="14"/>
        <v>12</v>
      </c>
      <c r="T256" s="6">
        <f t="shared" si="15"/>
        <v>0.54545454545454541</v>
      </c>
    </row>
    <row r="257" spans="1:20" hidden="1">
      <c r="A257">
        <v>486</v>
      </c>
      <c r="B257" t="s">
        <v>493</v>
      </c>
      <c r="C257" t="s">
        <v>593</v>
      </c>
      <c r="D257">
        <v>40</v>
      </c>
      <c r="E257">
        <v>0</v>
      </c>
      <c r="F257">
        <v>50</v>
      </c>
      <c r="G257">
        <v>7</v>
      </c>
      <c r="H257">
        <v>43</v>
      </c>
      <c r="J257" s="8">
        <f>VLOOKUP($C257, Kategori!$A$2:$K$63,8)</f>
        <v>114.5</v>
      </c>
      <c r="K257" s="8">
        <f>VLOOKUP($C257, Kategori!$A$2:$K$63, 2, FALSE)</f>
        <v>22</v>
      </c>
      <c r="L257" s="8">
        <f>VLOOKUP($C257, Kategori!$A$2:$K$63, 10, FALSE)</f>
        <v>7.8824620153097706</v>
      </c>
      <c r="M257" s="8">
        <f>VLOOKUP($C257, Kategori!$A$2:$K$63, 11, FALSE)</f>
        <v>14.11753798469023</v>
      </c>
      <c r="O257" s="9" t="s">
        <v>588</v>
      </c>
      <c r="Q257">
        <f t="shared" si="12"/>
        <v>10</v>
      </c>
      <c r="R257" s="6">
        <f t="shared" si="13"/>
        <v>0.45454545454545453</v>
      </c>
      <c r="S257">
        <f t="shared" si="14"/>
        <v>12</v>
      </c>
      <c r="T257" s="6">
        <f t="shared" si="15"/>
        <v>0.54545454545454541</v>
      </c>
    </row>
    <row r="258" spans="1:20" hidden="1">
      <c r="A258">
        <v>491</v>
      </c>
      <c r="B258" t="s">
        <v>498</v>
      </c>
      <c r="C258" t="s">
        <v>593</v>
      </c>
      <c r="D258">
        <v>80</v>
      </c>
      <c r="E258">
        <v>38</v>
      </c>
      <c r="F258">
        <v>46</v>
      </c>
      <c r="G258">
        <v>4</v>
      </c>
      <c r="H258">
        <v>42</v>
      </c>
      <c r="J258" s="8">
        <f>VLOOKUP($C258, Kategori!$A$2:$K$63,8)</f>
        <v>114.5</v>
      </c>
      <c r="K258" s="8">
        <f>VLOOKUP($C258, Kategori!$A$2:$K$63, 2, FALSE)</f>
        <v>22</v>
      </c>
      <c r="L258" s="8">
        <f>VLOOKUP($C258, Kategori!$A$2:$K$63, 10, FALSE)</f>
        <v>7.8824620153097706</v>
      </c>
      <c r="M258" s="8">
        <f>VLOOKUP($C258, Kategori!$A$2:$K$63, 11, FALSE)</f>
        <v>14.11753798469023</v>
      </c>
      <c r="O258" s="9" t="s">
        <v>588</v>
      </c>
      <c r="Q258">
        <f t="shared" si="12"/>
        <v>10</v>
      </c>
      <c r="R258" s="6">
        <f t="shared" si="13"/>
        <v>0.45454545454545453</v>
      </c>
      <c r="S258">
        <f t="shared" si="14"/>
        <v>12</v>
      </c>
      <c r="T258" s="6">
        <f t="shared" si="15"/>
        <v>0.54545454545454541</v>
      </c>
    </row>
    <row r="259" spans="1:20" hidden="1">
      <c r="A259">
        <v>479</v>
      </c>
      <c r="B259" t="s">
        <v>486</v>
      </c>
      <c r="C259" t="s">
        <v>593</v>
      </c>
      <c r="D259">
        <v>80</v>
      </c>
      <c r="E259">
        <v>39</v>
      </c>
      <c r="F259">
        <v>42</v>
      </c>
      <c r="G259">
        <v>1</v>
      </c>
      <c r="H259">
        <v>41</v>
      </c>
      <c r="J259" s="8">
        <f>VLOOKUP($C259, Kategori!$A$2:$K$63,8)</f>
        <v>114.5</v>
      </c>
      <c r="K259" s="8">
        <f>VLOOKUP($C259, Kategori!$A$2:$K$63, 2, FALSE)</f>
        <v>22</v>
      </c>
      <c r="L259" s="8">
        <f>VLOOKUP($C259, Kategori!$A$2:$K$63, 10, FALSE)</f>
        <v>7.8824620153097706</v>
      </c>
      <c r="M259" s="8">
        <f>VLOOKUP($C259, Kategori!$A$2:$K$63, 11, FALSE)</f>
        <v>14.11753798469023</v>
      </c>
      <c r="O259" s="9" t="s">
        <v>588</v>
      </c>
      <c r="Q259">
        <f t="shared" si="12"/>
        <v>10</v>
      </c>
      <c r="R259" s="6">
        <f t="shared" si="13"/>
        <v>0.45454545454545453</v>
      </c>
      <c r="S259">
        <f t="shared" si="14"/>
        <v>12</v>
      </c>
      <c r="T259" s="6">
        <f t="shared" si="15"/>
        <v>0.54545454545454541</v>
      </c>
    </row>
    <row r="260" spans="1:20" hidden="1">
      <c r="A260">
        <v>482</v>
      </c>
      <c r="B260" t="s">
        <v>489</v>
      </c>
      <c r="C260" t="s">
        <v>593</v>
      </c>
      <c r="D260">
        <v>40</v>
      </c>
      <c r="E260">
        <v>1</v>
      </c>
      <c r="F260">
        <v>43</v>
      </c>
      <c r="G260">
        <v>8</v>
      </c>
      <c r="H260">
        <v>35</v>
      </c>
      <c r="J260" s="8">
        <f>VLOOKUP($C260, Kategori!$A$2:$K$63,8)</f>
        <v>114.5</v>
      </c>
      <c r="K260" s="8">
        <f>VLOOKUP($C260, Kategori!$A$2:$K$63, 2, FALSE)</f>
        <v>22</v>
      </c>
      <c r="L260" s="8">
        <f>VLOOKUP($C260, Kategori!$A$2:$K$63, 10, FALSE)</f>
        <v>7.8824620153097706</v>
      </c>
      <c r="M260" s="8">
        <f>VLOOKUP($C260, Kategori!$A$2:$K$63, 11, FALSE)</f>
        <v>14.11753798469023</v>
      </c>
      <c r="O260" s="9" t="s">
        <v>588</v>
      </c>
      <c r="Q260">
        <f t="shared" si="12"/>
        <v>10</v>
      </c>
      <c r="R260" s="6">
        <f t="shared" si="13"/>
        <v>0.45454545454545453</v>
      </c>
      <c r="S260">
        <f t="shared" si="14"/>
        <v>12</v>
      </c>
      <c r="T260" s="6">
        <f t="shared" si="15"/>
        <v>0.54545454545454541</v>
      </c>
    </row>
    <row r="261" spans="1:20" hidden="1">
      <c r="A261">
        <v>483</v>
      </c>
      <c r="B261" t="s">
        <v>490</v>
      </c>
      <c r="C261" t="s">
        <v>593</v>
      </c>
      <c r="D261">
        <v>40</v>
      </c>
      <c r="E261">
        <v>9</v>
      </c>
      <c r="F261">
        <v>40</v>
      </c>
      <c r="G261">
        <v>8</v>
      </c>
      <c r="H261">
        <v>32</v>
      </c>
      <c r="J261" s="8">
        <f>VLOOKUP($C261, Kategori!$A$2:$K$63,8)</f>
        <v>114.5</v>
      </c>
      <c r="K261" s="8">
        <f>VLOOKUP($C261, Kategori!$A$2:$K$63, 2, FALSE)</f>
        <v>22</v>
      </c>
      <c r="L261" s="8">
        <f>VLOOKUP($C261, Kategori!$A$2:$K$63, 10, FALSE)</f>
        <v>7.8824620153097706</v>
      </c>
      <c r="M261" s="8">
        <f>VLOOKUP($C261, Kategori!$A$2:$K$63, 11, FALSE)</f>
        <v>14.11753798469023</v>
      </c>
      <c r="O261" s="9" t="s">
        <v>588</v>
      </c>
      <c r="Q261">
        <f t="shared" ref="Q261:Q324" si="16" xml:space="preserve"> COUNTIFS($O$4:$O$519, "IN", $C$4:$C$519, C261)</f>
        <v>10</v>
      </c>
      <c r="R261" s="6">
        <f t="shared" ref="R261:R324" si="17">Q261/K261</f>
        <v>0.45454545454545453</v>
      </c>
      <c r="S261">
        <f t="shared" ref="S261:S324" si="18" xml:space="preserve"> COUNTIFS($O$4:$O$519, "OUT", $C$4:$C$519, C261)</f>
        <v>12</v>
      </c>
      <c r="T261" s="6">
        <f t="shared" ref="T261:T324" si="19">S261/K261</f>
        <v>0.54545454545454541</v>
      </c>
    </row>
    <row r="262" spans="1:20" hidden="1">
      <c r="A262">
        <v>485</v>
      </c>
      <c r="B262" t="s">
        <v>492</v>
      </c>
      <c r="C262" t="s">
        <v>593</v>
      </c>
      <c r="D262">
        <v>40</v>
      </c>
      <c r="E262">
        <v>14</v>
      </c>
      <c r="F262">
        <v>30</v>
      </c>
      <c r="G262">
        <v>0</v>
      </c>
      <c r="H262">
        <v>30</v>
      </c>
      <c r="J262" s="8">
        <f>VLOOKUP($C262, Kategori!$A$2:$K$63,8)</f>
        <v>114.5</v>
      </c>
      <c r="K262" s="8">
        <f>VLOOKUP($C262, Kategori!$A$2:$K$63, 2, FALSE)</f>
        <v>22</v>
      </c>
      <c r="L262" s="8">
        <f>VLOOKUP($C262, Kategori!$A$2:$K$63, 10, FALSE)</f>
        <v>7.8824620153097706</v>
      </c>
      <c r="M262" s="8">
        <f>VLOOKUP($C262, Kategori!$A$2:$K$63, 11, FALSE)</f>
        <v>14.11753798469023</v>
      </c>
      <c r="O262" s="9" t="s">
        <v>588</v>
      </c>
      <c r="Q262">
        <f t="shared" si="16"/>
        <v>10</v>
      </c>
      <c r="R262" s="6">
        <f t="shared" si="17"/>
        <v>0.45454545454545453</v>
      </c>
      <c r="S262">
        <f t="shared" si="18"/>
        <v>12</v>
      </c>
      <c r="T262" s="6">
        <f t="shared" si="19"/>
        <v>0.54545454545454541</v>
      </c>
    </row>
    <row r="263" spans="1:20" hidden="1">
      <c r="A263">
        <v>480</v>
      </c>
      <c r="B263" t="s">
        <v>487</v>
      </c>
      <c r="C263" t="s">
        <v>593</v>
      </c>
      <c r="D263">
        <v>40</v>
      </c>
      <c r="E263">
        <v>14</v>
      </c>
      <c r="F263">
        <v>30</v>
      </c>
      <c r="G263">
        <v>3</v>
      </c>
      <c r="H263">
        <v>27</v>
      </c>
      <c r="J263" s="8">
        <f>VLOOKUP($C263, Kategori!$A$2:$K$63,8)</f>
        <v>114.5</v>
      </c>
      <c r="K263" s="8">
        <f>VLOOKUP($C263, Kategori!$A$2:$K$63, 2, FALSE)</f>
        <v>22</v>
      </c>
      <c r="L263" s="8">
        <f>VLOOKUP($C263, Kategori!$A$2:$K$63, 10, FALSE)</f>
        <v>7.8824620153097706</v>
      </c>
      <c r="M263" s="8">
        <f>VLOOKUP($C263, Kategori!$A$2:$K$63, 11, FALSE)</f>
        <v>14.11753798469023</v>
      </c>
      <c r="O263" s="9" t="s">
        <v>588</v>
      </c>
      <c r="Q263">
        <f t="shared" si="16"/>
        <v>10</v>
      </c>
      <c r="R263" s="6">
        <f t="shared" si="17"/>
        <v>0.45454545454545453</v>
      </c>
      <c r="S263">
        <f t="shared" si="18"/>
        <v>12</v>
      </c>
      <c r="T263" s="6">
        <f t="shared" si="19"/>
        <v>0.54545454545454541</v>
      </c>
    </row>
    <row r="264" spans="1:20" hidden="1">
      <c r="A264">
        <v>484</v>
      </c>
      <c r="B264" t="s">
        <v>491</v>
      </c>
      <c r="C264" t="s">
        <v>593</v>
      </c>
      <c r="D264">
        <v>40</v>
      </c>
      <c r="E264">
        <v>22</v>
      </c>
      <c r="F264">
        <v>21</v>
      </c>
      <c r="G264">
        <v>2</v>
      </c>
      <c r="H264">
        <v>19</v>
      </c>
      <c r="J264" s="8">
        <f>VLOOKUP($C264, Kategori!$A$2:$K$63,8)</f>
        <v>114.5</v>
      </c>
      <c r="K264" s="8">
        <f>VLOOKUP($C264, Kategori!$A$2:$K$63, 2, FALSE)</f>
        <v>22</v>
      </c>
      <c r="L264" s="8">
        <f>VLOOKUP($C264, Kategori!$A$2:$K$63, 10, FALSE)</f>
        <v>7.8824620153097706</v>
      </c>
      <c r="M264" s="8">
        <f>VLOOKUP($C264, Kategori!$A$2:$K$63, 11, FALSE)</f>
        <v>14.11753798469023</v>
      </c>
      <c r="O264" s="9" t="s">
        <v>588</v>
      </c>
      <c r="Q264">
        <f t="shared" si="16"/>
        <v>10</v>
      </c>
      <c r="R264" s="6">
        <f t="shared" si="17"/>
        <v>0.45454545454545453</v>
      </c>
      <c r="S264">
        <f t="shared" si="18"/>
        <v>12</v>
      </c>
      <c r="T264" s="6">
        <f t="shared" si="19"/>
        <v>0.54545454545454541</v>
      </c>
    </row>
    <row r="265" spans="1:20" hidden="1">
      <c r="A265">
        <v>478</v>
      </c>
      <c r="B265" t="s">
        <v>485</v>
      </c>
      <c r="C265" t="s">
        <v>593</v>
      </c>
      <c r="D265">
        <v>36</v>
      </c>
      <c r="E265">
        <v>14</v>
      </c>
      <c r="F265">
        <v>17</v>
      </c>
      <c r="G265">
        <v>0</v>
      </c>
      <c r="H265">
        <v>17</v>
      </c>
      <c r="J265" s="8">
        <f>VLOOKUP($C265, Kategori!$A$2:$K$63,8)</f>
        <v>114.5</v>
      </c>
      <c r="K265" s="8">
        <f>VLOOKUP($C265, Kategori!$A$2:$K$63, 2, FALSE)</f>
        <v>22</v>
      </c>
      <c r="L265" s="8">
        <f>VLOOKUP($C265, Kategori!$A$2:$K$63, 10, FALSE)</f>
        <v>7.8824620153097706</v>
      </c>
      <c r="M265" s="8">
        <f>VLOOKUP($C265, Kategori!$A$2:$K$63, 11, FALSE)</f>
        <v>14.11753798469023</v>
      </c>
      <c r="O265" s="9" t="s">
        <v>588</v>
      </c>
      <c r="Q265">
        <f t="shared" si="16"/>
        <v>10</v>
      </c>
      <c r="R265" s="6">
        <f t="shared" si="17"/>
        <v>0.45454545454545453</v>
      </c>
      <c r="S265">
        <f t="shared" si="18"/>
        <v>12</v>
      </c>
      <c r="T265" s="6">
        <f t="shared" si="19"/>
        <v>0.54545454545454541</v>
      </c>
    </row>
    <row r="266" spans="1:20" hidden="1">
      <c r="A266">
        <v>487</v>
      </c>
      <c r="B266" t="s">
        <v>494</v>
      </c>
      <c r="C266" t="s">
        <v>593</v>
      </c>
      <c r="D266">
        <v>40</v>
      </c>
      <c r="E266">
        <v>23</v>
      </c>
      <c r="F266">
        <v>17</v>
      </c>
      <c r="G266">
        <v>0</v>
      </c>
      <c r="H266">
        <v>17</v>
      </c>
      <c r="J266" s="8">
        <f>VLOOKUP($C266, Kategori!$A$2:$K$63,8)</f>
        <v>114.5</v>
      </c>
      <c r="K266" s="8">
        <f>VLOOKUP($C266, Kategori!$A$2:$K$63, 2, FALSE)</f>
        <v>22</v>
      </c>
      <c r="L266" s="8">
        <f>VLOOKUP($C266, Kategori!$A$2:$K$63, 10, FALSE)</f>
        <v>7.8824620153097706</v>
      </c>
      <c r="M266" s="8">
        <f>VLOOKUP($C266, Kategori!$A$2:$K$63, 11, FALSE)</f>
        <v>14.11753798469023</v>
      </c>
      <c r="O266" s="9" t="s">
        <v>588</v>
      </c>
      <c r="Q266">
        <f t="shared" si="16"/>
        <v>10</v>
      </c>
      <c r="R266" s="6">
        <f t="shared" si="17"/>
        <v>0.45454545454545453</v>
      </c>
      <c r="S266">
        <f t="shared" si="18"/>
        <v>12</v>
      </c>
      <c r="T266" s="6">
        <f t="shared" si="19"/>
        <v>0.54545454545454541</v>
      </c>
    </row>
    <row r="267" spans="1:20" hidden="1">
      <c r="A267">
        <v>490</v>
      </c>
      <c r="B267" t="s">
        <v>497</v>
      </c>
      <c r="C267" s="10" t="s">
        <v>594</v>
      </c>
      <c r="D267">
        <v>40</v>
      </c>
      <c r="E267">
        <v>34</v>
      </c>
      <c r="F267">
        <v>9</v>
      </c>
      <c r="G267">
        <v>1</v>
      </c>
      <c r="H267">
        <v>8</v>
      </c>
      <c r="J267" s="8">
        <f>VLOOKUP($C267, Kategori!$A$2:$K$63,8)</f>
        <v>8</v>
      </c>
      <c r="K267" s="8">
        <f>VLOOKUP($C267, Kategori!$A$2:$K$63, 2, FALSE)</f>
        <v>1</v>
      </c>
      <c r="L267" s="8">
        <f>VLOOKUP($C267, Kategori!$A$2:$K$63, 10, FALSE)</f>
        <v>0.55073970412644679</v>
      </c>
      <c r="M267" s="8">
        <f>VLOOKUP($C267, Kategori!$A$2:$K$63, 11, FALSE)</f>
        <v>0.44926029587355321</v>
      </c>
      <c r="O267" s="9" t="s">
        <v>588</v>
      </c>
      <c r="Q267">
        <f t="shared" si="16"/>
        <v>0</v>
      </c>
      <c r="R267" s="6">
        <f t="shared" si="17"/>
        <v>0</v>
      </c>
      <c r="S267">
        <f t="shared" si="18"/>
        <v>1</v>
      </c>
      <c r="T267" s="6">
        <f t="shared" si="19"/>
        <v>1</v>
      </c>
    </row>
    <row r="268" spans="1:20" s="13" customFormat="1" hidden="1">
      <c r="A268" s="13">
        <v>497</v>
      </c>
      <c r="B268" s="17" t="s">
        <v>504</v>
      </c>
      <c r="C268" s="13" t="s">
        <v>595</v>
      </c>
      <c r="D268" s="13">
        <v>232</v>
      </c>
      <c r="E268" s="13">
        <v>1</v>
      </c>
      <c r="F268" s="13">
        <v>247</v>
      </c>
      <c r="G268" s="13">
        <v>15</v>
      </c>
      <c r="H268" s="13">
        <v>232</v>
      </c>
      <c r="J268" s="14">
        <f>VLOOKUP($C268, Kategori!$A$2:$K$63,8)</f>
        <v>154</v>
      </c>
      <c r="K268" s="14">
        <f>VLOOKUP($C268, Kategori!$A$2:$K$63, 2, FALSE)</f>
        <v>2</v>
      </c>
      <c r="L268" s="14">
        <f>VLOOKUP($C268, Kategori!$A$2:$K$63, 10, FALSE)</f>
        <v>10.601739304434101</v>
      </c>
      <c r="M268" s="14">
        <f>VLOOKUP($C268, Kategori!$A$2:$K$63, 11, FALSE)</f>
        <v>-8.6017393044341013</v>
      </c>
      <c r="O268" s="15" t="s">
        <v>589</v>
      </c>
      <c r="Q268" s="13">
        <f t="shared" si="16"/>
        <v>1</v>
      </c>
      <c r="R268" s="16">
        <f t="shared" si="17"/>
        <v>0.5</v>
      </c>
      <c r="S268" s="13">
        <f t="shared" si="18"/>
        <v>1</v>
      </c>
      <c r="T268" s="16">
        <f t="shared" si="19"/>
        <v>0.5</v>
      </c>
    </row>
    <row r="269" spans="1:20" hidden="1">
      <c r="A269">
        <v>496</v>
      </c>
      <c r="B269" t="s">
        <v>503</v>
      </c>
      <c r="C269" t="s">
        <v>595</v>
      </c>
      <c r="D269">
        <v>80</v>
      </c>
      <c r="E269">
        <v>5</v>
      </c>
      <c r="F269">
        <v>80</v>
      </c>
      <c r="G269">
        <v>4</v>
      </c>
      <c r="H269">
        <v>76</v>
      </c>
      <c r="J269" s="8">
        <f>VLOOKUP($C269, Kategori!$A$2:$K$63,8)</f>
        <v>154</v>
      </c>
      <c r="K269" s="8">
        <f>VLOOKUP($C269, Kategori!$A$2:$K$63, 2, FALSE)</f>
        <v>2</v>
      </c>
      <c r="L269" s="8">
        <f>VLOOKUP($C269, Kategori!$A$2:$K$63, 10, FALSE)</f>
        <v>10.601739304434101</v>
      </c>
      <c r="M269" s="8">
        <f>VLOOKUP($C269, Kategori!$A$2:$K$63, 11, FALSE)</f>
        <v>-8.6017393044341013</v>
      </c>
      <c r="O269" s="9" t="s">
        <v>588</v>
      </c>
      <c r="Q269">
        <f t="shared" si="16"/>
        <v>1</v>
      </c>
      <c r="R269" s="6">
        <f t="shared" si="17"/>
        <v>0.5</v>
      </c>
      <c r="S269">
        <f t="shared" si="18"/>
        <v>1</v>
      </c>
      <c r="T269" s="6">
        <f t="shared" si="19"/>
        <v>0.5</v>
      </c>
    </row>
    <row r="270" spans="1:20" s="13" customFormat="1" hidden="1">
      <c r="A270" s="13">
        <v>494</v>
      </c>
      <c r="B270" s="17" t="s">
        <v>501</v>
      </c>
      <c r="C270" s="13" t="s">
        <v>596</v>
      </c>
      <c r="D270" s="13">
        <v>131</v>
      </c>
      <c r="E270" s="13">
        <v>13</v>
      </c>
      <c r="F270" s="13">
        <v>115</v>
      </c>
      <c r="G270" s="13">
        <v>6</v>
      </c>
      <c r="H270" s="13">
        <v>109</v>
      </c>
      <c r="J270" s="14">
        <f>VLOOKUP($C270, Kategori!$A$2:$K$63,8)</f>
        <v>66.75</v>
      </c>
      <c r="K270" s="14">
        <f>VLOOKUP($C270, Kategori!$A$2:$K$63, 2, FALSE)</f>
        <v>4</v>
      </c>
      <c r="L270" s="14">
        <f>VLOOKUP($C270, Kategori!$A$2:$K$63, 10, FALSE)</f>
        <v>4.5952344063050408</v>
      </c>
      <c r="M270" s="14">
        <f>VLOOKUP($C270, Kategori!$A$2:$K$63, 11, FALSE)</f>
        <v>-0.59523440630504076</v>
      </c>
      <c r="O270" s="15" t="s">
        <v>589</v>
      </c>
      <c r="Q270" s="13">
        <f t="shared" si="16"/>
        <v>1</v>
      </c>
      <c r="R270" s="16">
        <f t="shared" si="17"/>
        <v>0.25</v>
      </c>
      <c r="S270" s="13">
        <f t="shared" si="18"/>
        <v>3</v>
      </c>
      <c r="T270" s="16">
        <f t="shared" si="19"/>
        <v>0.75</v>
      </c>
    </row>
    <row r="271" spans="1:20" hidden="1">
      <c r="A271">
        <v>492</v>
      </c>
      <c r="B271" t="s">
        <v>499</v>
      </c>
      <c r="C271" s="10" t="s">
        <v>596</v>
      </c>
      <c r="D271">
        <v>80</v>
      </c>
      <c r="E271">
        <v>14</v>
      </c>
      <c r="F271">
        <v>76</v>
      </c>
      <c r="G271">
        <v>7</v>
      </c>
      <c r="H271">
        <v>69</v>
      </c>
      <c r="J271" s="8">
        <f>VLOOKUP($C271, Kategori!$A$2:$K$63,8)</f>
        <v>66.75</v>
      </c>
      <c r="K271" s="8">
        <f>VLOOKUP($C271, Kategori!$A$2:$K$63, 2, FALSE)</f>
        <v>4</v>
      </c>
      <c r="L271" s="8">
        <f>VLOOKUP($C271, Kategori!$A$2:$K$63, 10, FALSE)</f>
        <v>4.5952344063050408</v>
      </c>
      <c r="M271" s="8">
        <f>VLOOKUP($C271, Kategori!$A$2:$K$63, 11, FALSE)</f>
        <v>-0.59523440630504076</v>
      </c>
      <c r="O271" s="9" t="s">
        <v>588</v>
      </c>
      <c r="Q271">
        <f t="shared" si="16"/>
        <v>1</v>
      </c>
      <c r="R271" s="6">
        <f t="shared" si="17"/>
        <v>0.25</v>
      </c>
      <c r="S271">
        <f t="shared" si="18"/>
        <v>3</v>
      </c>
      <c r="T271" s="6">
        <f t="shared" si="19"/>
        <v>0.75</v>
      </c>
    </row>
    <row r="272" spans="1:20" hidden="1">
      <c r="A272">
        <v>493</v>
      </c>
      <c r="B272" t="s">
        <v>500</v>
      </c>
      <c r="C272" s="10" t="s">
        <v>596</v>
      </c>
      <c r="D272">
        <v>71</v>
      </c>
      <c r="E272">
        <v>20</v>
      </c>
      <c r="F272">
        <v>60</v>
      </c>
      <c r="G272">
        <v>10</v>
      </c>
      <c r="H272">
        <v>50</v>
      </c>
      <c r="J272" s="8">
        <f>VLOOKUP($C272, Kategori!$A$2:$K$63,8)</f>
        <v>66.75</v>
      </c>
      <c r="K272" s="8">
        <f>VLOOKUP($C272, Kategori!$A$2:$K$63, 2, FALSE)</f>
        <v>4</v>
      </c>
      <c r="L272" s="8">
        <f>VLOOKUP($C272, Kategori!$A$2:$K$63, 10, FALSE)</f>
        <v>4.5952344063050408</v>
      </c>
      <c r="M272" s="8">
        <f>VLOOKUP($C272, Kategori!$A$2:$K$63, 11, FALSE)</f>
        <v>-0.59523440630504076</v>
      </c>
      <c r="O272" s="9" t="s">
        <v>588</v>
      </c>
      <c r="Q272">
        <f t="shared" si="16"/>
        <v>1</v>
      </c>
      <c r="R272" s="6">
        <f t="shared" si="17"/>
        <v>0.25</v>
      </c>
      <c r="S272">
        <f t="shared" si="18"/>
        <v>3</v>
      </c>
      <c r="T272" s="6">
        <f t="shared" si="19"/>
        <v>0.75</v>
      </c>
    </row>
    <row r="273" spans="1:20" hidden="1">
      <c r="A273">
        <v>495</v>
      </c>
      <c r="B273" t="s">
        <v>502</v>
      </c>
      <c r="C273" s="10" t="s">
        <v>596</v>
      </c>
      <c r="D273">
        <v>62</v>
      </c>
      <c r="E273">
        <v>21</v>
      </c>
      <c r="F273">
        <v>43</v>
      </c>
      <c r="G273">
        <v>4</v>
      </c>
      <c r="H273">
        <v>39</v>
      </c>
      <c r="J273" s="8">
        <f>VLOOKUP($C273, Kategori!$A$2:$K$63,8)</f>
        <v>66.75</v>
      </c>
      <c r="K273" s="8">
        <f>VLOOKUP($C273, Kategori!$A$2:$K$63, 2, FALSE)</f>
        <v>4</v>
      </c>
      <c r="L273" s="8">
        <f>VLOOKUP($C273, Kategori!$A$2:$K$63, 10, FALSE)</f>
        <v>4.5952344063050408</v>
      </c>
      <c r="M273" s="8">
        <f>VLOOKUP($C273, Kategori!$A$2:$K$63, 11, FALSE)</f>
        <v>-0.59523440630504076</v>
      </c>
      <c r="O273" s="9" t="s">
        <v>588</v>
      </c>
      <c r="Q273">
        <f t="shared" si="16"/>
        <v>1</v>
      </c>
      <c r="R273" s="6">
        <f t="shared" si="17"/>
        <v>0.25</v>
      </c>
      <c r="S273">
        <f t="shared" si="18"/>
        <v>3</v>
      </c>
      <c r="T273" s="6">
        <f t="shared" si="19"/>
        <v>0.75</v>
      </c>
    </row>
    <row r="274" spans="1:20" s="13" customFormat="1" hidden="1">
      <c r="A274" s="13">
        <v>458</v>
      </c>
      <c r="B274" s="17" t="s">
        <v>465</v>
      </c>
      <c r="C274" s="13" t="s">
        <v>536</v>
      </c>
      <c r="D274" s="13">
        <v>127</v>
      </c>
      <c r="E274" s="13">
        <v>23</v>
      </c>
      <c r="F274" s="13">
        <v>110</v>
      </c>
      <c r="G274" s="13">
        <v>11</v>
      </c>
      <c r="H274" s="13">
        <v>99</v>
      </c>
      <c r="J274" s="14">
        <f>VLOOKUP($C274, Kategori!$A$2:$K$63,8)</f>
        <v>52.666666666666664</v>
      </c>
      <c r="K274" s="14">
        <f>VLOOKUP($C274, Kategori!$A$2:$K$63, 2, FALSE)</f>
        <v>6</v>
      </c>
      <c r="L274" s="14">
        <f>VLOOKUP($C274, Kategori!$A$2:$K$63, 10, FALSE)</f>
        <v>3.6257030521657749</v>
      </c>
      <c r="M274" s="14">
        <f>VLOOKUP($C274, Kategori!$A$2:$K$63, 11, FALSE)</f>
        <v>2.3742969478342251</v>
      </c>
      <c r="O274" s="15" t="s">
        <v>589</v>
      </c>
      <c r="Q274" s="13">
        <f t="shared" si="16"/>
        <v>2</v>
      </c>
      <c r="R274" s="16">
        <f t="shared" si="17"/>
        <v>0.33333333333333331</v>
      </c>
      <c r="S274" s="13">
        <f t="shared" si="18"/>
        <v>4</v>
      </c>
      <c r="T274" s="16">
        <f t="shared" si="19"/>
        <v>0.66666666666666663</v>
      </c>
    </row>
    <row r="275" spans="1:20" s="13" customFormat="1" hidden="1">
      <c r="A275" s="17">
        <v>466</v>
      </c>
      <c r="B275" s="17" t="s">
        <v>473</v>
      </c>
      <c r="C275" s="13" t="s">
        <v>536</v>
      </c>
      <c r="D275" s="13">
        <v>108</v>
      </c>
      <c r="E275" s="13">
        <v>33</v>
      </c>
      <c r="F275" s="13">
        <v>86</v>
      </c>
      <c r="G275" s="13">
        <v>11</v>
      </c>
      <c r="H275" s="13">
        <v>75</v>
      </c>
      <c r="J275" s="14">
        <f>VLOOKUP($C275, Kategori!$A$2:$K$63,8)</f>
        <v>52.666666666666664</v>
      </c>
      <c r="K275" s="14">
        <f>VLOOKUP($C275, Kategori!$A$2:$K$63, 2, FALSE)</f>
        <v>6</v>
      </c>
      <c r="L275" s="14">
        <f>VLOOKUP($C275, Kategori!$A$2:$K$63, 10, FALSE)</f>
        <v>3.6257030521657749</v>
      </c>
      <c r="M275" s="14">
        <f>VLOOKUP($C275, Kategori!$A$2:$K$63, 11, FALSE)</f>
        <v>2.3742969478342251</v>
      </c>
      <c r="O275" s="15" t="s">
        <v>589</v>
      </c>
      <c r="Q275" s="13">
        <f t="shared" si="16"/>
        <v>2</v>
      </c>
      <c r="R275" s="16">
        <f t="shared" si="17"/>
        <v>0.33333333333333331</v>
      </c>
      <c r="S275" s="13">
        <f t="shared" si="18"/>
        <v>4</v>
      </c>
      <c r="T275" s="16">
        <f t="shared" si="19"/>
        <v>0.66666666666666663</v>
      </c>
    </row>
    <row r="276" spans="1:20" hidden="1">
      <c r="A276">
        <v>459</v>
      </c>
      <c r="B276" t="s">
        <v>466</v>
      </c>
      <c r="C276" t="s">
        <v>536</v>
      </c>
      <c r="D276">
        <v>74</v>
      </c>
      <c r="E276">
        <v>25</v>
      </c>
      <c r="F276">
        <v>61</v>
      </c>
      <c r="G276">
        <v>8</v>
      </c>
      <c r="H276">
        <v>53</v>
      </c>
      <c r="J276" s="8">
        <f>VLOOKUP($C276, Kategori!$A$2:$K$63,8)</f>
        <v>52.666666666666664</v>
      </c>
      <c r="K276" s="8">
        <f>VLOOKUP($C276, Kategori!$A$2:$K$63, 2, FALSE)</f>
        <v>6</v>
      </c>
      <c r="L276" s="8">
        <f>VLOOKUP($C276, Kategori!$A$2:$K$63, 10, FALSE)</f>
        <v>3.6257030521657749</v>
      </c>
      <c r="M276" s="8">
        <f>VLOOKUP($C276, Kategori!$A$2:$K$63, 11, FALSE)</f>
        <v>2.3742969478342251</v>
      </c>
      <c r="O276" s="9" t="s">
        <v>588</v>
      </c>
      <c r="Q276">
        <f t="shared" si="16"/>
        <v>2</v>
      </c>
      <c r="R276" s="6">
        <f t="shared" si="17"/>
        <v>0.33333333333333331</v>
      </c>
      <c r="S276">
        <f t="shared" si="18"/>
        <v>4</v>
      </c>
      <c r="T276" s="6">
        <f t="shared" si="19"/>
        <v>0.66666666666666663</v>
      </c>
    </row>
    <row r="277" spans="1:20" hidden="1">
      <c r="A277">
        <v>457</v>
      </c>
      <c r="B277" t="s">
        <v>464</v>
      </c>
      <c r="C277" t="s">
        <v>536</v>
      </c>
      <c r="D277">
        <v>83</v>
      </c>
      <c r="E277">
        <v>33</v>
      </c>
      <c r="F277">
        <v>48</v>
      </c>
      <c r="G277">
        <v>7</v>
      </c>
      <c r="H277">
        <v>41</v>
      </c>
      <c r="J277" s="8">
        <f>VLOOKUP($C277, Kategori!$A$2:$K$63,8)</f>
        <v>52.666666666666664</v>
      </c>
      <c r="K277" s="8">
        <f>VLOOKUP($C277, Kategori!$A$2:$K$63, 2, FALSE)</f>
        <v>6</v>
      </c>
      <c r="L277" s="8">
        <f>VLOOKUP($C277, Kategori!$A$2:$K$63, 10, FALSE)</f>
        <v>3.6257030521657749</v>
      </c>
      <c r="M277" s="8">
        <f>VLOOKUP($C277, Kategori!$A$2:$K$63, 11, FALSE)</f>
        <v>2.3742969478342251</v>
      </c>
      <c r="O277" s="9" t="s">
        <v>588</v>
      </c>
      <c r="Q277">
        <f t="shared" si="16"/>
        <v>2</v>
      </c>
      <c r="R277" s="6">
        <f t="shared" si="17"/>
        <v>0.33333333333333331</v>
      </c>
      <c r="S277">
        <f t="shared" si="18"/>
        <v>4</v>
      </c>
      <c r="T277" s="6">
        <f t="shared" si="19"/>
        <v>0.66666666666666663</v>
      </c>
    </row>
    <row r="278" spans="1:20" hidden="1">
      <c r="A278">
        <v>463</v>
      </c>
      <c r="B278" t="s">
        <v>470</v>
      </c>
      <c r="C278" t="s">
        <v>536</v>
      </c>
      <c r="D278">
        <v>36</v>
      </c>
      <c r="E278">
        <v>9</v>
      </c>
      <c r="F278">
        <v>32</v>
      </c>
      <c r="G278">
        <v>6</v>
      </c>
      <c r="H278">
        <v>26</v>
      </c>
      <c r="J278" s="8">
        <f>VLOOKUP($C278, Kategori!$A$2:$K$63,8)</f>
        <v>52.666666666666664</v>
      </c>
      <c r="K278" s="8">
        <f>VLOOKUP($C278, Kategori!$A$2:$K$63, 2, FALSE)</f>
        <v>6</v>
      </c>
      <c r="L278" s="8">
        <f>VLOOKUP($C278, Kategori!$A$2:$K$63, 10, FALSE)</f>
        <v>3.6257030521657749</v>
      </c>
      <c r="M278" s="8">
        <f>VLOOKUP($C278, Kategori!$A$2:$K$63, 11, FALSE)</f>
        <v>2.3742969478342251</v>
      </c>
      <c r="O278" s="9" t="s">
        <v>588</v>
      </c>
      <c r="Q278">
        <f t="shared" si="16"/>
        <v>2</v>
      </c>
      <c r="R278" s="6">
        <f t="shared" si="17"/>
        <v>0.33333333333333331</v>
      </c>
      <c r="S278">
        <f t="shared" si="18"/>
        <v>4</v>
      </c>
      <c r="T278" s="6">
        <f t="shared" si="19"/>
        <v>0.66666666666666663</v>
      </c>
    </row>
    <row r="279" spans="1:20" hidden="1">
      <c r="A279">
        <v>460</v>
      </c>
      <c r="B279" t="s">
        <v>467</v>
      </c>
      <c r="C279" t="s">
        <v>536</v>
      </c>
      <c r="D279">
        <v>36</v>
      </c>
      <c r="E279">
        <v>14</v>
      </c>
      <c r="F279">
        <v>28</v>
      </c>
      <c r="G279">
        <v>6</v>
      </c>
      <c r="H279">
        <v>22</v>
      </c>
      <c r="J279" s="8">
        <f>VLOOKUP($C279, Kategori!$A$2:$K$63,8)</f>
        <v>52.666666666666664</v>
      </c>
      <c r="K279" s="8">
        <f>VLOOKUP($C279, Kategori!$A$2:$K$63, 2, FALSE)</f>
        <v>6</v>
      </c>
      <c r="L279" s="8">
        <f>VLOOKUP($C279, Kategori!$A$2:$K$63, 10, FALSE)</f>
        <v>3.6257030521657749</v>
      </c>
      <c r="M279" s="8">
        <f>VLOOKUP($C279, Kategori!$A$2:$K$63, 11, FALSE)</f>
        <v>2.3742969478342251</v>
      </c>
      <c r="O279" s="9" t="s">
        <v>588</v>
      </c>
      <c r="Q279">
        <f t="shared" si="16"/>
        <v>2</v>
      </c>
      <c r="R279" s="6">
        <f t="shared" si="17"/>
        <v>0.33333333333333331</v>
      </c>
      <c r="S279">
        <f t="shared" si="18"/>
        <v>4</v>
      </c>
      <c r="T279" s="6">
        <f t="shared" si="19"/>
        <v>0.66666666666666663</v>
      </c>
    </row>
    <row r="280" spans="1:20" s="13" customFormat="1" hidden="1">
      <c r="A280" s="13">
        <v>93</v>
      </c>
      <c r="B280" s="17" t="s">
        <v>100</v>
      </c>
      <c r="C280" s="13" t="s">
        <v>550</v>
      </c>
      <c r="D280" s="13">
        <v>82</v>
      </c>
      <c r="E280" s="13">
        <v>31</v>
      </c>
      <c r="F280" s="13">
        <v>62</v>
      </c>
      <c r="G280" s="13">
        <v>8</v>
      </c>
      <c r="H280" s="13">
        <v>54</v>
      </c>
      <c r="J280" s="14">
        <f>VLOOKUP($C280, Kategori!$A$2:$K$63,8)</f>
        <v>52.666666666666664</v>
      </c>
      <c r="K280" s="14">
        <f>VLOOKUP($C280, Kategori!$A$2:$K$63, 2, FALSE)</f>
        <v>2</v>
      </c>
      <c r="L280" s="14">
        <f>VLOOKUP($C280, Kategori!$A$2:$K$63, 10, FALSE)</f>
        <v>3.2700169932507785</v>
      </c>
      <c r="M280" s="14">
        <f>VLOOKUP($C280, Kategori!$A$2:$K$63, 11, FALSE)</f>
        <v>-1.2700169932507785</v>
      </c>
      <c r="O280" s="15" t="s">
        <v>589</v>
      </c>
      <c r="Q280" s="13">
        <f t="shared" si="16"/>
        <v>1</v>
      </c>
      <c r="R280" s="16">
        <f t="shared" si="17"/>
        <v>0.5</v>
      </c>
      <c r="S280" s="13">
        <f t="shared" si="18"/>
        <v>1</v>
      </c>
      <c r="T280" s="16">
        <f t="shared" si="19"/>
        <v>0.5</v>
      </c>
    </row>
    <row r="281" spans="1:20" hidden="1">
      <c r="A281">
        <v>92</v>
      </c>
      <c r="B281" t="s">
        <v>99</v>
      </c>
      <c r="C281" s="10" t="s">
        <v>550</v>
      </c>
      <c r="D281">
        <v>56</v>
      </c>
      <c r="E281">
        <v>13</v>
      </c>
      <c r="F281">
        <v>44</v>
      </c>
      <c r="G281">
        <v>3</v>
      </c>
      <c r="H281">
        <v>41</v>
      </c>
      <c r="J281" s="8">
        <f>VLOOKUP($C281, Kategori!$A$2:$K$63,8)</f>
        <v>52.666666666666664</v>
      </c>
      <c r="K281" s="8">
        <f>VLOOKUP($C281, Kategori!$A$2:$K$63, 2, FALSE)</f>
        <v>2</v>
      </c>
      <c r="L281" s="8">
        <f>VLOOKUP($C281, Kategori!$A$2:$K$63, 10, FALSE)</f>
        <v>3.2700169932507785</v>
      </c>
      <c r="M281" s="8">
        <f>VLOOKUP($C281, Kategori!$A$2:$K$63, 11, FALSE)</f>
        <v>-1.2700169932507785</v>
      </c>
      <c r="O281" s="9" t="s">
        <v>588</v>
      </c>
      <c r="Q281">
        <f t="shared" si="16"/>
        <v>1</v>
      </c>
      <c r="R281" s="6">
        <f t="shared" si="17"/>
        <v>0.5</v>
      </c>
      <c r="S281">
        <f t="shared" si="18"/>
        <v>1</v>
      </c>
      <c r="T281" s="6">
        <f t="shared" si="19"/>
        <v>0.5</v>
      </c>
    </row>
    <row r="282" spans="1:20" s="13" customFormat="1" hidden="1">
      <c r="A282" s="13">
        <v>119</v>
      </c>
      <c r="B282" s="17" t="s">
        <v>126</v>
      </c>
      <c r="C282" s="13" t="s">
        <v>552</v>
      </c>
      <c r="D282" s="13">
        <v>164</v>
      </c>
      <c r="E282" s="13">
        <v>8</v>
      </c>
      <c r="F282" s="13">
        <v>175</v>
      </c>
      <c r="G282" s="13">
        <v>20</v>
      </c>
      <c r="H282" s="13">
        <v>155</v>
      </c>
      <c r="J282" s="14">
        <f>VLOOKUP($C282, Kategori!$A$2:$K$63,8)</f>
        <v>52.666666666666664</v>
      </c>
      <c r="K282" s="14">
        <f>VLOOKUP($C282, Kategori!$A$2:$K$63, 2, FALSE)</f>
        <v>13</v>
      </c>
      <c r="L282" s="14">
        <f>VLOOKUP($C282, Kategori!$A$2:$K$63, 10, FALSE)</f>
        <v>5.0254998001538276</v>
      </c>
      <c r="M282" s="14">
        <f>VLOOKUP($C282, Kategori!$A$2:$K$63, 11, FALSE)</f>
        <v>7.9745001998461724</v>
      </c>
      <c r="O282" s="15" t="s">
        <v>589</v>
      </c>
      <c r="Q282" s="13">
        <f t="shared" si="16"/>
        <v>7</v>
      </c>
      <c r="R282" s="16">
        <f t="shared" si="17"/>
        <v>0.53846153846153844</v>
      </c>
      <c r="S282" s="13">
        <f t="shared" si="18"/>
        <v>6</v>
      </c>
      <c r="T282" s="16">
        <f t="shared" si="19"/>
        <v>0.46153846153846156</v>
      </c>
    </row>
    <row r="283" spans="1:20" s="13" customFormat="1" hidden="1">
      <c r="A283" s="13">
        <v>117</v>
      </c>
      <c r="B283" s="17" t="s">
        <v>124</v>
      </c>
      <c r="C283" s="13" t="s">
        <v>552</v>
      </c>
      <c r="D283" s="13">
        <v>167</v>
      </c>
      <c r="E283" s="13">
        <v>25</v>
      </c>
      <c r="F283" s="13">
        <v>184</v>
      </c>
      <c r="G283" s="13">
        <v>43</v>
      </c>
      <c r="H283" s="13">
        <v>141</v>
      </c>
      <c r="J283" s="14">
        <f>VLOOKUP($C283, Kategori!$A$2:$K$63,8)</f>
        <v>52.666666666666664</v>
      </c>
      <c r="K283" s="14">
        <f>VLOOKUP($C283, Kategori!$A$2:$K$63, 2, FALSE)</f>
        <v>13</v>
      </c>
      <c r="L283" s="14">
        <f>VLOOKUP($C283, Kategori!$A$2:$K$63, 10, FALSE)</f>
        <v>5.0254998001538276</v>
      </c>
      <c r="M283" s="14">
        <f>VLOOKUP($C283, Kategori!$A$2:$K$63, 11, FALSE)</f>
        <v>7.9745001998461724</v>
      </c>
      <c r="O283" s="15" t="s">
        <v>589</v>
      </c>
      <c r="Q283" s="13">
        <f t="shared" si="16"/>
        <v>7</v>
      </c>
      <c r="R283" s="16">
        <f t="shared" si="17"/>
        <v>0.53846153846153844</v>
      </c>
      <c r="S283" s="13">
        <f t="shared" si="18"/>
        <v>6</v>
      </c>
      <c r="T283" s="16">
        <f t="shared" si="19"/>
        <v>0.46153846153846156</v>
      </c>
    </row>
    <row r="284" spans="1:20" s="13" customFormat="1" hidden="1">
      <c r="A284" s="13">
        <v>121</v>
      </c>
      <c r="B284" s="17" t="s">
        <v>128</v>
      </c>
      <c r="C284" s="13" t="s">
        <v>552</v>
      </c>
      <c r="D284" s="13">
        <v>121</v>
      </c>
      <c r="E284" s="13">
        <v>18</v>
      </c>
      <c r="F284" s="13">
        <v>133</v>
      </c>
      <c r="G284" s="13">
        <v>26</v>
      </c>
      <c r="H284" s="13">
        <v>107</v>
      </c>
      <c r="J284" s="14">
        <f>VLOOKUP($C284, Kategori!$A$2:$K$63,8)</f>
        <v>52.666666666666664</v>
      </c>
      <c r="K284" s="14">
        <f>VLOOKUP($C284, Kategori!$A$2:$K$63, 2, FALSE)</f>
        <v>13</v>
      </c>
      <c r="L284" s="14">
        <f>VLOOKUP($C284, Kategori!$A$2:$K$63, 10, FALSE)</f>
        <v>5.0254998001538276</v>
      </c>
      <c r="M284" s="14">
        <f>VLOOKUP($C284, Kategori!$A$2:$K$63, 11, FALSE)</f>
        <v>7.9745001998461724</v>
      </c>
      <c r="O284" s="15" t="s">
        <v>589</v>
      </c>
      <c r="Q284" s="13">
        <f t="shared" si="16"/>
        <v>7</v>
      </c>
      <c r="R284" s="16">
        <f t="shared" si="17"/>
        <v>0.53846153846153844</v>
      </c>
      <c r="S284" s="13">
        <f t="shared" si="18"/>
        <v>6</v>
      </c>
      <c r="T284" s="16">
        <f t="shared" si="19"/>
        <v>0.46153846153846156</v>
      </c>
    </row>
    <row r="285" spans="1:20" s="13" customFormat="1" hidden="1">
      <c r="A285" s="13">
        <v>113</v>
      </c>
      <c r="B285" s="17" t="s">
        <v>120</v>
      </c>
      <c r="C285" s="13" t="s">
        <v>552</v>
      </c>
      <c r="D285" s="13">
        <v>120</v>
      </c>
      <c r="E285" s="13">
        <v>32</v>
      </c>
      <c r="F285" s="13">
        <v>97</v>
      </c>
      <c r="G285" s="13">
        <v>8</v>
      </c>
      <c r="H285" s="13">
        <v>89</v>
      </c>
      <c r="J285" s="14">
        <f>VLOOKUP($C285, Kategori!$A$2:$K$63,8)</f>
        <v>52.666666666666664</v>
      </c>
      <c r="K285" s="14">
        <f>VLOOKUP($C285, Kategori!$A$2:$K$63, 2, FALSE)</f>
        <v>13</v>
      </c>
      <c r="L285" s="14">
        <f>VLOOKUP($C285, Kategori!$A$2:$K$63, 10, FALSE)</f>
        <v>5.0254998001538276</v>
      </c>
      <c r="M285" s="14">
        <f>VLOOKUP($C285, Kategori!$A$2:$K$63, 11, FALSE)</f>
        <v>7.9745001998461724</v>
      </c>
      <c r="O285" s="15" t="s">
        <v>589</v>
      </c>
      <c r="Q285" s="13">
        <f t="shared" si="16"/>
        <v>7</v>
      </c>
      <c r="R285" s="16">
        <f t="shared" si="17"/>
        <v>0.53846153846153844</v>
      </c>
      <c r="S285" s="13">
        <f t="shared" si="18"/>
        <v>6</v>
      </c>
      <c r="T285" s="16">
        <f t="shared" si="19"/>
        <v>0.46153846153846156</v>
      </c>
    </row>
    <row r="286" spans="1:20" s="13" customFormat="1" hidden="1">
      <c r="A286" s="13">
        <v>120</v>
      </c>
      <c r="B286" s="17" t="s">
        <v>127</v>
      </c>
      <c r="C286" s="13" t="s">
        <v>552</v>
      </c>
      <c r="D286" s="13">
        <v>114</v>
      </c>
      <c r="E286" s="13">
        <v>27</v>
      </c>
      <c r="F286" s="13">
        <v>115</v>
      </c>
      <c r="G286" s="13">
        <v>27</v>
      </c>
      <c r="H286" s="13">
        <v>88</v>
      </c>
      <c r="J286" s="14">
        <f>VLOOKUP($C286, Kategori!$A$2:$K$63,8)</f>
        <v>52.666666666666664</v>
      </c>
      <c r="K286" s="14">
        <f>VLOOKUP($C286, Kategori!$A$2:$K$63, 2, FALSE)</f>
        <v>13</v>
      </c>
      <c r="L286" s="14">
        <f>VLOOKUP($C286, Kategori!$A$2:$K$63, 10, FALSE)</f>
        <v>5.0254998001538276</v>
      </c>
      <c r="M286" s="14">
        <f>VLOOKUP($C286, Kategori!$A$2:$K$63, 11, FALSE)</f>
        <v>7.9745001998461724</v>
      </c>
      <c r="O286" s="15" t="s">
        <v>589</v>
      </c>
      <c r="Q286" s="13">
        <f t="shared" si="16"/>
        <v>7</v>
      </c>
      <c r="R286" s="16">
        <f t="shared" si="17"/>
        <v>0.53846153846153844</v>
      </c>
      <c r="S286" s="13">
        <f t="shared" si="18"/>
        <v>6</v>
      </c>
      <c r="T286" s="16">
        <f t="shared" si="19"/>
        <v>0.46153846153846156</v>
      </c>
    </row>
    <row r="287" spans="1:20" s="13" customFormat="1" hidden="1">
      <c r="A287" s="13">
        <v>134</v>
      </c>
      <c r="B287" s="17" t="s">
        <v>141</v>
      </c>
      <c r="C287" s="13" t="s">
        <v>552</v>
      </c>
      <c r="D287" s="13">
        <v>112</v>
      </c>
      <c r="E287" s="13">
        <v>23</v>
      </c>
      <c r="F287" s="13">
        <v>117</v>
      </c>
      <c r="G287" s="13">
        <v>31</v>
      </c>
      <c r="H287" s="13">
        <v>86</v>
      </c>
      <c r="J287" s="14">
        <f>VLOOKUP($C287, Kategori!$A$2:$K$63,8)</f>
        <v>52.666666666666664</v>
      </c>
      <c r="K287" s="14">
        <f>VLOOKUP($C287, Kategori!$A$2:$K$63, 2, FALSE)</f>
        <v>13</v>
      </c>
      <c r="L287" s="14">
        <f>VLOOKUP($C287, Kategori!$A$2:$K$63, 10, FALSE)</f>
        <v>5.0254998001538276</v>
      </c>
      <c r="M287" s="14">
        <f>VLOOKUP($C287, Kategori!$A$2:$K$63, 11, FALSE)</f>
        <v>7.9745001998461724</v>
      </c>
      <c r="O287" s="15" t="s">
        <v>589</v>
      </c>
      <c r="Q287" s="13">
        <f t="shared" si="16"/>
        <v>7</v>
      </c>
      <c r="R287" s="16">
        <f t="shared" si="17"/>
        <v>0.53846153846153844</v>
      </c>
      <c r="S287" s="13">
        <f t="shared" si="18"/>
        <v>6</v>
      </c>
      <c r="T287" s="16">
        <f t="shared" si="19"/>
        <v>0.46153846153846156</v>
      </c>
    </row>
    <row r="288" spans="1:20" s="13" customFormat="1" hidden="1">
      <c r="A288" s="13">
        <v>114</v>
      </c>
      <c r="B288" s="17" t="s">
        <v>121</v>
      </c>
      <c r="C288" s="13" t="s">
        <v>552</v>
      </c>
      <c r="D288" s="13">
        <v>96</v>
      </c>
      <c r="E288" s="13">
        <v>24</v>
      </c>
      <c r="F288" s="13">
        <v>81</v>
      </c>
      <c r="G288" s="13">
        <v>10</v>
      </c>
      <c r="H288" s="13">
        <v>71</v>
      </c>
      <c r="J288" s="14">
        <f>VLOOKUP($C288, Kategori!$A$2:$K$63,8)</f>
        <v>52.666666666666664</v>
      </c>
      <c r="K288" s="14">
        <f>VLOOKUP($C288, Kategori!$A$2:$K$63, 2, FALSE)</f>
        <v>13</v>
      </c>
      <c r="L288" s="14">
        <f>VLOOKUP($C288, Kategori!$A$2:$K$63, 10, FALSE)</f>
        <v>5.0254998001538276</v>
      </c>
      <c r="M288" s="14">
        <f>VLOOKUP($C288, Kategori!$A$2:$K$63, 11, FALSE)</f>
        <v>7.9745001998461724</v>
      </c>
      <c r="O288" s="15" t="s">
        <v>589</v>
      </c>
      <c r="Q288" s="13">
        <f t="shared" si="16"/>
        <v>7</v>
      </c>
      <c r="R288" s="16">
        <f t="shared" si="17"/>
        <v>0.53846153846153844</v>
      </c>
      <c r="S288" s="13">
        <f t="shared" si="18"/>
        <v>6</v>
      </c>
      <c r="T288" s="16">
        <f t="shared" si="19"/>
        <v>0.46153846153846156</v>
      </c>
    </row>
    <row r="289" spans="1:20" hidden="1">
      <c r="A289">
        <v>122</v>
      </c>
      <c r="B289" t="s">
        <v>129</v>
      </c>
      <c r="C289" t="s">
        <v>552</v>
      </c>
      <c r="D289">
        <v>72</v>
      </c>
      <c r="E289">
        <v>9</v>
      </c>
      <c r="F289">
        <v>75</v>
      </c>
      <c r="G289">
        <v>16</v>
      </c>
      <c r="H289">
        <v>59</v>
      </c>
      <c r="J289" s="8">
        <f>VLOOKUP($C289, Kategori!$A$2:$K$63,8)</f>
        <v>52.666666666666664</v>
      </c>
      <c r="K289" s="8">
        <f>VLOOKUP($C289, Kategori!$A$2:$K$63, 2, FALSE)</f>
        <v>13</v>
      </c>
      <c r="L289" s="8">
        <f>VLOOKUP($C289, Kategori!$A$2:$K$63, 10, FALSE)</f>
        <v>5.0254998001538276</v>
      </c>
      <c r="M289" s="8">
        <f>VLOOKUP($C289, Kategori!$A$2:$K$63, 11, FALSE)</f>
        <v>7.9745001998461724</v>
      </c>
      <c r="O289" s="9" t="s">
        <v>588</v>
      </c>
      <c r="Q289">
        <f t="shared" si="16"/>
        <v>7</v>
      </c>
      <c r="R289" s="6">
        <f t="shared" si="17"/>
        <v>0.53846153846153844</v>
      </c>
      <c r="S289">
        <f t="shared" si="18"/>
        <v>6</v>
      </c>
      <c r="T289" s="6">
        <f t="shared" si="19"/>
        <v>0.46153846153846156</v>
      </c>
    </row>
    <row r="290" spans="1:20" hidden="1">
      <c r="A290">
        <v>115</v>
      </c>
      <c r="B290" t="s">
        <v>122</v>
      </c>
      <c r="C290" t="s">
        <v>552</v>
      </c>
      <c r="D290">
        <v>65</v>
      </c>
      <c r="E290">
        <v>8</v>
      </c>
      <c r="F290">
        <v>69</v>
      </c>
      <c r="G290">
        <v>16</v>
      </c>
      <c r="H290">
        <v>53</v>
      </c>
      <c r="J290" s="8">
        <f>VLOOKUP($C290, Kategori!$A$2:$K$63,8)</f>
        <v>52.666666666666664</v>
      </c>
      <c r="K290" s="8">
        <f>VLOOKUP($C290, Kategori!$A$2:$K$63, 2, FALSE)</f>
        <v>13</v>
      </c>
      <c r="L290" s="8">
        <f>VLOOKUP($C290, Kategori!$A$2:$K$63, 10, FALSE)</f>
        <v>5.0254998001538276</v>
      </c>
      <c r="M290" s="8">
        <f>VLOOKUP($C290, Kategori!$A$2:$K$63, 11, FALSE)</f>
        <v>7.9745001998461724</v>
      </c>
      <c r="O290" s="9" t="s">
        <v>588</v>
      </c>
      <c r="Q290">
        <f t="shared" si="16"/>
        <v>7</v>
      </c>
      <c r="R290" s="6">
        <f t="shared" si="17"/>
        <v>0.53846153846153844</v>
      </c>
      <c r="S290">
        <f t="shared" si="18"/>
        <v>6</v>
      </c>
      <c r="T290" s="6">
        <f t="shared" si="19"/>
        <v>0.46153846153846156</v>
      </c>
    </row>
    <row r="291" spans="1:20" hidden="1">
      <c r="A291">
        <v>116</v>
      </c>
      <c r="B291" t="s">
        <v>123</v>
      </c>
      <c r="C291" t="s">
        <v>552</v>
      </c>
      <c r="D291">
        <v>42</v>
      </c>
      <c r="E291">
        <v>7</v>
      </c>
      <c r="F291">
        <v>42</v>
      </c>
      <c r="G291">
        <v>7</v>
      </c>
      <c r="H291">
        <v>35</v>
      </c>
      <c r="J291" s="8">
        <f>VLOOKUP($C291, Kategori!$A$2:$K$63,8)</f>
        <v>52.666666666666664</v>
      </c>
      <c r="K291" s="8">
        <f>VLOOKUP($C291, Kategori!$A$2:$K$63, 2, FALSE)</f>
        <v>13</v>
      </c>
      <c r="L291" s="8">
        <f>VLOOKUP($C291, Kategori!$A$2:$K$63, 10, FALSE)</f>
        <v>5.0254998001538276</v>
      </c>
      <c r="M291" s="8">
        <f>VLOOKUP($C291, Kategori!$A$2:$K$63, 11, FALSE)</f>
        <v>7.9745001998461724</v>
      </c>
      <c r="O291" s="9" t="s">
        <v>588</v>
      </c>
      <c r="Q291">
        <f t="shared" si="16"/>
        <v>7</v>
      </c>
      <c r="R291" s="6">
        <f t="shared" si="17"/>
        <v>0.53846153846153844</v>
      </c>
      <c r="S291">
        <f t="shared" si="18"/>
        <v>6</v>
      </c>
      <c r="T291" s="6">
        <f t="shared" si="19"/>
        <v>0.46153846153846156</v>
      </c>
    </row>
    <row r="292" spans="1:20" hidden="1">
      <c r="A292">
        <v>118</v>
      </c>
      <c r="B292" t="s">
        <v>125</v>
      </c>
      <c r="C292" t="s">
        <v>552</v>
      </c>
      <c r="D292">
        <v>49</v>
      </c>
      <c r="E292">
        <v>14</v>
      </c>
      <c r="F292">
        <v>52</v>
      </c>
      <c r="G292">
        <v>19</v>
      </c>
      <c r="H292">
        <v>33</v>
      </c>
      <c r="J292" s="8">
        <f>VLOOKUP($C292, Kategori!$A$2:$K$63,8)</f>
        <v>52.666666666666664</v>
      </c>
      <c r="K292" s="8">
        <f>VLOOKUP($C292, Kategori!$A$2:$K$63, 2, FALSE)</f>
        <v>13</v>
      </c>
      <c r="L292" s="8">
        <f>VLOOKUP($C292, Kategori!$A$2:$K$63, 10, FALSE)</f>
        <v>5.0254998001538276</v>
      </c>
      <c r="M292" s="8">
        <f>VLOOKUP($C292, Kategori!$A$2:$K$63, 11, FALSE)</f>
        <v>7.9745001998461724</v>
      </c>
      <c r="O292" s="9" t="s">
        <v>588</v>
      </c>
      <c r="Q292">
        <f t="shared" si="16"/>
        <v>7</v>
      </c>
      <c r="R292" s="6">
        <f t="shared" si="17"/>
        <v>0.53846153846153844</v>
      </c>
      <c r="S292">
        <f t="shared" si="18"/>
        <v>6</v>
      </c>
      <c r="T292" s="6">
        <f t="shared" si="19"/>
        <v>0.46153846153846156</v>
      </c>
    </row>
    <row r="293" spans="1:20" hidden="1">
      <c r="A293">
        <v>123</v>
      </c>
      <c r="B293" t="s">
        <v>130</v>
      </c>
      <c r="C293" t="s">
        <v>552</v>
      </c>
      <c r="D293">
        <v>30</v>
      </c>
      <c r="E293">
        <v>5</v>
      </c>
      <c r="F293">
        <v>29</v>
      </c>
      <c r="G293">
        <v>5</v>
      </c>
      <c r="H293">
        <v>24</v>
      </c>
      <c r="J293" s="8">
        <f>VLOOKUP($C293, Kategori!$A$2:$K$63,8)</f>
        <v>52.666666666666664</v>
      </c>
      <c r="K293" s="8">
        <f>VLOOKUP($C293, Kategori!$A$2:$K$63, 2, FALSE)</f>
        <v>13</v>
      </c>
      <c r="L293" s="8">
        <f>VLOOKUP($C293, Kategori!$A$2:$K$63, 10, FALSE)</f>
        <v>5.0254998001538276</v>
      </c>
      <c r="M293" s="8">
        <f>VLOOKUP($C293, Kategori!$A$2:$K$63, 11, FALSE)</f>
        <v>7.9745001998461724</v>
      </c>
      <c r="O293" s="9" t="s">
        <v>588</v>
      </c>
      <c r="Q293">
        <f t="shared" si="16"/>
        <v>7</v>
      </c>
      <c r="R293" s="6">
        <f t="shared" si="17"/>
        <v>0.53846153846153844</v>
      </c>
      <c r="S293">
        <f t="shared" si="18"/>
        <v>6</v>
      </c>
      <c r="T293" s="6">
        <f t="shared" si="19"/>
        <v>0.46153846153846156</v>
      </c>
    </row>
    <row r="294" spans="1:20" hidden="1">
      <c r="A294">
        <v>112</v>
      </c>
      <c r="B294" t="s">
        <v>119</v>
      </c>
      <c r="C294" t="s">
        <v>552</v>
      </c>
      <c r="D294">
        <v>30</v>
      </c>
      <c r="E294">
        <v>18</v>
      </c>
      <c r="F294">
        <v>10</v>
      </c>
      <c r="G294">
        <v>2</v>
      </c>
      <c r="H294">
        <v>8</v>
      </c>
      <c r="J294" s="8">
        <f>VLOOKUP($C294, Kategori!$A$2:$K$63,8)</f>
        <v>52.666666666666664</v>
      </c>
      <c r="K294" s="8">
        <f>VLOOKUP($C294, Kategori!$A$2:$K$63, 2, FALSE)</f>
        <v>13</v>
      </c>
      <c r="L294" s="8">
        <f>VLOOKUP($C294, Kategori!$A$2:$K$63, 10, FALSE)</f>
        <v>5.0254998001538276</v>
      </c>
      <c r="M294" s="8">
        <f>VLOOKUP($C294, Kategori!$A$2:$K$63, 11, FALSE)</f>
        <v>7.9745001998461724</v>
      </c>
      <c r="O294" s="9" t="s">
        <v>588</v>
      </c>
      <c r="Q294">
        <f t="shared" si="16"/>
        <v>7</v>
      </c>
      <c r="R294" s="6">
        <f t="shared" si="17"/>
        <v>0.53846153846153844</v>
      </c>
      <c r="S294">
        <f t="shared" si="18"/>
        <v>6</v>
      </c>
      <c r="T294" s="6">
        <f t="shared" si="19"/>
        <v>0.46153846153846156</v>
      </c>
    </row>
    <row r="295" spans="1:20" s="13" customFormat="1" hidden="1">
      <c r="A295" s="13">
        <v>131</v>
      </c>
      <c r="B295" s="17" t="s">
        <v>138</v>
      </c>
      <c r="C295" s="13" t="s">
        <v>548</v>
      </c>
      <c r="D295" s="13">
        <v>142</v>
      </c>
      <c r="E295" s="13">
        <v>23</v>
      </c>
      <c r="F295" s="13">
        <v>154</v>
      </c>
      <c r="G295" s="13">
        <v>38</v>
      </c>
      <c r="H295" s="13">
        <v>116</v>
      </c>
      <c r="J295" s="14">
        <f>VLOOKUP($C295, Kategori!$A$2:$K$63,8)</f>
        <v>52.666666666666664</v>
      </c>
      <c r="K295" s="14">
        <f>VLOOKUP($C295, Kategori!$A$2:$K$63, 2, FALSE)</f>
        <v>11</v>
      </c>
      <c r="L295" s="14">
        <f>VLOOKUP($C295, Kategori!$A$2:$K$63, 10, FALSE)</f>
        <v>4.1305477809483513</v>
      </c>
      <c r="M295" s="14">
        <f>VLOOKUP($C295, Kategori!$A$2:$K$63, 11, FALSE)</f>
        <v>6.8694522190516487</v>
      </c>
      <c r="O295" s="15" t="s">
        <v>589</v>
      </c>
      <c r="Q295" s="13">
        <f t="shared" si="16"/>
        <v>5</v>
      </c>
      <c r="R295" s="16">
        <f t="shared" si="17"/>
        <v>0.45454545454545453</v>
      </c>
      <c r="S295" s="13">
        <f t="shared" si="18"/>
        <v>6</v>
      </c>
      <c r="T295" s="16">
        <f t="shared" si="19"/>
        <v>0.54545454545454541</v>
      </c>
    </row>
    <row r="296" spans="1:20" s="13" customFormat="1" hidden="1">
      <c r="A296" s="17">
        <v>128</v>
      </c>
      <c r="B296" s="17" t="s">
        <v>135</v>
      </c>
      <c r="C296" s="13" t="s">
        <v>548</v>
      </c>
      <c r="D296" s="13">
        <v>130</v>
      </c>
      <c r="E296" s="13">
        <v>26</v>
      </c>
      <c r="F296" s="13">
        <v>130</v>
      </c>
      <c r="G296" s="13">
        <v>28</v>
      </c>
      <c r="H296" s="13">
        <v>102</v>
      </c>
      <c r="J296" s="14">
        <f>VLOOKUP($C296, Kategori!$A$2:$K$63,8)</f>
        <v>52.666666666666664</v>
      </c>
      <c r="K296" s="14">
        <f>VLOOKUP($C296, Kategori!$A$2:$K$63, 2, FALSE)</f>
        <v>11</v>
      </c>
      <c r="L296" s="14">
        <f>VLOOKUP($C296, Kategori!$A$2:$K$63, 10, FALSE)</f>
        <v>4.1305477809483513</v>
      </c>
      <c r="M296" s="14">
        <f>VLOOKUP($C296, Kategori!$A$2:$K$63, 11, FALSE)</f>
        <v>6.8694522190516487</v>
      </c>
      <c r="O296" s="15" t="s">
        <v>589</v>
      </c>
      <c r="Q296" s="13">
        <f t="shared" si="16"/>
        <v>5</v>
      </c>
      <c r="R296" s="16">
        <f t="shared" si="17"/>
        <v>0.45454545454545453</v>
      </c>
      <c r="S296" s="13">
        <f t="shared" si="18"/>
        <v>6</v>
      </c>
      <c r="T296" s="16">
        <f t="shared" si="19"/>
        <v>0.54545454545454541</v>
      </c>
    </row>
    <row r="297" spans="1:20" s="13" customFormat="1" hidden="1">
      <c r="A297" s="13">
        <v>73</v>
      </c>
      <c r="B297" s="17" t="s">
        <v>80</v>
      </c>
      <c r="C297" s="13" t="s">
        <v>548</v>
      </c>
      <c r="D297" s="13">
        <v>111</v>
      </c>
      <c r="E297" s="13">
        <v>14</v>
      </c>
      <c r="F297" s="13">
        <v>129</v>
      </c>
      <c r="G297" s="13">
        <v>31</v>
      </c>
      <c r="H297" s="13">
        <v>98</v>
      </c>
      <c r="J297" s="14">
        <f>VLOOKUP($C297, Kategori!$A$2:$K$63,8)</f>
        <v>52.666666666666664</v>
      </c>
      <c r="K297" s="14">
        <f>VLOOKUP($C297, Kategori!$A$2:$K$63, 2, FALSE)</f>
        <v>11</v>
      </c>
      <c r="L297" s="14">
        <f>VLOOKUP($C297, Kategori!$A$2:$K$63, 10, FALSE)</f>
        <v>4.1305477809483513</v>
      </c>
      <c r="M297" s="14">
        <f>VLOOKUP($C297, Kategori!$A$2:$K$63, 11, FALSE)</f>
        <v>6.8694522190516487</v>
      </c>
      <c r="O297" s="15" t="s">
        <v>589</v>
      </c>
      <c r="Q297" s="13">
        <f t="shared" si="16"/>
        <v>5</v>
      </c>
      <c r="R297" s="16">
        <f t="shared" si="17"/>
        <v>0.45454545454545453</v>
      </c>
      <c r="S297" s="13">
        <f t="shared" si="18"/>
        <v>6</v>
      </c>
      <c r="T297" s="16">
        <f t="shared" si="19"/>
        <v>0.54545454545454541</v>
      </c>
    </row>
    <row r="298" spans="1:20" s="13" customFormat="1" hidden="1">
      <c r="A298" s="13">
        <v>125</v>
      </c>
      <c r="B298" s="17" t="s">
        <v>132</v>
      </c>
      <c r="C298" s="13" t="s">
        <v>548</v>
      </c>
      <c r="D298" s="13">
        <v>106</v>
      </c>
      <c r="E298" s="13">
        <v>24</v>
      </c>
      <c r="F298" s="13">
        <v>96</v>
      </c>
      <c r="G298" s="13">
        <v>17</v>
      </c>
      <c r="H298" s="13">
        <v>79</v>
      </c>
      <c r="J298" s="14">
        <f>VLOOKUP($C298, Kategori!$A$2:$K$63,8)</f>
        <v>52.666666666666664</v>
      </c>
      <c r="K298" s="14">
        <f>VLOOKUP($C298, Kategori!$A$2:$K$63, 2, FALSE)</f>
        <v>11</v>
      </c>
      <c r="L298" s="14">
        <f>VLOOKUP($C298, Kategori!$A$2:$K$63, 10, FALSE)</f>
        <v>4.1305477809483513</v>
      </c>
      <c r="M298" s="14">
        <f>VLOOKUP($C298, Kategori!$A$2:$K$63, 11, FALSE)</f>
        <v>6.8694522190516487</v>
      </c>
      <c r="O298" s="15" t="s">
        <v>589</v>
      </c>
      <c r="Q298" s="13">
        <f t="shared" si="16"/>
        <v>5</v>
      </c>
      <c r="R298" s="16">
        <f t="shared" si="17"/>
        <v>0.45454545454545453</v>
      </c>
      <c r="S298" s="13">
        <f t="shared" si="18"/>
        <v>6</v>
      </c>
      <c r="T298" s="16">
        <f t="shared" si="19"/>
        <v>0.54545454545454541</v>
      </c>
    </row>
    <row r="299" spans="1:20" s="13" customFormat="1" hidden="1">
      <c r="A299" s="13">
        <v>130</v>
      </c>
      <c r="B299" s="17" t="s">
        <v>137</v>
      </c>
      <c r="C299" s="13" t="s">
        <v>548</v>
      </c>
      <c r="D299" s="13">
        <v>94</v>
      </c>
      <c r="E299" s="13">
        <v>22</v>
      </c>
      <c r="F299" s="13">
        <v>76</v>
      </c>
      <c r="G299" s="13">
        <v>6</v>
      </c>
      <c r="H299" s="13">
        <v>70</v>
      </c>
      <c r="J299" s="14">
        <f>VLOOKUP($C299, Kategori!$A$2:$K$63,8)</f>
        <v>52.666666666666664</v>
      </c>
      <c r="K299" s="14">
        <f>VLOOKUP($C299, Kategori!$A$2:$K$63, 2, FALSE)</f>
        <v>11</v>
      </c>
      <c r="L299" s="14">
        <f>VLOOKUP($C299, Kategori!$A$2:$K$63, 10, FALSE)</f>
        <v>4.1305477809483513</v>
      </c>
      <c r="M299" s="14">
        <f>VLOOKUP($C299, Kategori!$A$2:$K$63, 11, FALSE)</f>
        <v>6.8694522190516487</v>
      </c>
      <c r="O299" s="15" t="s">
        <v>589</v>
      </c>
      <c r="Q299" s="13">
        <f t="shared" si="16"/>
        <v>5</v>
      </c>
      <c r="R299" s="16">
        <f t="shared" si="17"/>
        <v>0.45454545454545453</v>
      </c>
      <c r="S299" s="13">
        <f t="shared" si="18"/>
        <v>6</v>
      </c>
      <c r="T299" s="16">
        <f t="shared" si="19"/>
        <v>0.54545454545454541</v>
      </c>
    </row>
    <row r="300" spans="1:20" hidden="1">
      <c r="A300">
        <v>127</v>
      </c>
      <c r="B300" t="s">
        <v>134</v>
      </c>
      <c r="C300" s="10" t="s">
        <v>548</v>
      </c>
      <c r="D300">
        <v>84</v>
      </c>
      <c r="E300">
        <v>24</v>
      </c>
      <c r="F300">
        <v>91</v>
      </c>
      <c r="G300">
        <v>33</v>
      </c>
      <c r="H300">
        <v>58</v>
      </c>
      <c r="J300" s="8">
        <f>VLOOKUP($C300, Kategori!$A$2:$K$63,8)</f>
        <v>52.666666666666664</v>
      </c>
      <c r="K300" s="8">
        <f>VLOOKUP($C300, Kategori!$A$2:$K$63, 2, FALSE)</f>
        <v>11</v>
      </c>
      <c r="L300" s="8">
        <f>VLOOKUP($C300, Kategori!$A$2:$K$63, 10, FALSE)</f>
        <v>4.1305477809483513</v>
      </c>
      <c r="M300" s="8">
        <f>VLOOKUP($C300, Kategori!$A$2:$K$63, 11, FALSE)</f>
        <v>6.8694522190516487</v>
      </c>
      <c r="O300" s="9" t="s">
        <v>588</v>
      </c>
      <c r="Q300">
        <f t="shared" si="16"/>
        <v>5</v>
      </c>
      <c r="R300" s="6">
        <f t="shared" si="17"/>
        <v>0.45454545454545453</v>
      </c>
      <c r="S300">
        <f t="shared" si="18"/>
        <v>6</v>
      </c>
      <c r="T300" s="6">
        <f t="shared" si="19"/>
        <v>0.54545454545454541</v>
      </c>
    </row>
    <row r="301" spans="1:20" hidden="1">
      <c r="A301">
        <v>135</v>
      </c>
      <c r="B301" t="s">
        <v>142</v>
      </c>
      <c r="C301" s="10" t="s">
        <v>548</v>
      </c>
      <c r="D301">
        <v>80</v>
      </c>
      <c r="E301">
        <v>29</v>
      </c>
      <c r="F301">
        <v>60</v>
      </c>
      <c r="G301">
        <v>10</v>
      </c>
      <c r="H301">
        <v>50</v>
      </c>
      <c r="J301" s="8">
        <f>VLOOKUP($C301, Kategori!$A$2:$K$63,8)</f>
        <v>52.666666666666664</v>
      </c>
      <c r="K301" s="8">
        <f>VLOOKUP($C301, Kategori!$A$2:$K$63, 2, FALSE)</f>
        <v>11</v>
      </c>
      <c r="L301" s="8">
        <f>VLOOKUP($C301, Kategori!$A$2:$K$63, 10, FALSE)</f>
        <v>4.1305477809483513</v>
      </c>
      <c r="M301" s="8">
        <f>VLOOKUP($C301, Kategori!$A$2:$K$63, 11, FALSE)</f>
        <v>6.8694522190516487</v>
      </c>
      <c r="O301" s="9" t="s">
        <v>588</v>
      </c>
      <c r="Q301">
        <f t="shared" si="16"/>
        <v>5</v>
      </c>
      <c r="R301" s="6">
        <f t="shared" si="17"/>
        <v>0.45454545454545453</v>
      </c>
      <c r="S301">
        <f t="shared" si="18"/>
        <v>6</v>
      </c>
      <c r="T301" s="6">
        <f t="shared" si="19"/>
        <v>0.54545454545454541</v>
      </c>
    </row>
    <row r="302" spans="1:20" hidden="1">
      <c r="A302">
        <v>124</v>
      </c>
      <c r="B302" t="s">
        <v>131</v>
      </c>
      <c r="C302" s="10" t="s">
        <v>548</v>
      </c>
      <c r="D302">
        <v>54</v>
      </c>
      <c r="E302">
        <v>16</v>
      </c>
      <c r="F302">
        <v>43</v>
      </c>
      <c r="G302">
        <v>5</v>
      </c>
      <c r="H302">
        <v>38</v>
      </c>
      <c r="J302" s="8">
        <f>VLOOKUP($C302, Kategori!$A$2:$K$63,8)</f>
        <v>52.666666666666664</v>
      </c>
      <c r="K302" s="8">
        <f>VLOOKUP($C302, Kategori!$A$2:$K$63, 2, FALSE)</f>
        <v>11</v>
      </c>
      <c r="L302" s="8">
        <f>VLOOKUP($C302, Kategori!$A$2:$K$63, 10, FALSE)</f>
        <v>4.1305477809483513</v>
      </c>
      <c r="M302" s="8">
        <f>VLOOKUP($C302, Kategori!$A$2:$K$63, 11, FALSE)</f>
        <v>6.8694522190516487</v>
      </c>
      <c r="O302" s="9" t="s">
        <v>588</v>
      </c>
      <c r="Q302">
        <f t="shared" si="16"/>
        <v>5</v>
      </c>
      <c r="R302" s="6">
        <f t="shared" si="17"/>
        <v>0.45454545454545453</v>
      </c>
      <c r="S302">
        <f t="shared" si="18"/>
        <v>6</v>
      </c>
      <c r="T302" s="6">
        <f t="shared" si="19"/>
        <v>0.54545454545454541</v>
      </c>
    </row>
    <row r="303" spans="1:20" hidden="1">
      <c r="A303">
        <v>133</v>
      </c>
      <c r="B303" t="s">
        <v>140</v>
      </c>
      <c r="C303" s="10" t="s">
        <v>548</v>
      </c>
      <c r="D303">
        <v>30</v>
      </c>
      <c r="E303">
        <v>7</v>
      </c>
      <c r="F303">
        <v>24</v>
      </c>
      <c r="G303">
        <v>1</v>
      </c>
      <c r="H303">
        <v>23</v>
      </c>
      <c r="J303" s="8">
        <f>VLOOKUP($C303, Kategori!$A$2:$K$63,8)</f>
        <v>52.666666666666664</v>
      </c>
      <c r="K303" s="8">
        <f>VLOOKUP($C303, Kategori!$A$2:$K$63, 2, FALSE)</f>
        <v>11</v>
      </c>
      <c r="L303" s="8">
        <f>VLOOKUP($C303, Kategori!$A$2:$K$63, 10, FALSE)</f>
        <v>4.1305477809483513</v>
      </c>
      <c r="M303" s="8">
        <f>VLOOKUP($C303, Kategori!$A$2:$K$63, 11, FALSE)</f>
        <v>6.8694522190516487</v>
      </c>
      <c r="O303" s="9" t="s">
        <v>588</v>
      </c>
      <c r="Q303">
        <f t="shared" si="16"/>
        <v>5</v>
      </c>
      <c r="R303" s="6">
        <f t="shared" si="17"/>
        <v>0.45454545454545453</v>
      </c>
      <c r="S303">
        <f t="shared" si="18"/>
        <v>6</v>
      </c>
      <c r="T303" s="6">
        <f t="shared" si="19"/>
        <v>0.54545454545454541</v>
      </c>
    </row>
    <row r="304" spans="1:20" hidden="1">
      <c r="A304">
        <v>129</v>
      </c>
      <c r="B304" t="s">
        <v>136</v>
      </c>
      <c r="C304" s="10" t="s">
        <v>548</v>
      </c>
      <c r="D304">
        <v>30</v>
      </c>
      <c r="E304">
        <v>15</v>
      </c>
      <c r="F304">
        <v>17</v>
      </c>
      <c r="G304">
        <v>2</v>
      </c>
      <c r="H304">
        <v>15</v>
      </c>
      <c r="J304" s="8">
        <f>VLOOKUP($C304, Kategori!$A$2:$K$63,8)</f>
        <v>52.666666666666664</v>
      </c>
      <c r="K304" s="8">
        <f>VLOOKUP($C304, Kategori!$A$2:$K$63, 2, FALSE)</f>
        <v>11</v>
      </c>
      <c r="L304" s="8">
        <f>VLOOKUP($C304, Kategori!$A$2:$K$63, 10, FALSE)</f>
        <v>4.1305477809483513</v>
      </c>
      <c r="M304" s="8">
        <f>VLOOKUP($C304, Kategori!$A$2:$K$63, 11, FALSE)</f>
        <v>6.8694522190516487</v>
      </c>
      <c r="O304" s="9" t="s">
        <v>588</v>
      </c>
      <c r="Q304">
        <f t="shared" si="16"/>
        <v>5</v>
      </c>
      <c r="R304" s="6">
        <f t="shared" si="17"/>
        <v>0.45454545454545453</v>
      </c>
      <c r="S304">
        <f t="shared" si="18"/>
        <v>6</v>
      </c>
      <c r="T304" s="6">
        <f t="shared" si="19"/>
        <v>0.54545454545454541</v>
      </c>
    </row>
    <row r="305" spans="1:20" hidden="1">
      <c r="A305">
        <v>126</v>
      </c>
      <c r="B305" t="s">
        <v>133</v>
      </c>
      <c r="C305" s="10" t="s">
        <v>548</v>
      </c>
      <c r="D305">
        <v>30</v>
      </c>
      <c r="E305">
        <v>19</v>
      </c>
      <c r="F305">
        <v>11</v>
      </c>
      <c r="G305">
        <v>0</v>
      </c>
      <c r="H305">
        <v>11</v>
      </c>
      <c r="J305" s="8">
        <f>VLOOKUP($C305, Kategori!$A$2:$K$63,8)</f>
        <v>52.666666666666664</v>
      </c>
      <c r="K305" s="8">
        <f>VLOOKUP($C305, Kategori!$A$2:$K$63, 2, FALSE)</f>
        <v>11</v>
      </c>
      <c r="L305" s="8">
        <f>VLOOKUP($C305, Kategori!$A$2:$K$63, 10, FALSE)</f>
        <v>4.1305477809483513</v>
      </c>
      <c r="M305" s="8">
        <f>VLOOKUP($C305, Kategori!$A$2:$K$63, 11, FALSE)</f>
        <v>6.8694522190516487</v>
      </c>
      <c r="O305" s="9" t="s">
        <v>588</v>
      </c>
      <c r="Q305">
        <f t="shared" si="16"/>
        <v>5</v>
      </c>
      <c r="R305" s="6">
        <f t="shared" si="17"/>
        <v>0.45454545454545453</v>
      </c>
      <c r="S305">
        <f t="shared" si="18"/>
        <v>6</v>
      </c>
      <c r="T305" s="6">
        <f t="shared" si="19"/>
        <v>0.54545454545454541</v>
      </c>
    </row>
    <row r="306" spans="1:20" s="13" customFormat="1" hidden="1">
      <c r="A306" s="13">
        <v>97</v>
      </c>
      <c r="B306" s="17" t="s">
        <v>104</v>
      </c>
      <c r="C306" s="13" t="s">
        <v>551</v>
      </c>
      <c r="D306" s="13">
        <v>196</v>
      </c>
      <c r="E306" s="13">
        <v>35</v>
      </c>
      <c r="F306" s="13">
        <v>183</v>
      </c>
      <c r="G306" s="13">
        <v>29</v>
      </c>
      <c r="H306" s="13">
        <v>154</v>
      </c>
      <c r="J306" s="14">
        <f>VLOOKUP($C306, Kategori!$A$2:$K$63,8)</f>
        <v>52.666666666666664</v>
      </c>
      <c r="K306" s="14">
        <f>VLOOKUP($C306, Kategori!$A$2:$K$63, 2, FALSE)</f>
        <v>11</v>
      </c>
      <c r="L306" s="14">
        <f>VLOOKUP($C306, Kategori!$A$2:$K$63, 10, FALSE)</f>
        <v>4.2369406783364152</v>
      </c>
      <c r="M306" s="14">
        <f>VLOOKUP($C306, Kategori!$A$2:$K$63, 11, FALSE)</f>
        <v>6.7630593216635848</v>
      </c>
      <c r="O306" s="15" t="s">
        <v>589</v>
      </c>
      <c r="Q306" s="13">
        <f t="shared" si="16"/>
        <v>3</v>
      </c>
      <c r="R306" s="16">
        <f t="shared" si="17"/>
        <v>0.27272727272727271</v>
      </c>
      <c r="S306" s="13">
        <f t="shared" si="18"/>
        <v>8</v>
      </c>
      <c r="T306" s="16">
        <f t="shared" si="19"/>
        <v>0.72727272727272729</v>
      </c>
    </row>
    <row r="307" spans="1:20" s="13" customFormat="1" hidden="1">
      <c r="A307" s="13">
        <v>104</v>
      </c>
      <c r="B307" s="17" t="s">
        <v>111</v>
      </c>
      <c r="C307" s="13" t="s">
        <v>551</v>
      </c>
      <c r="D307" s="13">
        <v>84</v>
      </c>
      <c r="E307" s="13">
        <v>12</v>
      </c>
      <c r="F307" s="13">
        <v>92</v>
      </c>
      <c r="G307" s="13">
        <v>13</v>
      </c>
      <c r="H307" s="13">
        <v>79</v>
      </c>
      <c r="J307" s="14">
        <f>VLOOKUP($C307, Kategori!$A$2:$K$63,8)</f>
        <v>52.666666666666664</v>
      </c>
      <c r="K307" s="14">
        <f>VLOOKUP($C307, Kategori!$A$2:$K$63, 2, FALSE)</f>
        <v>11</v>
      </c>
      <c r="L307" s="14">
        <f>VLOOKUP($C307, Kategori!$A$2:$K$63, 10, FALSE)</f>
        <v>4.2369406783364152</v>
      </c>
      <c r="M307" s="14">
        <f>VLOOKUP($C307, Kategori!$A$2:$K$63, 11, FALSE)</f>
        <v>6.7630593216635848</v>
      </c>
      <c r="O307" s="15" t="s">
        <v>589</v>
      </c>
      <c r="Q307" s="13">
        <f t="shared" si="16"/>
        <v>3</v>
      </c>
      <c r="R307" s="16">
        <f t="shared" si="17"/>
        <v>0.27272727272727271</v>
      </c>
      <c r="S307" s="13">
        <f t="shared" si="18"/>
        <v>8</v>
      </c>
      <c r="T307" s="16">
        <f t="shared" si="19"/>
        <v>0.72727272727272729</v>
      </c>
    </row>
    <row r="308" spans="1:20" s="13" customFormat="1" hidden="1">
      <c r="A308" s="13">
        <v>101</v>
      </c>
      <c r="B308" s="17" t="s">
        <v>108</v>
      </c>
      <c r="C308" s="13" t="s">
        <v>551</v>
      </c>
      <c r="D308" s="13">
        <v>93</v>
      </c>
      <c r="E308" s="13">
        <v>17</v>
      </c>
      <c r="F308" s="13">
        <v>82</v>
      </c>
      <c r="G308" s="13">
        <v>6</v>
      </c>
      <c r="H308" s="13">
        <v>76</v>
      </c>
      <c r="J308" s="14">
        <f>VLOOKUP($C308, Kategori!$A$2:$K$63,8)</f>
        <v>52.666666666666664</v>
      </c>
      <c r="K308" s="14">
        <f>VLOOKUP($C308, Kategori!$A$2:$K$63, 2, FALSE)</f>
        <v>11</v>
      </c>
      <c r="L308" s="14">
        <f>VLOOKUP($C308, Kategori!$A$2:$K$63, 10, FALSE)</f>
        <v>4.2369406783364152</v>
      </c>
      <c r="M308" s="14">
        <f>VLOOKUP($C308, Kategori!$A$2:$K$63, 11, FALSE)</f>
        <v>6.7630593216635848</v>
      </c>
      <c r="O308" s="15" t="s">
        <v>589</v>
      </c>
      <c r="Q308" s="13">
        <f t="shared" si="16"/>
        <v>3</v>
      </c>
      <c r="R308" s="16">
        <f t="shared" si="17"/>
        <v>0.27272727272727271</v>
      </c>
      <c r="S308" s="13">
        <f t="shared" si="18"/>
        <v>8</v>
      </c>
      <c r="T308" s="16">
        <f t="shared" si="19"/>
        <v>0.72727272727272729</v>
      </c>
    </row>
    <row r="309" spans="1:20" hidden="1">
      <c r="A309">
        <v>111</v>
      </c>
      <c r="B309" t="s">
        <v>118</v>
      </c>
      <c r="C309" t="s">
        <v>551</v>
      </c>
      <c r="D309">
        <v>94</v>
      </c>
      <c r="E309">
        <v>24</v>
      </c>
      <c r="F309">
        <v>85</v>
      </c>
      <c r="G309">
        <v>18</v>
      </c>
      <c r="H309">
        <v>67</v>
      </c>
      <c r="J309" s="8">
        <f>VLOOKUP($C309, Kategori!$A$2:$K$63,8)</f>
        <v>52.666666666666664</v>
      </c>
      <c r="K309" s="8">
        <f>VLOOKUP($C309, Kategori!$A$2:$K$63, 2, FALSE)</f>
        <v>11</v>
      </c>
      <c r="L309" s="8">
        <f>VLOOKUP($C309, Kategori!$A$2:$K$63, 10, FALSE)</f>
        <v>4.2369406783364152</v>
      </c>
      <c r="M309" s="8">
        <f>VLOOKUP($C309, Kategori!$A$2:$K$63, 11, FALSE)</f>
        <v>6.7630593216635848</v>
      </c>
      <c r="O309" s="9" t="s">
        <v>588</v>
      </c>
      <c r="Q309">
        <f t="shared" si="16"/>
        <v>3</v>
      </c>
      <c r="R309" s="6">
        <f t="shared" si="17"/>
        <v>0.27272727272727271</v>
      </c>
      <c r="S309">
        <f t="shared" si="18"/>
        <v>8</v>
      </c>
      <c r="T309" s="6">
        <f t="shared" si="19"/>
        <v>0.72727272727272729</v>
      </c>
    </row>
    <row r="310" spans="1:20" hidden="1">
      <c r="A310">
        <v>107</v>
      </c>
      <c r="B310" t="s">
        <v>114</v>
      </c>
      <c r="C310" t="s">
        <v>551</v>
      </c>
      <c r="D310">
        <v>97</v>
      </c>
      <c r="E310">
        <v>26</v>
      </c>
      <c r="F310">
        <v>75</v>
      </c>
      <c r="G310">
        <v>10</v>
      </c>
      <c r="H310">
        <v>65</v>
      </c>
      <c r="J310" s="8">
        <f>VLOOKUP($C310, Kategori!$A$2:$K$63,8)</f>
        <v>52.666666666666664</v>
      </c>
      <c r="K310" s="8">
        <f>VLOOKUP($C310, Kategori!$A$2:$K$63, 2, FALSE)</f>
        <v>11</v>
      </c>
      <c r="L310" s="8">
        <f>VLOOKUP($C310, Kategori!$A$2:$K$63, 10, FALSE)</f>
        <v>4.2369406783364152</v>
      </c>
      <c r="M310" s="8">
        <f>VLOOKUP($C310, Kategori!$A$2:$K$63, 11, FALSE)</f>
        <v>6.7630593216635848</v>
      </c>
      <c r="O310" s="9" t="s">
        <v>588</v>
      </c>
      <c r="Q310">
        <f t="shared" si="16"/>
        <v>3</v>
      </c>
      <c r="R310" s="6">
        <f t="shared" si="17"/>
        <v>0.27272727272727271</v>
      </c>
      <c r="S310">
        <f t="shared" si="18"/>
        <v>8</v>
      </c>
      <c r="T310" s="6">
        <f t="shared" si="19"/>
        <v>0.72727272727272729</v>
      </c>
    </row>
    <row r="311" spans="1:20" hidden="1">
      <c r="A311">
        <v>99</v>
      </c>
      <c r="B311" t="s">
        <v>106</v>
      </c>
      <c r="C311" t="s">
        <v>551</v>
      </c>
      <c r="D311">
        <v>70</v>
      </c>
      <c r="E311">
        <v>8</v>
      </c>
      <c r="F311">
        <v>86</v>
      </c>
      <c r="G311">
        <v>24</v>
      </c>
      <c r="H311">
        <v>62</v>
      </c>
      <c r="J311" s="8">
        <f>VLOOKUP($C311, Kategori!$A$2:$K$63,8)</f>
        <v>52.666666666666664</v>
      </c>
      <c r="K311" s="8">
        <f>VLOOKUP($C311, Kategori!$A$2:$K$63, 2, FALSE)</f>
        <v>11</v>
      </c>
      <c r="L311" s="8">
        <f>VLOOKUP($C311, Kategori!$A$2:$K$63, 10, FALSE)</f>
        <v>4.2369406783364152</v>
      </c>
      <c r="M311" s="8">
        <f>VLOOKUP($C311, Kategori!$A$2:$K$63, 11, FALSE)</f>
        <v>6.7630593216635848</v>
      </c>
      <c r="O311" s="9" t="s">
        <v>588</v>
      </c>
      <c r="Q311">
        <f t="shared" si="16"/>
        <v>3</v>
      </c>
      <c r="R311" s="6">
        <f t="shared" si="17"/>
        <v>0.27272727272727271</v>
      </c>
      <c r="S311">
        <f t="shared" si="18"/>
        <v>8</v>
      </c>
      <c r="T311" s="6">
        <f t="shared" si="19"/>
        <v>0.72727272727272729</v>
      </c>
    </row>
    <row r="312" spans="1:20" hidden="1">
      <c r="A312">
        <v>109</v>
      </c>
      <c r="B312" t="s">
        <v>116</v>
      </c>
      <c r="C312" t="s">
        <v>551</v>
      </c>
      <c r="D312">
        <v>62</v>
      </c>
      <c r="E312">
        <v>21</v>
      </c>
      <c r="F312">
        <v>73</v>
      </c>
      <c r="G312">
        <v>16</v>
      </c>
      <c r="H312">
        <v>57</v>
      </c>
      <c r="J312" s="8">
        <f>VLOOKUP($C312, Kategori!$A$2:$K$63,8)</f>
        <v>52.666666666666664</v>
      </c>
      <c r="K312" s="8">
        <f>VLOOKUP($C312, Kategori!$A$2:$K$63, 2, FALSE)</f>
        <v>11</v>
      </c>
      <c r="L312" s="8">
        <f>VLOOKUP($C312, Kategori!$A$2:$K$63, 10, FALSE)</f>
        <v>4.2369406783364152</v>
      </c>
      <c r="M312" s="8">
        <f>VLOOKUP($C312, Kategori!$A$2:$K$63, 11, FALSE)</f>
        <v>6.7630593216635848</v>
      </c>
      <c r="O312" s="9" t="s">
        <v>588</v>
      </c>
      <c r="Q312">
        <f t="shared" si="16"/>
        <v>3</v>
      </c>
      <c r="R312" s="6">
        <f t="shared" si="17"/>
        <v>0.27272727272727271</v>
      </c>
      <c r="S312">
        <f t="shared" si="18"/>
        <v>8</v>
      </c>
      <c r="T312" s="6">
        <f t="shared" si="19"/>
        <v>0.72727272727272729</v>
      </c>
    </row>
    <row r="313" spans="1:20" hidden="1">
      <c r="A313">
        <v>106</v>
      </c>
      <c r="B313" t="s">
        <v>113</v>
      </c>
      <c r="C313" t="s">
        <v>551</v>
      </c>
      <c r="D313">
        <v>55</v>
      </c>
      <c r="E313">
        <v>16</v>
      </c>
      <c r="F313">
        <v>47</v>
      </c>
      <c r="G313">
        <v>8</v>
      </c>
      <c r="H313">
        <v>39</v>
      </c>
      <c r="J313" s="8">
        <f>VLOOKUP($C313, Kategori!$A$2:$K$63,8)</f>
        <v>52.666666666666664</v>
      </c>
      <c r="K313" s="8">
        <f>VLOOKUP($C313, Kategori!$A$2:$K$63, 2, FALSE)</f>
        <v>11</v>
      </c>
      <c r="L313" s="8">
        <f>VLOOKUP($C313, Kategori!$A$2:$K$63, 10, FALSE)</f>
        <v>4.2369406783364152</v>
      </c>
      <c r="M313" s="8">
        <f>VLOOKUP($C313, Kategori!$A$2:$K$63, 11, FALSE)</f>
        <v>6.7630593216635848</v>
      </c>
      <c r="O313" s="9" t="s">
        <v>588</v>
      </c>
      <c r="Q313">
        <f t="shared" si="16"/>
        <v>3</v>
      </c>
      <c r="R313" s="6">
        <f t="shared" si="17"/>
        <v>0.27272727272727271</v>
      </c>
      <c r="S313">
        <f t="shared" si="18"/>
        <v>8</v>
      </c>
      <c r="T313" s="6">
        <f t="shared" si="19"/>
        <v>0.72727272727272729</v>
      </c>
    </row>
    <row r="314" spans="1:20" hidden="1">
      <c r="A314">
        <v>102</v>
      </c>
      <c r="B314" t="s">
        <v>109</v>
      </c>
      <c r="C314" t="s">
        <v>551</v>
      </c>
      <c r="D314">
        <v>42</v>
      </c>
      <c r="E314">
        <v>8</v>
      </c>
      <c r="F314">
        <v>40</v>
      </c>
      <c r="G314">
        <v>6</v>
      </c>
      <c r="H314">
        <v>34</v>
      </c>
      <c r="J314" s="8">
        <f>VLOOKUP($C314, Kategori!$A$2:$K$63,8)</f>
        <v>52.666666666666664</v>
      </c>
      <c r="K314" s="8">
        <f>VLOOKUP($C314, Kategori!$A$2:$K$63, 2, FALSE)</f>
        <v>11</v>
      </c>
      <c r="L314" s="8">
        <f>VLOOKUP($C314, Kategori!$A$2:$K$63, 10, FALSE)</f>
        <v>4.2369406783364152</v>
      </c>
      <c r="M314" s="8">
        <f>VLOOKUP($C314, Kategori!$A$2:$K$63, 11, FALSE)</f>
        <v>6.7630593216635848</v>
      </c>
      <c r="O314" s="9" t="s">
        <v>588</v>
      </c>
      <c r="Q314">
        <f t="shared" si="16"/>
        <v>3</v>
      </c>
      <c r="R314" s="6">
        <f t="shared" si="17"/>
        <v>0.27272727272727271</v>
      </c>
      <c r="S314">
        <f t="shared" si="18"/>
        <v>8</v>
      </c>
      <c r="T314" s="6">
        <f t="shared" si="19"/>
        <v>0.72727272727272729</v>
      </c>
    </row>
    <row r="315" spans="1:20" hidden="1">
      <c r="A315">
        <v>105</v>
      </c>
      <c r="B315" t="s">
        <v>112</v>
      </c>
      <c r="C315" t="s">
        <v>551</v>
      </c>
      <c r="D315">
        <v>34</v>
      </c>
      <c r="E315">
        <v>7</v>
      </c>
      <c r="F315">
        <v>32</v>
      </c>
      <c r="G315">
        <v>6</v>
      </c>
      <c r="H315">
        <v>26</v>
      </c>
      <c r="J315" s="8">
        <f>VLOOKUP($C315, Kategori!$A$2:$K$63,8)</f>
        <v>52.666666666666664</v>
      </c>
      <c r="K315" s="8">
        <f>VLOOKUP($C315, Kategori!$A$2:$K$63, 2, FALSE)</f>
        <v>11</v>
      </c>
      <c r="L315" s="8">
        <f>VLOOKUP($C315, Kategori!$A$2:$K$63, 10, FALSE)</f>
        <v>4.2369406783364152</v>
      </c>
      <c r="M315" s="8">
        <f>VLOOKUP($C315, Kategori!$A$2:$K$63, 11, FALSE)</f>
        <v>6.7630593216635848</v>
      </c>
      <c r="O315" s="9" t="s">
        <v>588</v>
      </c>
      <c r="Q315">
        <f t="shared" si="16"/>
        <v>3</v>
      </c>
      <c r="R315" s="6">
        <f t="shared" si="17"/>
        <v>0.27272727272727271</v>
      </c>
      <c r="S315">
        <f t="shared" si="18"/>
        <v>8</v>
      </c>
      <c r="T315" s="6">
        <f t="shared" si="19"/>
        <v>0.72727272727272729</v>
      </c>
    </row>
    <row r="316" spans="1:20" hidden="1">
      <c r="A316">
        <v>98</v>
      </c>
      <c r="B316" t="s">
        <v>105</v>
      </c>
      <c r="C316" t="s">
        <v>551</v>
      </c>
      <c r="D316">
        <v>34</v>
      </c>
      <c r="E316">
        <v>10</v>
      </c>
      <c r="F316">
        <v>28</v>
      </c>
      <c r="G316">
        <v>10</v>
      </c>
      <c r="H316">
        <v>18</v>
      </c>
      <c r="J316" s="8">
        <f>VLOOKUP($C316, Kategori!$A$2:$K$63,8)</f>
        <v>52.666666666666664</v>
      </c>
      <c r="K316" s="8">
        <f>VLOOKUP($C316, Kategori!$A$2:$K$63, 2, FALSE)</f>
        <v>11</v>
      </c>
      <c r="L316" s="8">
        <f>VLOOKUP($C316, Kategori!$A$2:$K$63, 10, FALSE)</f>
        <v>4.2369406783364152</v>
      </c>
      <c r="M316" s="8">
        <f>VLOOKUP($C316, Kategori!$A$2:$K$63, 11, FALSE)</f>
        <v>6.7630593216635848</v>
      </c>
      <c r="O316" s="9" t="s">
        <v>588</v>
      </c>
      <c r="Q316">
        <f t="shared" si="16"/>
        <v>3</v>
      </c>
      <c r="R316" s="6">
        <f t="shared" si="17"/>
        <v>0.27272727272727271</v>
      </c>
      <c r="S316">
        <f t="shared" si="18"/>
        <v>8</v>
      </c>
      <c r="T316" s="6">
        <f t="shared" si="19"/>
        <v>0.72727272727272729</v>
      </c>
    </row>
    <row r="317" spans="1:20" s="13" customFormat="1" hidden="1">
      <c r="A317" s="13">
        <v>89</v>
      </c>
      <c r="B317" s="17" t="s">
        <v>96</v>
      </c>
      <c r="C317" s="13" t="s">
        <v>549</v>
      </c>
      <c r="D317" s="13">
        <v>375</v>
      </c>
      <c r="E317" s="13">
        <v>64</v>
      </c>
      <c r="F317" s="13">
        <v>353</v>
      </c>
      <c r="G317" s="13">
        <v>44</v>
      </c>
      <c r="H317" s="13">
        <v>309</v>
      </c>
      <c r="J317" s="14">
        <f>VLOOKUP($C317, Kategori!$A$2:$K$63,8)</f>
        <v>52.666666666666664</v>
      </c>
      <c r="K317" s="14">
        <f>VLOOKUP($C317, Kategori!$A$2:$K$63, 2, FALSE)</f>
        <v>14</v>
      </c>
      <c r="L317" s="14">
        <f>VLOOKUP($C317, Kategori!$A$2:$K$63, 10, FALSE)</f>
        <v>5.0058305250064539</v>
      </c>
      <c r="M317" s="14">
        <f>VLOOKUP($C317, Kategori!$A$2:$K$63, 11, FALSE)</f>
        <v>8.9941694749935461</v>
      </c>
      <c r="O317" s="15" t="s">
        <v>589</v>
      </c>
      <c r="Q317" s="13">
        <f t="shared" si="16"/>
        <v>5</v>
      </c>
      <c r="R317" s="16">
        <f t="shared" si="17"/>
        <v>0.35714285714285715</v>
      </c>
      <c r="S317" s="13">
        <f t="shared" si="18"/>
        <v>9</v>
      </c>
      <c r="T317" s="16">
        <f t="shared" si="19"/>
        <v>0.6428571428571429</v>
      </c>
    </row>
    <row r="318" spans="1:20" s="13" customFormat="1" hidden="1">
      <c r="A318" s="13">
        <v>81</v>
      </c>
      <c r="B318" s="17" t="s">
        <v>88</v>
      </c>
      <c r="C318" s="13" t="s">
        <v>549</v>
      </c>
      <c r="D318" s="13">
        <v>294</v>
      </c>
      <c r="E318" s="13">
        <v>21</v>
      </c>
      <c r="F318" s="13">
        <v>311</v>
      </c>
      <c r="G318" s="13">
        <v>42</v>
      </c>
      <c r="H318" s="13">
        <v>269</v>
      </c>
      <c r="J318" s="14">
        <f>VLOOKUP($C318, Kategori!$A$2:$K$63,8)</f>
        <v>52.666666666666664</v>
      </c>
      <c r="K318" s="14">
        <f>VLOOKUP($C318, Kategori!$A$2:$K$63, 2, FALSE)</f>
        <v>14</v>
      </c>
      <c r="L318" s="14">
        <f>VLOOKUP($C318, Kategori!$A$2:$K$63, 10, FALSE)</f>
        <v>5.0058305250064539</v>
      </c>
      <c r="M318" s="14">
        <f>VLOOKUP($C318, Kategori!$A$2:$K$63, 11, FALSE)</f>
        <v>8.9941694749935461</v>
      </c>
      <c r="O318" s="15" t="s">
        <v>589</v>
      </c>
      <c r="Q318" s="13">
        <f t="shared" si="16"/>
        <v>5</v>
      </c>
      <c r="R318" s="16">
        <f t="shared" si="17"/>
        <v>0.35714285714285715</v>
      </c>
      <c r="S318" s="13">
        <f t="shared" si="18"/>
        <v>9</v>
      </c>
      <c r="T318" s="16">
        <f t="shared" si="19"/>
        <v>0.6428571428571429</v>
      </c>
    </row>
    <row r="319" spans="1:20" s="13" customFormat="1" hidden="1">
      <c r="A319" s="13">
        <v>77</v>
      </c>
      <c r="B319" s="17" t="s">
        <v>84</v>
      </c>
      <c r="C319" s="13" t="s">
        <v>549</v>
      </c>
      <c r="D319" s="13">
        <v>87</v>
      </c>
      <c r="E319" s="13">
        <v>16</v>
      </c>
      <c r="F319" s="13">
        <v>101</v>
      </c>
      <c r="G319" s="13">
        <v>30</v>
      </c>
      <c r="H319" s="13">
        <v>71</v>
      </c>
      <c r="J319" s="14">
        <f>VLOOKUP($C319, Kategori!$A$2:$K$63,8)</f>
        <v>52.666666666666664</v>
      </c>
      <c r="K319" s="14">
        <f>VLOOKUP($C319, Kategori!$A$2:$K$63, 2, FALSE)</f>
        <v>14</v>
      </c>
      <c r="L319" s="14">
        <f>VLOOKUP($C319, Kategori!$A$2:$K$63, 10, FALSE)</f>
        <v>5.0058305250064539</v>
      </c>
      <c r="M319" s="14">
        <f>VLOOKUP($C319, Kategori!$A$2:$K$63, 11, FALSE)</f>
        <v>8.9941694749935461</v>
      </c>
      <c r="O319" s="15" t="s">
        <v>589</v>
      </c>
      <c r="Q319" s="13">
        <f t="shared" si="16"/>
        <v>5</v>
      </c>
      <c r="R319" s="16">
        <f t="shared" si="17"/>
        <v>0.35714285714285715</v>
      </c>
      <c r="S319" s="13">
        <f t="shared" si="18"/>
        <v>9</v>
      </c>
      <c r="T319" s="16">
        <f t="shared" si="19"/>
        <v>0.6428571428571429</v>
      </c>
    </row>
    <row r="320" spans="1:20" s="13" customFormat="1" hidden="1">
      <c r="A320" s="17">
        <v>96</v>
      </c>
      <c r="B320" s="17" t="s">
        <v>103</v>
      </c>
      <c r="C320" s="13" t="s">
        <v>549</v>
      </c>
      <c r="D320" s="13">
        <v>68</v>
      </c>
      <c r="E320" s="13">
        <v>8</v>
      </c>
      <c r="F320" s="13">
        <v>69</v>
      </c>
      <c r="G320" s="13">
        <v>9</v>
      </c>
      <c r="H320" s="13">
        <v>60</v>
      </c>
      <c r="J320" s="14">
        <f>VLOOKUP($C320, Kategori!$A$2:$K$63,8)</f>
        <v>52.666666666666664</v>
      </c>
      <c r="K320" s="14">
        <f>VLOOKUP($C320, Kategori!$A$2:$K$63, 2, FALSE)</f>
        <v>14</v>
      </c>
      <c r="L320" s="14">
        <f>VLOOKUP($C320, Kategori!$A$2:$K$63, 10, FALSE)</f>
        <v>5.0058305250064539</v>
      </c>
      <c r="M320" s="14">
        <f>VLOOKUP($C320, Kategori!$A$2:$K$63, 11, FALSE)</f>
        <v>8.9941694749935461</v>
      </c>
      <c r="O320" s="15" t="s">
        <v>589</v>
      </c>
      <c r="Q320" s="13">
        <f t="shared" si="16"/>
        <v>5</v>
      </c>
      <c r="R320" s="16">
        <f t="shared" si="17"/>
        <v>0.35714285714285715</v>
      </c>
      <c r="S320" s="13">
        <f t="shared" si="18"/>
        <v>9</v>
      </c>
      <c r="T320" s="16">
        <f t="shared" si="19"/>
        <v>0.6428571428571429</v>
      </c>
    </row>
    <row r="321" spans="1:20" s="13" customFormat="1" hidden="1">
      <c r="A321" s="13">
        <v>79</v>
      </c>
      <c r="B321" s="17" t="s">
        <v>86</v>
      </c>
      <c r="C321" s="13" t="s">
        <v>549</v>
      </c>
      <c r="D321" s="13">
        <v>80</v>
      </c>
      <c r="E321" s="13">
        <v>24</v>
      </c>
      <c r="F321" s="13">
        <v>62</v>
      </c>
      <c r="G321" s="13">
        <v>6</v>
      </c>
      <c r="H321" s="13">
        <v>56</v>
      </c>
      <c r="J321" s="14">
        <f>VLOOKUP($C321, Kategori!$A$2:$K$63,8)</f>
        <v>52.666666666666664</v>
      </c>
      <c r="K321" s="14">
        <f>VLOOKUP($C321, Kategori!$A$2:$K$63, 2, FALSE)</f>
        <v>14</v>
      </c>
      <c r="L321" s="14">
        <f>VLOOKUP($C321, Kategori!$A$2:$K$63, 10, FALSE)</f>
        <v>5.0058305250064539</v>
      </c>
      <c r="M321" s="14">
        <f>VLOOKUP($C321, Kategori!$A$2:$K$63, 11, FALSE)</f>
        <v>8.9941694749935461</v>
      </c>
      <c r="O321" s="15" t="s">
        <v>589</v>
      </c>
      <c r="Q321" s="13">
        <f t="shared" si="16"/>
        <v>5</v>
      </c>
      <c r="R321" s="16">
        <f t="shared" si="17"/>
        <v>0.35714285714285715</v>
      </c>
      <c r="S321" s="13">
        <f t="shared" si="18"/>
        <v>9</v>
      </c>
      <c r="T321" s="16">
        <f t="shared" si="19"/>
        <v>0.6428571428571429</v>
      </c>
    </row>
    <row r="322" spans="1:20" hidden="1">
      <c r="A322">
        <v>78</v>
      </c>
      <c r="B322" t="s">
        <v>85</v>
      </c>
      <c r="C322" s="10" t="s">
        <v>549</v>
      </c>
      <c r="D322">
        <v>49</v>
      </c>
      <c r="E322">
        <v>2</v>
      </c>
      <c r="F322">
        <v>60</v>
      </c>
      <c r="G322">
        <v>13</v>
      </c>
      <c r="H322">
        <v>47</v>
      </c>
      <c r="J322" s="8">
        <f>VLOOKUP($C322, Kategori!$A$2:$K$63,8)</f>
        <v>52.666666666666664</v>
      </c>
      <c r="K322" s="8">
        <f>VLOOKUP($C322, Kategori!$A$2:$K$63, 2, FALSE)</f>
        <v>14</v>
      </c>
      <c r="L322" s="8">
        <f>VLOOKUP($C322, Kategori!$A$2:$K$63, 10, FALSE)</f>
        <v>5.0058305250064539</v>
      </c>
      <c r="M322" s="8">
        <f>VLOOKUP($C322, Kategori!$A$2:$K$63, 11, FALSE)</f>
        <v>8.9941694749935461</v>
      </c>
      <c r="O322" s="9" t="s">
        <v>588</v>
      </c>
      <c r="Q322">
        <f t="shared" si="16"/>
        <v>5</v>
      </c>
      <c r="R322" s="6">
        <f t="shared" si="17"/>
        <v>0.35714285714285715</v>
      </c>
      <c r="S322">
        <f t="shared" si="18"/>
        <v>9</v>
      </c>
      <c r="T322" s="6">
        <f t="shared" si="19"/>
        <v>0.6428571428571429</v>
      </c>
    </row>
    <row r="323" spans="1:20" hidden="1">
      <c r="A323">
        <v>83</v>
      </c>
      <c r="B323" t="s">
        <v>90</v>
      </c>
      <c r="C323" s="10" t="s">
        <v>549</v>
      </c>
      <c r="D323">
        <v>60</v>
      </c>
      <c r="E323">
        <v>15</v>
      </c>
      <c r="F323">
        <v>54</v>
      </c>
      <c r="G323">
        <v>10</v>
      </c>
      <c r="H323">
        <v>44</v>
      </c>
      <c r="J323" s="8">
        <f>VLOOKUP($C323, Kategori!$A$2:$K$63,8)</f>
        <v>52.666666666666664</v>
      </c>
      <c r="K323" s="8">
        <f>VLOOKUP($C323, Kategori!$A$2:$K$63, 2, FALSE)</f>
        <v>14</v>
      </c>
      <c r="L323" s="8">
        <f>VLOOKUP($C323, Kategori!$A$2:$K$63, 10, FALSE)</f>
        <v>5.0058305250064539</v>
      </c>
      <c r="M323" s="8">
        <f>VLOOKUP($C323, Kategori!$A$2:$K$63, 11, FALSE)</f>
        <v>8.9941694749935461</v>
      </c>
      <c r="O323" s="9" t="s">
        <v>588</v>
      </c>
      <c r="Q323">
        <f t="shared" si="16"/>
        <v>5</v>
      </c>
      <c r="R323" s="6">
        <f t="shared" si="17"/>
        <v>0.35714285714285715</v>
      </c>
      <c r="S323">
        <f t="shared" si="18"/>
        <v>9</v>
      </c>
      <c r="T323" s="6">
        <f t="shared" si="19"/>
        <v>0.6428571428571429</v>
      </c>
    </row>
    <row r="324" spans="1:20" hidden="1">
      <c r="A324">
        <v>90</v>
      </c>
      <c r="B324" t="s">
        <v>97</v>
      </c>
      <c r="C324" s="10" t="s">
        <v>549</v>
      </c>
      <c r="D324">
        <v>54</v>
      </c>
      <c r="E324">
        <v>13</v>
      </c>
      <c r="F324">
        <v>52</v>
      </c>
      <c r="G324">
        <v>11</v>
      </c>
      <c r="H324">
        <v>41</v>
      </c>
      <c r="J324" s="8">
        <f>VLOOKUP($C324, Kategori!$A$2:$K$63,8)</f>
        <v>52.666666666666664</v>
      </c>
      <c r="K324" s="8">
        <f>VLOOKUP($C324, Kategori!$A$2:$K$63, 2, FALSE)</f>
        <v>14</v>
      </c>
      <c r="L324" s="8">
        <f>VLOOKUP($C324, Kategori!$A$2:$K$63, 10, FALSE)</f>
        <v>5.0058305250064539</v>
      </c>
      <c r="M324" s="8">
        <f>VLOOKUP($C324, Kategori!$A$2:$K$63, 11, FALSE)</f>
        <v>8.9941694749935461</v>
      </c>
      <c r="O324" s="9" t="s">
        <v>588</v>
      </c>
      <c r="Q324">
        <f t="shared" si="16"/>
        <v>5</v>
      </c>
      <c r="R324" s="6">
        <f t="shared" si="17"/>
        <v>0.35714285714285715</v>
      </c>
      <c r="S324">
        <f t="shared" si="18"/>
        <v>9</v>
      </c>
      <c r="T324" s="6">
        <f t="shared" si="19"/>
        <v>0.6428571428571429</v>
      </c>
    </row>
    <row r="325" spans="1:20" hidden="1">
      <c r="A325">
        <v>80</v>
      </c>
      <c r="B325" t="s">
        <v>87</v>
      </c>
      <c r="C325" s="10" t="s">
        <v>549</v>
      </c>
      <c r="D325">
        <v>62</v>
      </c>
      <c r="E325">
        <v>20</v>
      </c>
      <c r="F325">
        <v>49</v>
      </c>
      <c r="G325">
        <v>11</v>
      </c>
      <c r="H325">
        <v>38</v>
      </c>
      <c r="J325" s="8">
        <f>VLOOKUP($C325, Kategori!$A$2:$K$63,8)</f>
        <v>52.666666666666664</v>
      </c>
      <c r="K325" s="8">
        <f>VLOOKUP($C325, Kategori!$A$2:$K$63, 2, FALSE)</f>
        <v>14</v>
      </c>
      <c r="L325" s="8">
        <f>VLOOKUP($C325, Kategori!$A$2:$K$63, 10, FALSE)</f>
        <v>5.0058305250064539</v>
      </c>
      <c r="M325" s="8">
        <f>VLOOKUP($C325, Kategori!$A$2:$K$63, 11, FALSE)</f>
        <v>8.9941694749935461</v>
      </c>
      <c r="O325" s="9" t="s">
        <v>588</v>
      </c>
      <c r="Q325">
        <f t="shared" ref="Q325:Q388" si="20" xml:space="preserve"> COUNTIFS($O$4:$O$519, "IN", $C$4:$C$519, C325)</f>
        <v>5</v>
      </c>
      <c r="R325" s="6">
        <f t="shared" ref="R325:R388" si="21">Q325/K325</f>
        <v>0.35714285714285715</v>
      </c>
      <c r="S325">
        <f t="shared" ref="S325:S388" si="22" xml:space="preserve"> COUNTIFS($O$4:$O$519, "OUT", $C$4:$C$519, C325)</f>
        <v>9</v>
      </c>
      <c r="T325" s="6">
        <f t="shared" ref="T325:T388" si="23">S325/K325</f>
        <v>0.6428571428571429</v>
      </c>
    </row>
    <row r="326" spans="1:20" hidden="1">
      <c r="A326">
        <v>94</v>
      </c>
      <c r="B326" t="s">
        <v>101</v>
      </c>
      <c r="C326" s="10" t="s">
        <v>549</v>
      </c>
      <c r="D326">
        <v>30</v>
      </c>
      <c r="E326">
        <v>1</v>
      </c>
      <c r="F326">
        <v>34</v>
      </c>
      <c r="G326">
        <v>6</v>
      </c>
      <c r="H326">
        <v>28</v>
      </c>
      <c r="J326" s="8">
        <f>VLOOKUP($C326, Kategori!$A$2:$K$63,8)</f>
        <v>52.666666666666664</v>
      </c>
      <c r="K326" s="8">
        <f>VLOOKUP($C326, Kategori!$A$2:$K$63, 2, FALSE)</f>
        <v>14</v>
      </c>
      <c r="L326" s="8">
        <f>VLOOKUP($C326, Kategori!$A$2:$K$63, 10, FALSE)</f>
        <v>5.0058305250064539</v>
      </c>
      <c r="M326" s="8">
        <f>VLOOKUP($C326, Kategori!$A$2:$K$63, 11, FALSE)</f>
        <v>8.9941694749935461</v>
      </c>
      <c r="O326" s="9" t="s">
        <v>588</v>
      </c>
      <c r="Q326">
        <f t="shared" si="20"/>
        <v>5</v>
      </c>
      <c r="R326" s="6">
        <f t="shared" si="21"/>
        <v>0.35714285714285715</v>
      </c>
      <c r="S326">
        <f t="shared" si="22"/>
        <v>9</v>
      </c>
      <c r="T326" s="6">
        <f t="shared" si="23"/>
        <v>0.6428571428571429</v>
      </c>
    </row>
    <row r="327" spans="1:20" hidden="1">
      <c r="A327">
        <v>74</v>
      </c>
      <c r="B327" t="s">
        <v>81</v>
      </c>
      <c r="C327" s="10" t="s">
        <v>549</v>
      </c>
      <c r="D327">
        <v>30</v>
      </c>
      <c r="E327">
        <v>13</v>
      </c>
      <c r="F327">
        <v>22</v>
      </c>
      <c r="G327">
        <v>5</v>
      </c>
      <c r="H327">
        <v>17</v>
      </c>
      <c r="J327" s="8">
        <f>VLOOKUP($C327, Kategori!$A$2:$K$63,8)</f>
        <v>52.666666666666664</v>
      </c>
      <c r="K327" s="8">
        <f>VLOOKUP($C327, Kategori!$A$2:$K$63, 2, FALSE)</f>
        <v>14</v>
      </c>
      <c r="L327" s="8">
        <f>VLOOKUP($C327, Kategori!$A$2:$K$63, 10, FALSE)</f>
        <v>5.0058305250064539</v>
      </c>
      <c r="M327" s="8">
        <f>VLOOKUP($C327, Kategori!$A$2:$K$63, 11, FALSE)</f>
        <v>8.9941694749935461</v>
      </c>
      <c r="O327" s="9" t="s">
        <v>588</v>
      </c>
      <c r="Q327">
        <f t="shared" si="20"/>
        <v>5</v>
      </c>
      <c r="R327" s="6">
        <f t="shared" si="21"/>
        <v>0.35714285714285715</v>
      </c>
      <c r="S327">
        <f t="shared" si="22"/>
        <v>9</v>
      </c>
      <c r="T327" s="6">
        <f t="shared" si="23"/>
        <v>0.6428571428571429</v>
      </c>
    </row>
    <row r="328" spans="1:20" hidden="1">
      <c r="A328">
        <v>95</v>
      </c>
      <c r="B328" t="s">
        <v>102</v>
      </c>
      <c r="C328" s="10" t="s">
        <v>549</v>
      </c>
      <c r="D328">
        <v>42</v>
      </c>
      <c r="E328">
        <v>16</v>
      </c>
      <c r="F328">
        <v>26</v>
      </c>
      <c r="G328">
        <v>9</v>
      </c>
      <c r="H328">
        <v>17</v>
      </c>
      <c r="J328" s="8">
        <f>VLOOKUP($C328, Kategori!$A$2:$K$63,8)</f>
        <v>52.666666666666664</v>
      </c>
      <c r="K328" s="8">
        <f>VLOOKUP($C328, Kategori!$A$2:$K$63, 2, FALSE)</f>
        <v>14</v>
      </c>
      <c r="L328" s="8">
        <f>VLOOKUP($C328, Kategori!$A$2:$K$63, 10, FALSE)</f>
        <v>5.0058305250064539</v>
      </c>
      <c r="M328" s="8">
        <f>VLOOKUP($C328, Kategori!$A$2:$K$63, 11, FALSE)</f>
        <v>8.9941694749935461</v>
      </c>
      <c r="O328" s="9" t="s">
        <v>588</v>
      </c>
      <c r="Q328">
        <f t="shared" si="20"/>
        <v>5</v>
      </c>
      <c r="R328" s="6">
        <f t="shared" si="21"/>
        <v>0.35714285714285715</v>
      </c>
      <c r="S328">
        <f t="shared" si="22"/>
        <v>9</v>
      </c>
      <c r="T328" s="6">
        <f t="shared" si="23"/>
        <v>0.6428571428571429</v>
      </c>
    </row>
    <row r="329" spans="1:20" hidden="1">
      <c r="A329">
        <v>82</v>
      </c>
      <c r="B329" t="s">
        <v>89</v>
      </c>
      <c r="C329" s="10" t="s">
        <v>549</v>
      </c>
      <c r="D329">
        <v>30</v>
      </c>
      <c r="E329">
        <v>16</v>
      </c>
      <c r="F329">
        <v>20</v>
      </c>
      <c r="G329">
        <v>5</v>
      </c>
      <c r="H329">
        <v>15</v>
      </c>
      <c r="J329" s="8">
        <f>VLOOKUP($C329, Kategori!$A$2:$K$63,8)</f>
        <v>52.666666666666664</v>
      </c>
      <c r="K329" s="8">
        <f>VLOOKUP($C329, Kategori!$A$2:$K$63, 2, FALSE)</f>
        <v>14</v>
      </c>
      <c r="L329" s="8">
        <f>VLOOKUP($C329, Kategori!$A$2:$K$63, 10, FALSE)</f>
        <v>5.0058305250064539</v>
      </c>
      <c r="M329" s="8">
        <f>VLOOKUP($C329, Kategori!$A$2:$K$63, 11, FALSE)</f>
        <v>8.9941694749935461</v>
      </c>
      <c r="O329" s="9" t="s">
        <v>588</v>
      </c>
      <c r="Q329">
        <f t="shared" si="20"/>
        <v>5</v>
      </c>
      <c r="R329" s="6">
        <f t="shared" si="21"/>
        <v>0.35714285714285715</v>
      </c>
      <c r="S329">
        <f t="shared" si="22"/>
        <v>9</v>
      </c>
      <c r="T329" s="6">
        <f t="shared" si="23"/>
        <v>0.6428571428571429</v>
      </c>
    </row>
    <row r="330" spans="1:20" hidden="1">
      <c r="A330">
        <v>155</v>
      </c>
      <c r="B330" t="s">
        <v>162</v>
      </c>
      <c r="C330" s="10" t="s">
        <v>549</v>
      </c>
      <c r="D330">
        <v>29</v>
      </c>
      <c r="E330">
        <v>22</v>
      </c>
      <c r="F330">
        <v>11</v>
      </c>
      <c r="G330">
        <v>5</v>
      </c>
      <c r="H330">
        <v>6</v>
      </c>
      <c r="J330" s="8">
        <f>VLOOKUP($C330, Kategori!$A$2:$K$63,8)</f>
        <v>52.666666666666664</v>
      </c>
      <c r="K330" s="8">
        <f>VLOOKUP($C330, Kategori!$A$2:$K$63, 2, FALSE)</f>
        <v>14</v>
      </c>
      <c r="L330" s="8">
        <f>VLOOKUP($C330, Kategori!$A$2:$K$63, 10, FALSE)</f>
        <v>5.0058305250064539</v>
      </c>
      <c r="M330" s="8">
        <f>VLOOKUP($C330, Kategori!$A$2:$K$63, 11, FALSE)</f>
        <v>8.9941694749935461</v>
      </c>
      <c r="O330" s="9" t="s">
        <v>588</v>
      </c>
      <c r="Q330">
        <f t="shared" si="20"/>
        <v>5</v>
      </c>
      <c r="R330" s="6">
        <f t="shared" si="21"/>
        <v>0.35714285714285715</v>
      </c>
      <c r="S330">
        <f t="shared" si="22"/>
        <v>9</v>
      </c>
      <c r="T330" s="6">
        <f t="shared" si="23"/>
        <v>0.6428571428571429</v>
      </c>
    </row>
    <row r="331" spans="1:20" s="13" customFormat="1" hidden="1">
      <c r="A331" s="13">
        <v>8</v>
      </c>
      <c r="B331" s="17" t="s">
        <v>15</v>
      </c>
      <c r="C331" s="13" t="s">
        <v>544</v>
      </c>
      <c r="D331" s="13">
        <v>945</v>
      </c>
      <c r="E331" s="13">
        <v>125</v>
      </c>
      <c r="F331" s="13">
        <v>897</v>
      </c>
      <c r="G331" s="13">
        <v>86</v>
      </c>
      <c r="H331" s="13">
        <v>811</v>
      </c>
      <c r="J331" s="14">
        <f>VLOOKUP($C331, Kategori!$A$2:$K$63,8)</f>
        <v>52.666666666666664</v>
      </c>
      <c r="K331" s="14">
        <f>VLOOKUP($C331, Kategori!$A$2:$K$63, 2, FALSE)</f>
        <v>41</v>
      </c>
      <c r="L331" s="14">
        <f>VLOOKUP($C331, Kategori!$A$2:$K$63, 10, FALSE)</f>
        <v>8.4054968257835156</v>
      </c>
      <c r="M331" s="14">
        <f>VLOOKUP($C331, Kategori!$A$2:$K$63, 11, FALSE)</f>
        <v>32.594503174216484</v>
      </c>
      <c r="O331" s="15" t="s">
        <v>589</v>
      </c>
      <c r="Q331" s="13">
        <f t="shared" si="20"/>
        <v>15</v>
      </c>
      <c r="R331" s="16">
        <f t="shared" si="21"/>
        <v>0.36585365853658536</v>
      </c>
      <c r="S331" s="13">
        <f t="shared" si="22"/>
        <v>26</v>
      </c>
      <c r="T331" s="16">
        <f t="shared" si="23"/>
        <v>0.63414634146341464</v>
      </c>
    </row>
    <row r="332" spans="1:20" s="13" customFormat="1" hidden="1">
      <c r="A332" s="13">
        <v>11</v>
      </c>
      <c r="B332" s="17" t="s">
        <v>18</v>
      </c>
      <c r="C332" s="13" t="s">
        <v>544</v>
      </c>
      <c r="D332" s="13">
        <v>725</v>
      </c>
      <c r="E332" s="13">
        <v>69</v>
      </c>
      <c r="F332" s="13">
        <v>716</v>
      </c>
      <c r="G332" s="13">
        <v>68</v>
      </c>
      <c r="H332" s="13">
        <v>648</v>
      </c>
      <c r="J332" s="14">
        <f>VLOOKUP($C332, Kategori!$A$2:$K$63,8)</f>
        <v>52.666666666666664</v>
      </c>
      <c r="K332" s="14">
        <f>VLOOKUP($C332, Kategori!$A$2:$K$63, 2, FALSE)</f>
        <v>41</v>
      </c>
      <c r="L332" s="14">
        <f>VLOOKUP($C332, Kategori!$A$2:$K$63, 10, FALSE)</f>
        <v>8.4054968257835156</v>
      </c>
      <c r="M332" s="14">
        <f>VLOOKUP($C332, Kategori!$A$2:$K$63, 11, FALSE)</f>
        <v>32.594503174216484</v>
      </c>
      <c r="O332" s="15" t="s">
        <v>589</v>
      </c>
      <c r="Q332" s="13">
        <f t="shared" si="20"/>
        <v>15</v>
      </c>
      <c r="R332" s="16">
        <f t="shared" si="21"/>
        <v>0.36585365853658536</v>
      </c>
      <c r="S332" s="13">
        <f t="shared" si="22"/>
        <v>26</v>
      </c>
      <c r="T332" s="16">
        <f t="shared" si="23"/>
        <v>0.63414634146341464</v>
      </c>
    </row>
    <row r="333" spans="1:20" s="13" customFormat="1" hidden="1">
      <c r="A333" s="13">
        <v>61</v>
      </c>
      <c r="B333" s="17" t="s">
        <v>68</v>
      </c>
      <c r="C333" s="13" t="s">
        <v>544</v>
      </c>
      <c r="D333" s="13">
        <v>408</v>
      </c>
      <c r="E333" s="13">
        <v>24</v>
      </c>
      <c r="F333" s="13">
        <v>424</v>
      </c>
      <c r="G333" s="13">
        <v>51</v>
      </c>
      <c r="H333" s="13">
        <v>373</v>
      </c>
      <c r="J333" s="14">
        <f>VLOOKUP($C333, Kategori!$A$2:$K$63,8)</f>
        <v>52.666666666666664</v>
      </c>
      <c r="K333" s="14">
        <f>VLOOKUP($C333, Kategori!$A$2:$K$63, 2, FALSE)</f>
        <v>41</v>
      </c>
      <c r="L333" s="14">
        <f>VLOOKUP($C333, Kategori!$A$2:$K$63, 10, FALSE)</f>
        <v>8.4054968257835156</v>
      </c>
      <c r="M333" s="14">
        <f>VLOOKUP($C333, Kategori!$A$2:$K$63, 11, FALSE)</f>
        <v>32.594503174216484</v>
      </c>
      <c r="O333" s="15" t="s">
        <v>589</v>
      </c>
      <c r="Q333" s="13">
        <f t="shared" si="20"/>
        <v>15</v>
      </c>
      <c r="R333" s="16">
        <f t="shared" si="21"/>
        <v>0.36585365853658536</v>
      </c>
      <c r="S333" s="13">
        <f t="shared" si="22"/>
        <v>26</v>
      </c>
      <c r="T333" s="16">
        <f t="shared" si="23"/>
        <v>0.63414634146341464</v>
      </c>
    </row>
    <row r="334" spans="1:20" s="13" customFormat="1" hidden="1">
      <c r="A334" s="13">
        <v>10</v>
      </c>
      <c r="B334" s="17" t="s">
        <v>17</v>
      </c>
      <c r="C334" s="13" t="s">
        <v>544</v>
      </c>
      <c r="D334" s="13">
        <v>340</v>
      </c>
      <c r="E334" s="13">
        <v>35</v>
      </c>
      <c r="F334" s="13">
        <v>358</v>
      </c>
      <c r="G334" s="13">
        <v>59</v>
      </c>
      <c r="H334" s="13">
        <v>299</v>
      </c>
      <c r="J334" s="14">
        <f>VLOOKUP($C334, Kategori!$A$2:$K$63,8)</f>
        <v>52.666666666666664</v>
      </c>
      <c r="K334" s="14">
        <f>VLOOKUP($C334, Kategori!$A$2:$K$63, 2, FALSE)</f>
        <v>41</v>
      </c>
      <c r="L334" s="14">
        <f>VLOOKUP($C334, Kategori!$A$2:$K$63, 10, FALSE)</f>
        <v>8.4054968257835156</v>
      </c>
      <c r="M334" s="14">
        <f>VLOOKUP($C334, Kategori!$A$2:$K$63, 11, FALSE)</f>
        <v>32.594503174216484</v>
      </c>
      <c r="O334" s="15" t="s">
        <v>589</v>
      </c>
      <c r="Q334" s="13">
        <f t="shared" si="20"/>
        <v>15</v>
      </c>
      <c r="R334" s="16">
        <f t="shared" si="21"/>
        <v>0.36585365853658536</v>
      </c>
      <c r="S334" s="13">
        <f t="shared" si="22"/>
        <v>26</v>
      </c>
      <c r="T334" s="16">
        <f t="shared" si="23"/>
        <v>0.63414634146341464</v>
      </c>
    </row>
    <row r="335" spans="1:20" s="13" customFormat="1" hidden="1">
      <c r="A335" s="13">
        <v>2</v>
      </c>
      <c r="B335" s="17" t="s">
        <v>9</v>
      </c>
      <c r="C335" s="13" t="s">
        <v>544</v>
      </c>
      <c r="D335" s="13">
        <v>357</v>
      </c>
      <c r="E335" s="13">
        <v>48</v>
      </c>
      <c r="F335" s="13">
        <v>477</v>
      </c>
      <c r="G335" s="13">
        <v>183</v>
      </c>
      <c r="H335" s="13">
        <v>294</v>
      </c>
      <c r="J335" s="14">
        <f>VLOOKUP($C335, Kategori!$A$2:$K$63,8)</f>
        <v>52.666666666666664</v>
      </c>
      <c r="K335" s="14">
        <f>VLOOKUP($C335, Kategori!$A$2:$K$63, 2, FALSE)</f>
        <v>41</v>
      </c>
      <c r="L335" s="14">
        <f>VLOOKUP($C335, Kategori!$A$2:$K$63, 10, FALSE)</f>
        <v>8.4054968257835156</v>
      </c>
      <c r="M335" s="14">
        <f>VLOOKUP($C335, Kategori!$A$2:$K$63, 11, FALSE)</f>
        <v>32.594503174216484</v>
      </c>
      <c r="O335" s="15" t="s">
        <v>589</v>
      </c>
      <c r="Q335" s="13">
        <f t="shared" si="20"/>
        <v>15</v>
      </c>
      <c r="R335" s="16">
        <f t="shared" si="21"/>
        <v>0.36585365853658536</v>
      </c>
      <c r="S335" s="13">
        <f t="shared" si="22"/>
        <v>26</v>
      </c>
      <c r="T335" s="16">
        <f t="shared" si="23"/>
        <v>0.63414634146341464</v>
      </c>
    </row>
    <row r="336" spans="1:20" s="13" customFormat="1" hidden="1">
      <c r="A336" s="13">
        <v>60</v>
      </c>
      <c r="B336" s="17" t="s">
        <v>67</v>
      </c>
      <c r="C336" s="13" t="s">
        <v>544</v>
      </c>
      <c r="D336" s="13">
        <v>283</v>
      </c>
      <c r="E336" s="13">
        <v>35</v>
      </c>
      <c r="F336" s="13">
        <v>278</v>
      </c>
      <c r="G336" s="13">
        <v>31</v>
      </c>
      <c r="H336" s="13">
        <v>247</v>
      </c>
      <c r="J336" s="14">
        <f>VLOOKUP($C336, Kategori!$A$2:$K$63,8)</f>
        <v>52.666666666666664</v>
      </c>
      <c r="K336" s="14">
        <f>VLOOKUP($C336, Kategori!$A$2:$K$63, 2, FALSE)</f>
        <v>41</v>
      </c>
      <c r="L336" s="14">
        <f>VLOOKUP($C336, Kategori!$A$2:$K$63, 10, FALSE)</f>
        <v>8.4054968257835156</v>
      </c>
      <c r="M336" s="14">
        <f>VLOOKUP($C336, Kategori!$A$2:$K$63, 11, FALSE)</f>
        <v>32.594503174216484</v>
      </c>
      <c r="O336" s="15" t="s">
        <v>589</v>
      </c>
      <c r="Q336" s="13">
        <f t="shared" si="20"/>
        <v>15</v>
      </c>
      <c r="R336" s="16">
        <f t="shared" si="21"/>
        <v>0.36585365853658536</v>
      </c>
      <c r="S336" s="13">
        <f t="shared" si="22"/>
        <v>26</v>
      </c>
      <c r="T336" s="16">
        <f t="shared" si="23"/>
        <v>0.63414634146341464</v>
      </c>
    </row>
    <row r="337" spans="1:20" s="13" customFormat="1" hidden="1">
      <c r="A337" s="13">
        <v>12</v>
      </c>
      <c r="B337" s="17" t="s">
        <v>19</v>
      </c>
      <c r="C337" s="13" t="s">
        <v>544</v>
      </c>
      <c r="D337" s="13">
        <v>286</v>
      </c>
      <c r="E337" s="13">
        <v>35</v>
      </c>
      <c r="F337" s="13">
        <v>278</v>
      </c>
      <c r="G337" s="13">
        <v>35</v>
      </c>
      <c r="H337" s="13">
        <v>243</v>
      </c>
      <c r="J337" s="14">
        <f>VLOOKUP($C337, Kategori!$A$2:$K$63,8)</f>
        <v>52.666666666666664</v>
      </c>
      <c r="K337" s="14">
        <f>VLOOKUP($C337, Kategori!$A$2:$K$63, 2, FALSE)</f>
        <v>41</v>
      </c>
      <c r="L337" s="14">
        <f>VLOOKUP($C337, Kategori!$A$2:$K$63, 10, FALSE)</f>
        <v>8.4054968257835156</v>
      </c>
      <c r="M337" s="14">
        <f>VLOOKUP($C337, Kategori!$A$2:$K$63, 11, FALSE)</f>
        <v>32.594503174216484</v>
      </c>
      <c r="O337" s="15" t="s">
        <v>589</v>
      </c>
      <c r="Q337" s="13">
        <f t="shared" si="20"/>
        <v>15</v>
      </c>
      <c r="R337" s="16">
        <f t="shared" si="21"/>
        <v>0.36585365853658536</v>
      </c>
      <c r="S337" s="13">
        <f t="shared" si="22"/>
        <v>26</v>
      </c>
      <c r="T337" s="16">
        <f t="shared" si="23"/>
        <v>0.63414634146341464</v>
      </c>
    </row>
    <row r="338" spans="1:20" s="13" customFormat="1" hidden="1">
      <c r="A338" s="13">
        <v>6</v>
      </c>
      <c r="B338" s="17" t="s">
        <v>13</v>
      </c>
      <c r="C338" s="13" t="s">
        <v>544</v>
      </c>
      <c r="D338" s="13">
        <v>220</v>
      </c>
      <c r="E338" s="13">
        <v>43</v>
      </c>
      <c r="F338" s="13">
        <v>268</v>
      </c>
      <c r="G338" s="13">
        <v>91</v>
      </c>
      <c r="H338" s="13">
        <v>177</v>
      </c>
      <c r="J338" s="14">
        <f>VLOOKUP($C338, Kategori!$A$2:$K$63,8)</f>
        <v>52.666666666666664</v>
      </c>
      <c r="K338" s="14">
        <f>VLOOKUP($C338, Kategori!$A$2:$K$63, 2, FALSE)</f>
        <v>41</v>
      </c>
      <c r="L338" s="14">
        <f>VLOOKUP($C338, Kategori!$A$2:$K$63, 10, FALSE)</f>
        <v>8.4054968257835156</v>
      </c>
      <c r="M338" s="14">
        <f>VLOOKUP($C338, Kategori!$A$2:$K$63, 11, FALSE)</f>
        <v>32.594503174216484</v>
      </c>
      <c r="O338" s="15" t="s">
        <v>589</v>
      </c>
      <c r="Q338" s="13">
        <f t="shared" si="20"/>
        <v>15</v>
      </c>
      <c r="R338" s="16">
        <f t="shared" si="21"/>
        <v>0.36585365853658536</v>
      </c>
      <c r="S338" s="13">
        <f t="shared" si="22"/>
        <v>26</v>
      </c>
      <c r="T338" s="16">
        <f t="shared" si="23"/>
        <v>0.63414634146341464</v>
      </c>
    </row>
    <row r="339" spans="1:20" s="13" customFormat="1" hidden="1">
      <c r="A339" s="17">
        <v>13</v>
      </c>
      <c r="B339" s="17" t="s">
        <v>20</v>
      </c>
      <c r="C339" s="13" t="s">
        <v>544</v>
      </c>
      <c r="D339" s="13">
        <v>202</v>
      </c>
      <c r="E339" s="13">
        <v>28</v>
      </c>
      <c r="F339" s="13">
        <v>213</v>
      </c>
      <c r="G339" s="13">
        <v>38</v>
      </c>
      <c r="H339" s="13">
        <v>175</v>
      </c>
      <c r="J339" s="14">
        <f>VLOOKUP($C339, Kategori!$A$2:$K$63,8)</f>
        <v>52.666666666666664</v>
      </c>
      <c r="K339" s="14">
        <f>VLOOKUP($C339, Kategori!$A$2:$K$63, 2, FALSE)</f>
        <v>41</v>
      </c>
      <c r="L339" s="14">
        <f>VLOOKUP($C339, Kategori!$A$2:$K$63, 10, FALSE)</f>
        <v>8.4054968257835156</v>
      </c>
      <c r="M339" s="14">
        <f>VLOOKUP($C339, Kategori!$A$2:$K$63, 11, FALSE)</f>
        <v>32.594503174216484</v>
      </c>
      <c r="O339" s="15" t="s">
        <v>589</v>
      </c>
      <c r="Q339" s="13">
        <f t="shared" si="20"/>
        <v>15</v>
      </c>
      <c r="R339" s="16">
        <f t="shared" si="21"/>
        <v>0.36585365853658536</v>
      </c>
      <c r="S339" s="13">
        <f t="shared" si="22"/>
        <v>26</v>
      </c>
      <c r="T339" s="16">
        <f t="shared" si="23"/>
        <v>0.63414634146341464</v>
      </c>
    </row>
    <row r="340" spans="1:20" s="13" customFormat="1" hidden="1">
      <c r="A340" s="13">
        <v>62</v>
      </c>
      <c r="B340" s="17" t="s">
        <v>69</v>
      </c>
      <c r="C340" s="13" t="s">
        <v>544</v>
      </c>
      <c r="D340" s="13">
        <v>181</v>
      </c>
      <c r="E340" s="13">
        <v>19</v>
      </c>
      <c r="F340" s="13">
        <v>170</v>
      </c>
      <c r="G340" s="13">
        <v>17</v>
      </c>
      <c r="H340" s="13">
        <v>153</v>
      </c>
      <c r="J340" s="14">
        <f>VLOOKUP($C340, Kategori!$A$2:$K$63,8)</f>
        <v>52.666666666666664</v>
      </c>
      <c r="K340" s="14">
        <f>VLOOKUP($C340, Kategori!$A$2:$K$63, 2, FALSE)</f>
        <v>41</v>
      </c>
      <c r="L340" s="14">
        <f>VLOOKUP($C340, Kategori!$A$2:$K$63, 10, FALSE)</f>
        <v>8.4054968257835156</v>
      </c>
      <c r="M340" s="14">
        <f>VLOOKUP($C340, Kategori!$A$2:$K$63, 11, FALSE)</f>
        <v>32.594503174216484</v>
      </c>
      <c r="O340" s="15" t="s">
        <v>589</v>
      </c>
      <c r="Q340" s="13">
        <f t="shared" si="20"/>
        <v>15</v>
      </c>
      <c r="R340" s="16">
        <f t="shared" si="21"/>
        <v>0.36585365853658536</v>
      </c>
      <c r="S340" s="13">
        <f t="shared" si="22"/>
        <v>26</v>
      </c>
      <c r="T340" s="16">
        <f t="shared" si="23"/>
        <v>0.63414634146341464</v>
      </c>
    </row>
    <row r="341" spans="1:20" s="13" customFormat="1" hidden="1">
      <c r="A341" s="13">
        <v>56</v>
      </c>
      <c r="B341" s="17" t="s">
        <v>63</v>
      </c>
      <c r="C341" s="13" t="s">
        <v>544</v>
      </c>
      <c r="D341" s="13">
        <v>176</v>
      </c>
      <c r="E341" s="13">
        <v>23</v>
      </c>
      <c r="F341" s="13">
        <v>180</v>
      </c>
      <c r="G341" s="13">
        <v>38</v>
      </c>
      <c r="H341" s="13">
        <v>142</v>
      </c>
      <c r="J341" s="14">
        <f>VLOOKUP($C341, Kategori!$A$2:$K$63,8)</f>
        <v>52.666666666666664</v>
      </c>
      <c r="K341" s="14">
        <f>VLOOKUP($C341, Kategori!$A$2:$K$63, 2, FALSE)</f>
        <v>41</v>
      </c>
      <c r="L341" s="14">
        <f>VLOOKUP($C341, Kategori!$A$2:$K$63, 10, FALSE)</f>
        <v>8.4054968257835156</v>
      </c>
      <c r="M341" s="14">
        <f>VLOOKUP($C341, Kategori!$A$2:$K$63, 11, FALSE)</f>
        <v>32.594503174216484</v>
      </c>
      <c r="O341" s="15" t="s">
        <v>589</v>
      </c>
      <c r="Q341" s="13">
        <f t="shared" si="20"/>
        <v>15</v>
      </c>
      <c r="R341" s="16">
        <f t="shared" si="21"/>
        <v>0.36585365853658536</v>
      </c>
      <c r="S341" s="13">
        <f t="shared" si="22"/>
        <v>26</v>
      </c>
      <c r="T341" s="16">
        <f t="shared" si="23"/>
        <v>0.63414634146341464</v>
      </c>
    </row>
    <row r="342" spans="1:20" s="13" customFormat="1" hidden="1">
      <c r="A342" s="13">
        <v>63</v>
      </c>
      <c r="B342" s="17" t="s">
        <v>70</v>
      </c>
      <c r="C342" s="13" t="s">
        <v>544</v>
      </c>
      <c r="D342" s="13">
        <v>136</v>
      </c>
      <c r="E342" s="13">
        <v>22</v>
      </c>
      <c r="F342" s="13">
        <v>123</v>
      </c>
      <c r="G342" s="13">
        <v>9</v>
      </c>
      <c r="H342" s="13">
        <v>114</v>
      </c>
      <c r="J342" s="14">
        <f>VLOOKUP($C342, Kategori!$A$2:$K$63,8)</f>
        <v>52.666666666666664</v>
      </c>
      <c r="K342" s="14">
        <f>VLOOKUP($C342, Kategori!$A$2:$K$63, 2, FALSE)</f>
        <v>41</v>
      </c>
      <c r="L342" s="14">
        <f>VLOOKUP($C342, Kategori!$A$2:$K$63, 10, FALSE)</f>
        <v>8.4054968257835156</v>
      </c>
      <c r="M342" s="14">
        <f>VLOOKUP($C342, Kategori!$A$2:$K$63, 11, FALSE)</f>
        <v>32.594503174216484</v>
      </c>
      <c r="O342" s="15" t="s">
        <v>589</v>
      </c>
      <c r="Q342" s="13">
        <f t="shared" si="20"/>
        <v>15</v>
      </c>
      <c r="R342" s="16">
        <f t="shared" si="21"/>
        <v>0.36585365853658536</v>
      </c>
      <c r="S342" s="13">
        <f t="shared" si="22"/>
        <v>26</v>
      </c>
      <c r="T342" s="16">
        <f t="shared" si="23"/>
        <v>0.63414634146341464</v>
      </c>
    </row>
    <row r="343" spans="1:20" s="13" customFormat="1" hidden="1">
      <c r="A343" s="13">
        <v>4</v>
      </c>
      <c r="B343" s="17" t="s">
        <v>11</v>
      </c>
      <c r="C343" s="13" t="s">
        <v>544</v>
      </c>
      <c r="D343" s="13">
        <v>130</v>
      </c>
      <c r="E343" s="13">
        <v>11</v>
      </c>
      <c r="F343" s="13">
        <v>135</v>
      </c>
      <c r="G343" s="13">
        <v>28</v>
      </c>
      <c r="H343" s="13">
        <v>107</v>
      </c>
      <c r="J343" s="14">
        <f>VLOOKUP($C343, Kategori!$A$2:$K$63,8)</f>
        <v>52.666666666666664</v>
      </c>
      <c r="K343" s="14">
        <f>VLOOKUP($C343, Kategori!$A$2:$K$63, 2, FALSE)</f>
        <v>41</v>
      </c>
      <c r="L343" s="14">
        <f>VLOOKUP($C343, Kategori!$A$2:$K$63, 10, FALSE)</f>
        <v>8.4054968257835156</v>
      </c>
      <c r="M343" s="14">
        <f>VLOOKUP($C343, Kategori!$A$2:$K$63, 11, FALSE)</f>
        <v>32.594503174216484</v>
      </c>
      <c r="O343" s="15" t="s">
        <v>589</v>
      </c>
      <c r="Q343" s="13">
        <f t="shared" si="20"/>
        <v>15</v>
      </c>
      <c r="R343" s="16">
        <f t="shared" si="21"/>
        <v>0.36585365853658536</v>
      </c>
      <c r="S343" s="13">
        <f t="shared" si="22"/>
        <v>26</v>
      </c>
      <c r="T343" s="16">
        <f t="shared" si="23"/>
        <v>0.63414634146341464</v>
      </c>
    </row>
    <row r="344" spans="1:20" s="13" customFormat="1" hidden="1">
      <c r="A344" s="13">
        <v>69</v>
      </c>
      <c r="B344" s="17" t="s">
        <v>76</v>
      </c>
      <c r="C344" s="13" t="s">
        <v>544</v>
      </c>
      <c r="D344" s="13">
        <v>127</v>
      </c>
      <c r="E344" s="13">
        <v>23</v>
      </c>
      <c r="F344" s="13">
        <v>124</v>
      </c>
      <c r="G344" s="13">
        <v>22</v>
      </c>
      <c r="H344" s="13">
        <v>102</v>
      </c>
      <c r="J344" s="14">
        <f>VLOOKUP($C344, Kategori!$A$2:$K$63,8)</f>
        <v>52.666666666666664</v>
      </c>
      <c r="K344" s="14">
        <f>VLOOKUP($C344, Kategori!$A$2:$K$63, 2, FALSE)</f>
        <v>41</v>
      </c>
      <c r="L344" s="14">
        <f>VLOOKUP($C344, Kategori!$A$2:$K$63, 10, FALSE)</f>
        <v>8.4054968257835156</v>
      </c>
      <c r="M344" s="14">
        <f>VLOOKUP($C344, Kategori!$A$2:$K$63, 11, FALSE)</f>
        <v>32.594503174216484</v>
      </c>
      <c r="O344" s="15" t="s">
        <v>589</v>
      </c>
      <c r="Q344" s="13">
        <f t="shared" si="20"/>
        <v>15</v>
      </c>
      <c r="R344" s="16">
        <f t="shared" si="21"/>
        <v>0.36585365853658536</v>
      </c>
      <c r="S344" s="13">
        <f t="shared" si="22"/>
        <v>26</v>
      </c>
      <c r="T344" s="16">
        <f t="shared" si="23"/>
        <v>0.63414634146341464</v>
      </c>
    </row>
    <row r="345" spans="1:20" s="13" customFormat="1" hidden="1">
      <c r="A345" s="13">
        <v>76</v>
      </c>
      <c r="B345" s="17" t="s">
        <v>83</v>
      </c>
      <c r="C345" s="13" t="s">
        <v>544</v>
      </c>
      <c r="D345" s="13">
        <v>107</v>
      </c>
      <c r="E345" s="13">
        <v>8</v>
      </c>
      <c r="F345" s="13">
        <v>125</v>
      </c>
      <c r="G345" s="13">
        <v>30</v>
      </c>
      <c r="H345" s="13">
        <v>95</v>
      </c>
      <c r="J345" s="14">
        <f>VLOOKUP($C345, Kategori!$A$2:$K$63,8)</f>
        <v>52.666666666666664</v>
      </c>
      <c r="K345" s="14">
        <f>VLOOKUP($C345, Kategori!$A$2:$K$63, 2, FALSE)</f>
        <v>41</v>
      </c>
      <c r="L345" s="14">
        <f>VLOOKUP($C345, Kategori!$A$2:$K$63, 10, FALSE)</f>
        <v>8.4054968257835156</v>
      </c>
      <c r="M345" s="14">
        <f>VLOOKUP($C345, Kategori!$A$2:$K$63, 11, FALSE)</f>
        <v>32.594503174216484</v>
      </c>
      <c r="O345" s="15" t="s">
        <v>589</v>
      </c>
      <c r="Q345" s="13">
        <f t="shared" si="20"/>
        <v>15</v>
      </c>
      <c r="R345" s="16">
        <f t="shared" si="21"/>
        <v>0.36585365853658536</v>
      </c>
      <c r="S345" s="13">
        <f t="shared" si="22"/>
        <v>26</v>
      </c>
      <c r="T345" s="16">
        <f t="shared" si="23"/>
        <v>0.63414634146341464</v>
      </c>
    </row>
    <row r="346" spans="1:20" hidden="1">
      <c r="A346">
        <v>9</v>
      </c>
      <c r="B346" t="s">
        <v>16</v>
      </c>
      <c r="C346" t="s">
        <v>544</v>
      </c>
      <c r="D346">
        <v>99</v>
      </c>
      <c r="E346">
        <v>20</v>
      </c>
      <c r="F346">
        <v>107</v>
      </c>
      <c r="G346">
        <v>30</v>
      </c>
      <c r="H346">
        <v>77</v>
      </c>
      <c r="J346" s="8">
        <f>VLOOKUP($C346, Kategori!$A$2:$K$63,8)</f>
        <v>52.666666666666664</v>
      </c>
      <c r="K346" s="8">
        <f>VLOOKUP($C346, Kategori!$A$2:$K$63, 2, FALSE)</f>
        <v>41</v>
      </c>
      <c r="L346" s="8">
        <f>VLOOKUP($C346, Kategori!$A$2:$K$63, 10, FALSE)</f>
        <v>8.4054968257835156</v>
      </c>
      <c r="M346" s="8">
        <f>VLOOKUP($C346, Kategori!$A$2:$K$63, 11, FALSE)</f>
        <v>32.594503174216484</v>
      </c>
      <c r="O346" s="9" t="s">
        <v>588</v>
      </c>
      <c r="Q346">
        <f t="shared" si="20"/>
        <v>15</v>
      </c>
      <c r="R346" s="6">
        <f t="shared" si="21"/>
        <v>0.36585365853658536</v>
      </c>
      <c r="S346">
        <f t="shared" si="22"/>
        <v>26</v>
      </c>
      <c r="T346" s="6">
        <f t="shared" si="23"/>
        <v>0.63414634146341464</v>
      </c>
    </row>
    <row r="347" spans="1:20" hidden="1">
      <c r="A347">
        <v>87</v>
      </c>
      <c r="B347" t="s">
        <v>94</v>
      </c>
      <c r="C347" t="s">
        <v>544</v>
      </c>
      <c r="D347">
        <v>113</v>
      </c>
      <c r="E347">
        <v>33</v>
      </c>
      <c r="F347">
        <v>89</v>
      </c>
      <c r="G347">
        <v>12</v>
      </c>
      <c r="H347">
        <v>77</v>
      </c>
      <c r="J347" s="8">
        <f>VLOOKUP($C347, Kategori!$A$2:$K$63,8)</f>
        <v>52.666666666666664</v>
      </c>
      <c r="K347" s="8">
        <f>VLOOKUP($C347, Kategori!$A$2:$K$63, 2, FALSE)</f>
        <v>41</v>
      </c>
      <c r="L347" s="8">
        <f>VLOOKUP($C347, Kategori!$A$2:$K$63, 10, FALSE)</f>
        <v>8.4054968257835156</v>
      </c>
      <c r="M347" s="8">
        <f>VLOOKUP($C347, Kategori!$A$2:$K$63, 11, FALSE)</f>
        <v>32.594503174216484</v>
      </c>
      <c r="O347" s="9" t="s">
        <v>588</v>
      </c>
      <c r="Q347">
        <f t="shared" si="20"/>
        <v>15</v>
      </c>
      <c r="R347" s="6">
        <f t="shared" si="21"/>
        <v>0.36585365853658536</v>
      </c>
      <c r="S347">
        <f t="shared" si="22"/>
        <v>26</v>
      </c>
      <c r="T347" s="6">
        <f t="shared" si="23"/>
        <v>0.63414634146341464</v>
      </c>
    </row>
    <row r="348" spans="1:20" hidden="1">
      <c r="A348">
        <v>85</v>
      </c>
      <c r="B348" t="s">
        <v>92</v>
      </c>
      <c r="C348" t="s">
        <v>544</v>
      </c>
      <c r="D348">
        <v>88</v>
      </c>
      <c r="E348">
        <v>18</v>
      </c>
      <c r="F348">
        <v>89</v>
      </c>
      <c r="G348">
        <v>18</v>
      </c>
      <c r="H348">
        <v>71</v>
      </c>
      <c r="J348" s="8">
        <f>VLOOKUP($C348, Kategori!$A$2:$K$63,8)</f>
        <v>52.666666666666664</v>
      </c>
      <c r="K348" s="8">
        <f>VLOOKUP($C348, Kategori!$A$2:$K$63, 2, FALSE)</f>
        <v>41</v>
      </c>
      <c r="L348" s="8">
        <f>VLOOKUP($C348, Kategori!$A$2:$K$63, 10, FALSE)</f>
        <v>8.4054968257835156</v>
      </c>
      <c r="M348" s="8">
        <f>VLOOKUP($C348, Kategori!$A$2:$K$63, 11, FALSE)</f>
        <v>32.594503174216484</v>
      </c>
      <c r="O348" s="9" t="s">
        <v>588</v>
      </c>
      <c r="Q348">
        <f t="shared" si="20"/>
        <v>15</v>
      </c>
      <c r="R348" s="6">
        <f t="shared" si="21"/>
        <v>0.36585365853658536</v>
      </c>
      <c r="S348">
        <f t="shared" si="22"/>
        <v>26</v>
      </c>
      <c r="T348" s="6">
        <f t="shared" si="23"/>
        <v>0.63414634146341464</v>
      </c>
    </row>
    <row r="349" spans="1:20" hidden="1">
      <c r="A349">
        <v>59</v>
      </c>
      <c r="B349" t="s">
        <v>66</v>
      </c>
      <c r="C349" t="s">
        <v>544</v>
      </c>
      <c r="D349">
        <v>74</v>
      </c>
      <c r="E349">
        <v>10</v>
      </c>
      <c r="F349">
        <v>76</v>
      </c>
      <c r="G349">
        <v>14</v>
      </c>
      <c r="H349">
        <v>62</v>
      </c>
      <c r="J349" s="8">
        <f>VLOOKUP($C349, Kategori!$A$2:$K$63,8)</f>
        <v>52.666666666666664</v>
      </c>
      <c r="K349" s="8">
        <f>VLOOKUP($C349, Kategori!$A$2:$K$63, 2, FALSE)</f>
        <v>41</v>
      </c>
      <c r="L349" s="8">
        <f>VLOOKUP($C349, Kategori!$A$2:$K$63, 10, FALSE)</f>
        <v>8.4054968257835156</v>
      </c>
      <c r="M349" s="8">
        <f>VLOOKUP($C349, Kategori!$A$2:$K$63, 11, FALSE)</f>
        <v>32.594503174216484</v>
      </c>
      <c r="O349" s="9" t="s">
        <v>588</v>
      </c>
      <c r="Q349">
        <f t="shared" si="20"/>
        <v>15</v>
      </c>
      <c r="R349" s="6">
        <f t="shared" si="21"/>
        <v>0.36585365853658536</v>
      </c>
      <c r="S349">
        <f t="shared" si="22"/>
        <v>26</v>
      </c>
      <c r="T349" s="6">
        <f t="shared" si="23"/>
        <v>0.63414634146341464</v>
      </c>
    </row>
    <row r="350" spans="1:20" hidden="1">
      <c r="A350">
        <v>84</v>
      </c>
      <c r="B350" t="s">
        <v>91</v>
      </c>
      <c r="C350" t="s">
        <v>544</v>
      </c>
      <c r="D350">
        <v>69</v>
      </c>
      <c r="E350">
        <v>12</v>
      </c>
      <c r="F350">
        <v>65</v>
      </c>
      <c r="G350">
        <v>7</v>
      </c>
      <c r="H350">
        <v>58</v>
      </c>
      <c r="J350" s="8">
        <f>VLOOKUP($C350, Kategori!$A$2:$K$63,8)</f>
        <v>52.666666666666664</v>
      </c>
      <c r="K350" s="8">
        <f>VLOOKUP($C350, Kategori!$A$2:$K$63, 2, FALSE)</f>
        <v>41</v>
      </c>
      <c r="L350" s="8">
        <f>VLOOKUP($C350, Kategori!$A$2:$K$63, 10, FALSE)</f>
        <v>8.4054968257835156</v>
      </c>
      <c r="M350" s="8">
        <f>VLOOKUP($C350, Kategori!$A$2:$K$63, 11, FALSE)</f>
        <v>32.594503174216484</v>
      </c>
      <c r="O350" s="9" t="s">
        <v>588</v>
      </c>
      <c r="Q350">
        <f t="shared" si="20"/>
        <v>15</v>
      </c>
      <c r="R350" s="6">
        <f t="shared" si="21"/>
        <v>0.36585365853658536</v>
      </c>
      <c r="S350">
        <f t="shared" si="22"/>
        <v>26</v>
      </c>
      <c r="T350" s="6">
        <f t="shared" si="23"/>
        <v>0.63414634146341464</v>
      </c>
    </row>
    <row r="351" spans="1:20" hidden="1">
      <c r="A351">
        <v>5</v>
      </c>
      <c r="B351" t="s">
        <v>12</v>
      </c>
      <c r="C351" t="s">
        <v>544</v>
      </c>
      <c r="D351">
        <v>71</v>
      </c>
      <c r="E351">
        <v>19</v>
      </c>
      <c r="F351">
        <v>60</v>
      </c>
      <c r="G351">
        <v>8</v>
      </c>
      <c r="H351">
        <v>52</v>
      </c>
      <c r="J351" s="8">
        <f>VLOOKUP($C351, Kategori!$A$2:$K$63,8)</f>
        <v>52.666666666666664</v>
      </c>
      <c r="K351" s="8">
        <f>VLOOKUP($C351, Kategori!$A$2:$K$63, 2, FALSE)</f>
        <v>41</v>
      </c>
      <c r="L351" s="8">
        <f>VLOOKUP($C351, Kategori!$A$2:$K$63, 10, FALSE)</f>
        <v>8.4054968257835156</v>
      </c>
      <c r="M351" s="8">
        <f>VLOOKUP($C351, Kategori!$A$2:$K$63, 11, FALSE)</f>
        <v>32.594503174216484</v>
      </c>
      <c r="O351" s="9" t="s">
        <v>588</v>
      </c>
      <c r="Q351">
        <f t="shared" si="20"/>
        <v>15</v>
      </c>
      <c r="R351" s="6">
        <f t="shared" si="21"/>
        <v>0.36585365853658536</v>
      </c>
      <c r="S351">
        <f t="shared" si="22"/>
        <v>26</v>
      </c>
      <c r="T351" s="6">
        <f t="shared" si="23"/>
        <v>0.63414634146341464</v>
      </c>
    </row>
    <row r="352" spans="1:20" hidden="1">
      <c r="A352">
        <v>55</v>
      </c>
      <c r="B352" t="s">
        <v>62</v>
      </c>
      <c r="C352" t="s">
        <v>544</v>
      </c>
      <c r="D352">
        <v>71</v>
      </c>
      <c r="E352">
        <v>20</v>
      </c>
      <c r="F352">
        <v>60</v>
      </c>
      <c r="G352">
        <v>9</v>
      </c>
      <c r="H352">
        <v>51</v>
      </c>
      <c r="J352" s="8">
        <f>VLOOKUP($C352, Kategori!$A$2:$K$63,8)</f>
        <v>52.666666666666664</v>
      </c>
      <c r="K352" s="8">
        <f>VLOOKUP($C352, Kategori!$A$2:$K$63, 2, FALSE)</f>
        <v>41</v>
      </c>
      <c r="L352" s="8">
        <f>VLOOKUP($C352, Kategori!$A$2:$K$63, 10, FALSE)</f>
        <v>8.4054968257835156</v>
      </c>
      <c r="M352" s="8">
        <f>VLOOKUP($C352, Kategori!$A$2:$K$63, 11, FALSE)</f>
        <v>32.594503174216484</v>
      </c>
      <c r="O352" s="9" t="s">
        <v>588</v>
      </c>
      <c r="Q352">
        <f t="shared" si="20"/>
        <v>15</v>
      </c>
      <c r="R352" s="6">
        <f t="shared" si="21"/>
        <v>0.36585365853658536</v>
      </c>
      <c r="S352">
        <f t="shared" si="22"/>
        <v>26</v>
      </c>
      <c r="T352" s="6">
        <f t="shared" si="23"/>
        <v>0.63414634146341464</v>
      </c>
    </row>
    <row r="353" spans="1:20" hidden="1">
      <c r="A353">
        <v>58</v>
      </c>
      <c r="B353" t="s">
        <v>65</v>
      </c>
      <c r="C353" t="s">
        <v>544</v>
      </c>
      <c r="D353">
        <v>68</v>
      </c>
      <c r="E353">
        <v>17</v>
      </c>
      <c r="F353">
        <v>59</v>
      </c>
      <c r="G353">
        <v>10</v>
      </c>
      <c r="H353">
        <v>49</v>
      </c>
      <c r="J353" s="8">
        <f>VLOOKUP($C353, Kategori!$A$2:$K$63,8)</f>
        <v>52.666666666666664</v>
      </c>
      <c r="K353" s="8">
        <f>VLOOKUP($C353, Kategori!$A$2:$K$63, 2, FALSE)</f>
        <v>41</v>
      </c>
      <c r="L353" s="8">
        <f>VLOOKUP($C353, Kategori!$A$2:$K$63, 10, FALSE)</f>
        <v>8.4054968257835156</v>
      </c>
      <c r="M353" s="8">
        <f>VLOOKUP($C353, Kategori!$A$2:$K$63, 11, FALSE)</f>
        <v>32.594503174216484</v>
      </c>
      <c r="O353" s="9" t="s">
        <v>588</v>
      </c>
      <c r="Q353">
        <f t="shared" si="20"/>
        <v>15</v>
      </c>
      <c r="R353" s="6">
        <f t="shared" si="21"/>
        <v>0.36585365853658536</v>
      </c>
      <c r="S353">
        <f t="shared" si="22"/>
        <v>26</v>
      </c>
      <c r="T353" s="6">
        <f t="shared" si="23"/>
        <v>0.63414634146341464</v>
      </c>
    </row>
    <row r="354" spans="1:20" hidden="1">
      <c r="A354">
        <v>103</v>
      </c>
      <c r="B354" t="s">
        <v>110</v>
      </c>
      <c r="C354" t="s">
        <v>544</v>
      </c>
      <c r="D354">
        <v>66</v>
      </c>
      <c r="E354">
        <v>20</v>
      </c>
      <c r="F354">
        <v>52</v>
      </c>
      <c r="G354">
        <v>6</v>
      </c>
      <c r="H354">
        <v>46</v>
      </c>
      <c r="J354" s="8">
        <f>VLOOKUP($C354, Kategori!$A$2:$K$63,8)</f>
        <v>52.666666666666664</v>
      </c>
      <c r="K354" s="8">
        <f>VLOOKUP($C354, Kategori!$A$2:$K$63, 2, FALSE)</f>
        <v>41</v>
      </c>
      <c r="L354" s="8">
        <f>VLOOKUP($C354, Kategori!$A$2:$K$63, 10, FALSE)</f>
        <v>8.4054968257835156</v>
      </c>
      <c r="M354" s="8">
        <f>VLOOKUP($C354, Kategori!$A$2:$K$63, 11, FALSE)</f>
        <v>32.594503174216484</v>
      </c>
      <c r="O354" s="9" t="s">
        <v>588</v>
      </c>
      <c r="Q354">
        <f t="shared" si="20"/>
        <v>15</v>
      </c>
      <c r="R354" s="6">
        <f t="shared" si="21"/>
        <v>0.36585365853658536</v>
      </c>
      <c r="S354">
        <f t="shared" si="22"/>
        <v>26</v>
      </c>
      <c r="T354" s="6">
        <f t="shared" si="23"/>
        <v>0.63414634146341464</v>
      </c>
    </row>
    <row r="355" spans="1:20" hidden="1">
      <c r="A355">
        <v>65</v>
      </c>
      <c r="B355" t="s">
        <v>72</v>
      </c>
      <c r="C355" t="s">
        <v>544</v>
      </c>
      <c r="D355">
        <v>70</v>
      </c>
      <c r="E355">
        <v>23</v>
      </c>
      <c r="F355">
        <v>62</v>
      </c>
      <c r="G355">
        <v>17</v>
      </c>
      <c r="H355">
        <v>45</v>
      </c>
      <c r="J355" s="8">
        <f>VLOOKUP($C355, Kategori!$A$2:$K$63,8)</f>
        <v>52.666666666666664</v>
      </c>
      <c r="K355" s="8">
        <f>VLOOKUP($C355, Kategori!$A$2:$K$63, 2, FALSE)</f>
        <v>41</v>
      </c>
      <c r="L355" s="8">
        <f>VLOOKUP($C355, Kategori!$A$2:$K$63, 10, FALSE)</f>
        <v>8.4054968257835156</v>
      </c>
      <c r="M355" s="8">
        <f>VLOOKUP($C355, Kategori!$A$2:$K$63, 11, FALSE)</f>
        <v>32.594503174216484</v>
      </c>
      <c r="O355" s="9" t="s">
        <v>588</v>
      </c>
      <c r="Q355">
        <f t="shared" si="20"/>
        <v>15</v>
      </c>
      <c r="R355" s="6">
        <f t="shared" si="21"/>
        <v>0.36585365853658536</v>
      </c>
      <c r="S355">
        <f t="shared" si="22"/>
        <v>26</v>
      </c>
      <c r="T355" s="6">
        <f t="shared" si="23"/>
        <v>0.63414634146341464</v>
      </c>
    </row>
    <row r="356" spans="1:20" hidden="1">
      <c r="A356">
        <v>15</v>
      </c>
      <c r="B356" t="s">
        <v>22</v>
      </c>
      <c r="C356" t="s">
        <v>544</v>
      </c>
      <c r="D356">
        <v>55</v>
      </c>
      <c r="E356">
        <v>14</v>
      </c>
      <c r="F356">
        <v>46</v>
      </c>
      <c r="G356">
        <v>5</v>
      </c>
      <c r="H356">
        <v>41</v>
      </c>
      <c r="J356" s="8">
        <f>VLOOKUP($C356, Kategori!$A$2:$K$63,8)</f>
        <v>52.666666666666664</v>
      </c>
      <c r="K356" s="8">
        <f>VLOOKUP($C356, Kategori!$A$2:$K$63, 2, FALSE)</f>
        <v>41</v>
      </c>
      <c r="L356" s="8">
        <f>VLOOKUP($C356, Kategori!$A$2:$K$63, 10, FALSE)</f>
        <v>8.4054968257835156</v>
      </c>
      <c r="M356" s="8">
        <f>VLOOKUP($C356, Kategori!$A$2:$K$63, 11, FALSE)</f>
        <v>32.594503174216484</v>
      </c>
      <c r="O356" s="9" t="s">
        <v>588</v>
      </c>
      <c r="Q356">
        <f t="shared" si="20"/>
        <v>15</v>
      </c>
      <c r="R356" s="6">
        <f t="shared" si="21"/>
        <v>0.36585365853658536</v>
      </c>
      <c r="S356">
        <f t="shared" si="22"/>
        <v>26</v>
      </c>
      <c r="T356" s="6">
        <f t="shared" si="23"/>
        <v>0.63414634146341464</v>
      </c>
    </row>
    <row r="357" spans="1:20" hidden="1">
      <c r="A357">
        <v>71</v>
      </c>
      <c r="B357" t="s">
        <v>78</v>
      </c>
      <c r="C357" t="s">
        <v>544</v>
      </c>
      <c r="D357">
        <v>43</v>
      </c>
      <c r="E357">
        <v>6</v>
      </c>
      <c r="F357">
        <v>41</v>
      </c>
      <c r="G357">
        <v>2</v>
      </c>
      <c r="H357">
        <v>39</v>
      </c>
      <c r="J357" s="8">
        <f>VLOOKUP($C357, Kategori!$A$2:$K$63,8)</f>
        <v>52.666666666666664</v>
      </c>
      <c r="K357" s="8">
        <f>VLOOKUP($C357, Kategori!$A$2:$K$63, 2, FALSE)</f>
        <v>41</v>
      </c>
      <c r="L357" s="8">
        <f>VLOOKUP($C357, Kategori!$A$2:$K$63, 10, FALSE)</f>
        <v>8.4054968257835156</v>
      </c>
      <c r="M357" s="8">
        <f>VLOOKUP($C357, Kategori!$A$2:$K$63, 11, FALSE)</f>
        <v>32.594503174216484</v>
      </c>
      <c r="O357" s="9" t="s">
        <v>588</v>
      </c>
      <c r="Q357">
        <f t="shared" si="20"/>
        <v>15</v>
      </c>
      <c r="R357" s="6">
        <f t="shared" si="21"/>
        <v>0.36585365853658536</v>
      </c>
      <c r="S357">
        <f t="shared" si="22"/>
        <v>26</v>
      </c>
      <c r="T357" s="6">
        <f t="shared" si="23"/>
        <v>0.63414634146341464</v>
      </c>
    </row>
    <row r="358" spans="1:20" hidden="1">
      <c r="A358">
        <v>108</v>
      </c>
      <c r="B358" t="s">
        <v>115</v>
      </c>
      <c r="C358" t="s">
        <v>544</v>
      </c>
      <c r="D358">
        <v>47</v>
      </c>
      <c r="E358">
        <v>9</v>
      </c>
      <c r="F358">
        <v>46</v>
      </c>
      <c r="G358">
        <v>7</v>
      </c>
      <c r="H358">
        <v>39</v>
      </c>
      <c r="J358" s="8">
        <f>VLOOKUP($C358, Kategori!$A$2:$K$63,8)</f>
        <v>52.666666666666664</v>
      </c>
      <c r="K358" s="8">
        <f>VLOOKUP($C358, Kategori!$A$2:$K$63, 2, FALSE)</f>
        <v>41</v>
      </c>
      <c r="L358" s="8">
        <f>VLOOKUP($C358, Kategori!$A$2:$K$63, 10, FALSE)</f>
        <v>8.4054968257835156</v>
      </c>
      <c r="M358" s="8">
        <f>VLOOKUP($C358, Kategori!$A$2:$K$63, 11, FALSE)</f>
        <v>32.594503174216484</v>
      </c>
      <c r="O358" s="9" t="s">
        <v>588</v>
      </c>
      <c r="Q358">
        <f t="shared" si="20"/>
        <v>15</v>
      </c>
      <c r="R358" s="6">
        <f t="shared" si="21"/>
        <v>0.36585365853658536</v>
      </c>
      <c r="S358">
        <f t="shared" si="22"/>
        <v>26</v>
      </c>
      <c r="T358" s="6">
        <f t="shared" si="23"/>
        <v>0.63414634146341464</v>
      </c>
    </row>
    <row r="359" spans="1:20" hidden="1">
      <c r="A359">
        <v>3</v>
      </c>
      <c r="B359" t="s">
        <v>10</v>
      </c>
      <c r="C359" t="s">
        <v>544</v>
      </c>
      <c r="D359">
        <v>54</v>
      </c>
      <c r="E359">
        <v>15</v>
      </c>
      <c r="F359">
        <v>44</v>
      </c>
      <c r="G359">
        <v>6</v>
      </c>
      <c r="H359">
        <v>38</v>
      </c>
      <c r="J359" s="8">
        <f>VLOOKUP($C359, Kategori!$A$2:$K$63,8)</f>
        <v>52.666666666666664</v>
      </c>
      <c r="K359" s="8">
        <f>VLOOKUP($C359, Kategori!$A$2:$K$63, 2, FALSE)</f>
        <v>41</v>
      </c>
      <c r="L359" s="8">
        <f>VLOOKUP($C359, Kategori!$A$2:$K$63, 10, FALSE)</f>
        <v>8.4054968257835156</v>
      </c>
      <c r="M359" s="8">
        <f>VLOOKUP($C359, Kategori!$A$2:$K$63, 11, FALSE)</f>
        <v>32.594503174216484</v>
      </c>
      <c r="O359" s="9" t="s">
        <v>588</v>
      </c>
      <c r="Q359">
        <f t="shared" si="20"/>
        <v>15</v>
      </c>
      <c r="R359" s="6">
        <f t="shared" si="21"/>
        <v>0.36585365853658536</v>
      </c>
      <c r="S359">
        <f t="shared" si="22"/>
        <v>26</v>
      </c>
      <c r="T359" s="6">
        <f t="shared" si="23"/>
        <v>0.63414634146341464</v>
      </c>
    </row>
    <row r="360" spans="1:20" hidden="1">
      <c r="A360">
        <v>7</v>
      </c>
      <c r="B360" t="s">
        <v>14</v>
      </c>
      <c r="C360" t="s">
        <v>544</v>
      </c>
      <c r="D360">
        <v>54</v>
      </c>
      <c r="E360">
        <v>18</v>
      </c>
      <c r="F360">
        <v>38</v>
      </c>
      <c r="G360">
        <v>4</v>
      </c>
      <c r="H360">
        <v>34</v>
      </c>
      <c r="J360" s="8">
        <f>VLOOKUP($C360, Kategori!$A$2:$K$63,8)</f>
        <v>52.666666666666664</v>
      </c>
      <c r="K360" s="8">
        <f>VLOOKUP($C360, Kategori!$A$2:$K$63, 2, FALSE)</f>
        <v>41</v>
      </c>
      <c r="L360" s="8">
        <f>VLOOKUP($C360, Kategori!$A$2:$K$63, 10, FALSE)</f>
        <v>8.4054968257835156</v>
      </c>
      <c r="M360" s="8">
        <f>VLOOKUP($C360, Kategori!$A$2:$K$63, 11, FALSE)</f>
        <v>32.594503174216484</v>
      </c>
      <c r="O360" s="9" t="s">
        <v>588</v>
      </c>
      <c r="Q360">
        <f t="shared" si="20"/>
        <v>15</v>
      </c>
      <c r="R360" s="6">
        <f t="shared" si="21"/>
        <v>0.36585365853658536</v>
      </c>
      <c r="S360">
        <f t="shared" si="22"/>
        <v>26</v>
      </c>
      <c r="T360" s="6">
        <f t="shared" si="23"/>
        <v>0.63414634146341464</v>
      </c>
    </row>
    <row r="361" spans="1:20" hidden="1">
      <c r="A361">
        <v>1</v>
      </c>
      <c r="B361" t="s">
        <v>8</v>
      </c>
      <c r="C361" t="s">
        <v>544</v>
      </c>
      <c r="D361">
        <v>42</v>
      </c>
      <c r="E361">
        <v>9</v>
      </c>
      <c r="F361">
        <v>37</v>
      </c>
      <c r="G361">
        <v>4</v>
      </c>
      <c r="H361">
        <v>33</v>
      </c>
      <c r="J361" s="8">
        <f>VLOOKUP($C361, Kategori!$A$2:$K$63,8)</f>
        <v>52.666666666666664</v>
      </c>
      <c r="K361" s="8">
        <f>VLOOKUP($C361, Kategori!$A$2:$K$63, 2, FALSE)</f>
        <v>41</v>
      </c>
      <c r="L361" s="8">
        <f>VLOOKUP($C361, Kategori!$A$2:$K$63, 10, FALSE)</f>
        <v>8.4054968257835156</v>
      </c>
      <c r="M361" s="8">
        <f>VLOOKUP($C361, Kategori!$A$2:$K$63, 11, FALSE)</f>
        <v>32.594503174216484</v>
      </c>
      <c r="O361" s="9" t="s">
        <v>588</v>
      </c>
      <c r="Q361">
        <f t="shared" si="20"/>
        <v>15</v>
      </c>
      <c r="R361" s="6">
        <f t="shared" si="21"/>
        <v>0.36585365853658536</v>
      </c>
      <c r="S361">
        <f t="shared" si="22"/>
        <v>26</v>
      </c>
      <c r="T361" s="6">
        <f t="shared" si="23"/>
        <v>0.63414634146341464</v>
      </c>
    </row>
    <row r="362" spans="1:20" hidden="1">
      <c r="A362">
        <v>68</v>
      </c>
      <c r="B362" t="s">
        <v>75</v>
      </c>
      <c r="C362" t="s">
        <v>544</v>
      </c>
      <c r="D362">
        <v>51</v>
      </c>
      <c r="E362">
        <v>16</v>
      </c>
      <c r="F362">
        <v>47</v>
      </c>
      <c r="G362">
        <v>14</v>
      </c>
      <c r="H362">
        <v>33</v>
      </c>
      <c r="J362" s="8">
        <f>VLOOKUP($C362, Kategori!$A$2:$K$63,8)</f>
        <v>52.666666666666664</v>
      </c>
      <c r="K362" s="8">
        <f>VLOOKUP($C362, Kategori!$A$2:$K$63, 2, FALSE)</f>
        <v>41</v>
      </c>
      <c r="L362" s="8">
        <f>VLOOKUP($C362, Kategori!$A$2:$K$63, 10, FALSE)</f>
        <v>8.4054968257835156</v>
      </c>
      <c r="M362" s="8">
        <f>VLOOKUP($C362, Kategori!$A$2:$K$63, 11, FALSE)</f>
        <v>32.594503174216484</v>
      </c>
      <c r="O362" s="9" t="s">
        <v>588</v>
      </c>
      <c r="Q362">
        <f t="shared" si="20"/>
        <v>15</v>
      </c>
      <c r="R362" s="6">
        <f t="shared" si="21"/>
        <v>0.36585365853658536</v>
      </c>
      <c r="S362">
        <f t="shared" si="22"/>
        <v>26</v>
      </c>
      <c r="T362" s="6">
        <f t="shared" si="23"/>
        <v>0.63414634146341464</v>
      </c>
    </row>
    <row r="363" spans="1:20" hidden="1">
      <c r="A363">
        <v>64</v>
      </c>
      <c r="B363" t="s">
        <v>71</v>
      </c>
      <c r="C363" t="s">
        <v>544</v>
      </c>
      <c r="D363">
        <v>45</v>
      </c>
      <c r="E363">
        <v>15</v>
      </c>
      <c r="F363">
        <v>35</v>
      </c>
      <c r="G363">
        <v>4</v>
      </c>
      <c r="H363">
        <v>31</v>
      </c>
      <c r="J363" s="8">
        <f>VLOOKUP($C363, Kategori!$A$2:$K$63,8)</f>
        <v>52.666666666666664</v>
      </c>
      <c r="K363" s="8">
        <f>VLOOKUP($C363, Kategori!$A$2:$K$63, 2, FALSE)</f>
        <v>41</v>
      </c>
      <c r="L363" s="8">
        <f>VLOOKUP($C363, Kategori!$A$2:$K$63, 10, FALSE)</f>
        <v>8.4054968257835156</v>
      </c>
      <c r="M363" s="8">
        <f>VLOOKUP($C363, Kategori!$A$2:$K$63, 11, FALSE)</f>
        <v>32.594503174216484</v>
      </c>
      <c r="O363" s="9" t="s">
        <v>588</v>
      </c>
      <c r="Q363">
        <f t="shared" si="20"/>
        <v>15</v>
      </c>
      <c r="R363" s="6">
        <f t="shared" si="21"/>
        <v>0.36585365853658536</v>
      </c>
      <c r="S363">
        <f t="shared" si="22"/>
        <v>26</v>
      </c>
      <c r="T363" s="6">
        <f t="shared" si="23"/>
        <v>0.63414634146341464</v>
      </c>
    </row>
    <row r="364" spans="1:20" hidden="1">
      <c r="A364">
        <v>57</v>
      </c>
      <c r="B364" t="s">
        <v>64</v>
      </c>
      <c r="C364" t="s">
        <v>544</v>
      </c>
      <c r="D364">
        <v>57</v>
      </c>
      <c r="E364">
        <v>27</v>
      </c>
      <c r="F364">
        <v>30</v>
      </c>
      <c r="G364">
        <v>0</v>
      </c>
      <c r="H364">
        <v>30</v>
      </c>
      <c r="J364" s="8">
        <f>VLOOKUP($C364, Kategori!$A$2:$K$63,8)</f>
        <v>52.666666666666664</v>
      </c>
      <c r="K364" s="8">
        <f>VLOOKUP($C364, Kategori!$A$2:$K$63, 2, FALSE)</f>
        <v>41</v>
      </c>
      <c r="L364" s="8">
        <f>VLOOKUP($C364, Kategori!$A$2:$K$63, 10, FALSE)</f>
        <v>8.4054968257835156</v>
      </c>
      <c r="M364" s="8">
        <f>VLOOKUP($C364, Kategori!$A$2:$K$63, 11, FALSE)</f>
        <v>32.594503174216484</v>
      </c>
      <c r="O364" s="9" t="s">
        <v>588</v>
      </c>
      <c r="Q364">
        <f t="shared" si="20"/>
        <v>15</v>
      </c>
      <c r="R364" s="6">
        <f t="shared" si="21"/>
        <v>0.36585365853658536</v>
      </c>
      <c r="S364">
        <f t="shared" si="22"/>
        <v>26</v>
      </c>
      <c r="T364" s="6">
        <f t="shared" si="23"/>
        <v>0.63414634146341464</v>
      </c>
    </row>
    <row r="365" spans="1:20" hidden="1">
      <c r="A365">
        <v>72</v>
      </c>
      <c r="B365" t="s">
        <v>79</v>
      </c>
      <c r="C365" t="s">
        <v>544</v>
      </c>
      <c r="D365">
        <v>30</v>
      </c>
      <c r="E365">
        <v>6</v>
      </c>
      <c r="F365">
        <v>30</v>
      </c>
      <c r="G365">
        <v>6</v>
      </c>
      <c r="H365">
        <v>24</v>
      </c>
      <c r="J365" s="8">
        <f>VLOOKUP($C365, Kategori!$A$2:$K$63,8)</f>
        <v>52.666666666666664</v>
      </c>
      <c r="K365" s="8">
        <f>VLOOKUP($C365, Kategori!$A$2:$K$63, 2, FALSE)</f>
        <v>41</v>
      </c>
      <c r="L365" s="8">
        <f>VLOOKUP($C365, Kategori!$A$2:$K$63, 10, FALSE)</f>
        <v>8.4054968257835156</v>
      </c>
      <c r="M365" s="8">
        <f>VLOOKUP($C365, Kategori!$A$2:$K$63, 11, FALSE)</f>
        <v>32.594503174216484</v>
      </c>
      <c r="O365" s="9" t="s">
        <v>588</v>
      </c>
      <c r="Q365">
        <f t="shared" si="20"/>
        <v>15</v>
      </c>
      <c r="R365" s="6">
        <f t="shared" si="21"/>
        <v>0.36585365853658536</v>
      </c>
      <c r="S365">
        <f t="shared" si="22"/>
        <v>26</v>
      </c>
      <c r="T365" s="6">
        <f t="shared" si="23"/>
        <v>0.63414634146341464</v>
      </c>
    </row>
    <row r="366" spans="1:20" hidden="1">
      <c r="A366">
        <v>75</v>
      </c>
      <c r="B366" t="s">
        <v>82</v>
      </c>
      <c r="C366" t="s">
        <v>544</v>
      </c>
      <c r="D366">
        <v>42</v>
      </c>
      <c r="E366">
        <v>19</v>
      </c>
      <c r="F366">
        <v>32</v>
      </c>
      <c r="G366">
        <v>8</v>
      </c>
      <c r="H366">
        <v>24</v>
      </c>
      <c r="J366" s="8">
        <f>VLOOKUP($C366, Kategori!$A$2:$K$63,8)</f>
        <v>52.666666666666664</v>
      </c>
      <c r="K366" s="8">
        <f>VLOOKUP($C366, Kategori!$A$2:$K$63, 2, FALSE)</f>
        <v>41</v>
      </c>
      <c r="L366" s="8">
        <f>VLOOKUP($C366, Kategori!$A$2:$K$63, 10, FALSE)</f>
        <v>8.4054968257835156</v>
      </c>
      <c r="M366" s="8">
        <f>VLOOKUP($C366, Kategori!$A$2:$K$63, 11, FALSE)</f>
        <v>32.594503174216484</v>
      </c>
      <c r="O366" s="9" t="s">
        <v>588</v>
      </c>
      <c r="Q366">
        <f t="shared" si="20"/>
        <v>15</v>
      </c>
      <c r="R366" s="6">
        <f t="shared" si="21"/>
        <v>0.36585365853658536</v>
      </c>
      <c r="S366">
        <f t="shared" si="22"/>
        <v>26</v>
      </c>
      <c r="T366" s="6">
        <f t="shared" si="23"/>
        <v>0.63414634146341464</v>
      </c>
    </row>
    <row r="367" spans="1:20" hidden="1">
      <c r="A367">
        <v>100</v>
      </c>
      <c r="B367" t="s">
        <v>107</v>
      </c>
      <c r="C367" t="s">
        <v>544</v>
      </c>
      <c r="D367">
        <v>30</v>
      </c>
      <c r="E367">
        <v>8</v>
      </c>
      <c r="F367">
        <v>29</v>
      </c>
      <c r="G367">
        <v>7</v>
      </c>
      <c r="H367">
        <v>22</v>
      </c>
      <c r="J367" s="8">
        <f>VLOOKUP($C367, Kategori!$A$2:$K$63,8)</f>
        <v>52.666666666666664</v>
      </c>
      <c r="K367" s="8">
        <f>VLOOKUP($C367, Kategori!$A$2:$K$63, 2, FALSE)</f>
        <v>41</v>
      </c>
      <c r="L367" s="8">
        <f>VLOOKUP($C367, Kategori!$A$2:$K$63, 10, FALSE)</f>
        <v>8.4054968257835156</v>
      </c>
      <c r="M367" s="8">
        <f>VLOOKUP($C367, Kategori!$A$2:$K$63, 11, FALSE)</f>
        <v>32.594503174216484</v>
      </c>
      <c r="O367" s="9" t="s">
        <v>588</v>
      </c>
      <c r="Q367">
        <f t="shared" si="20"/>
        <v>15</v>
      </c>
      <c r="R367" s="6">
        <f t="shared" si="21"/>
        <v>0.36585365853658536</v>
      </c>
      <c r="S367">
        <f t="shared" si="22"/>
        <v>26</v>
      </c>
      <c r="T367" s="6">
        <f t="shared" si="23"/>
        <v>0.63414634146341464</v>
      </c>
    </row>
    <row r="368" spans="1:20" hidden="1">
      <c r="A368">
        <v>110</v>
      </c>
      <c r="B368" t="s">
        <v>117</v>
      </c>
      <c r="C368" t="s">
        <v>544</v>
      </c>
      <c r="D368">
        <v>30</v>
      </c>
      <c r="E368">
        <v>12</v>
      </c>
      <c r="F368">
        <v>20</v>
      </c>
      <c r="G368">
        <v>4</v>
      </c>
      <c r="H368">
        <v>16</v>
      </c>
      <c r="J368" s="8">
        <f>VLOOKUP($C368, Kategori!$A$2:$K$63,8)</f>
        <v>52.666666666666664</v>
      </c>
      <c r="K368" s="8">
        <f>VLOOKUP($C368, Kategori!$A$2:$K$63, 2, FALSE)</f>
        <v>41</v>
      </c>
      <c r="L368" s="8">
        <f>VLOOKUP($C368, Kategori!$A$2:$K$63, 10, FALSE)</f>
        <v>8.4054968257835156</v>
      </c>
      <c r="M368" s="8">
        <f>VLOOKUP($C368, Kategori!$A$2:$K$63, 11, FALSE)</f>
        <v>32.594503174216484</v>
      </c>
      <c r="O368" s="9" t="s">
        <v>588</v>
      </c>
      <c r="Q368">
        <f t="shared" si="20"/>
        <v>15</v>
      </c>
      <c r="R368" s="6">
        <f t="shared" si="21"/>
        <v>0.36585365853658536</v>
      </c>
      <c r="S368">
        <f t="shared" si="22"/>
        <v>26</v>
      </c>
      <c r="T368" s="6">
        <f t="shared" si="23"/>
        <v>0.63414634146341464</v>
      </c>
    </row>
    <row r="369" spans="1:20" hidden="1">
      <c r="A369">
        <v>88</v>
      </c>
      <c r="B369" t="s">
        <v>95</v>
      </c>
      <c r="C369" t="s">
        <v>544</v>
      </c>
      <c r="D369">
        <v>29</v>
      </c>
      <c r="E369">
        <v>18</v>
      </c>
      <c r="F369">
        <v>16</v>
      </c>
      <c r="G369">
        <v>1</v>
      </c>
      <c r="H369">
        <v>15</v>
      </c>
      <c r="J369" s="8">
        <f>VLOOKUP($C369, Kategori!$A$2:$K$63,8)</f>
        <v>52.666666666666664</v>
      </c>
      <c r="K369" s="8">
        <f>VLOOKUP($C369, Kategori!$A$2:$K$63, 2, FALSE)</f>
        <v>41</v>
      </c>
      <c r="L369" s="8">
        <f>VLOOKUP($C369, Kategori!$A$2:$K$63, 10, FALSE)</f>
        <v>8.4054968257835156</v>
      </c>
      <c r="M369" s="8">
        <f>VLOOKUP($C369, Kategori!$A$2:$K$63, 11, FALSE)</f>
        <v>32.594503174216484</v>
      </c>
      <c r="O369" s="9" t="s">
        <v>588</v>
      </c>
      <c r="Q369">
        <f t="shared" si="20"/>
        <v>15</v>
      </c>
      <c r="R369" s="6">
        <f t="shared" si="21"/>
        <v>0.36585365853658536</v>
      </c>
      <c r="S369">
        <f t="shared" si="22"/>
        <v>26</v>
      </c>
      <c r="T369" s="6">
        <f t="shared" si="23"/>
        <v>0.63414634146341464</v>
      </c>
    </row>
    <row r="370" spans="1:20" hidden="1">
      <c r="A370">
        <v>86</v>
      </c>
      <c r="B370" t="s">
        <v>93</v>
      </c>
      <c r="C370" t="s">
        <v>544</v>
      </c>
      <c r="D370">
        <v>30</v>
      </c>
      <c r="E370">
        <v>17</v>
      </c>
      <c r="F370">
        <v>13</v>
      </c>
      <c r="G370">
        <v>2</v>
      </c>
      <c r="H370">
        <v>11</v>
      </c>
      <c r="J370" s="8">
        <f>VLOOKUP($C370, Kategori!$A$2:$K$63,8)</f>
        <v>52.666666666666664</v>
      </c>
      <c r="K370" s="8">
        <f>VLOOKUP($C370, Kategori!$A$2:$K$63, 2, FALSE)</f>
        <v>41</v>
      </c>
      <c r="L370" s="8">
        <f>VLOOKUP($C370, Kategori!$A$2:$K$63, 10, FALSE)</f>
        <v>8.4054968257835156</v>
      </c>
      <c r="M370" s="8">
        <f>VLOOKUP($C370, Kategori!$A$2:$K$63, 11, FALSE)</f>
        <v>32.594503174216484</v>
      </c>
      <c r="O370" s="9" t="s">
        <v>588</v>
      </c>
      <c r="Q370">
        <f t="shared" si="20"/>
        <v>15</v>
      </c>
      <c r="R370" s="6">
        <f t="shared" si="21"/>
        <v>0.36585365853658536</v>
      </c>
      <c r="S370">
        <f t="shared" si="22"/>
        <v>26</v>
      </c>
      <c r="T370" s="6">
        <f t="shared" si="23"/>
        <v>0.63414634146341464</v>
      </c>
    </row>
    <row r="371" spans="1:20" hidden="1">
      <c r="A371">
        <v>91</v>
      </c>
      <c r="B371" t="s">
        <v>98</v>
      </c>
      <c r="C371" t="s">
        <v>544</v>
      </c>
      <c r="D371">
        <v>30</v>
      </c>
      <c r="E371">
        <v>22</v>
      </c>
      <c r="F371">
        <v>13</v>
      </c>
      <c r="G371">
        <v>5</v>
      </c>
      <c r="H371">
        <v>8</v>
      </c>
      <c r="J371" s="8">
        <f>VLOOKUP($C371, Kategori!$A$2:$K$63,8)</f>
        <v>52.666666666666664</v>
      </c>
      <c r="K371" s="8">
        <f>VLOOKUP($C371, Kategori!$A$2:$K$63, 2, FALSE)</f>
        <v>41</v>
      </c>
      <c r="L371" s="8">
        <f>VLOOKUP($C371, Kategori!$A$2:$K$63, 10, FALSE)</f>
        <v>8.4054968257835156</v>
      </c>
      <c r="M371" s="8">
        <f>VLOOKUP($C371, Kategori!$A$2:$K$63, 11, FALSE)</f>
        <v>32.594503174216484</v>
      </c>
      <c r="O371" s="9" t="s">
        <v>588</v>
      </c>
      <c r="Q371">
        <f t="shared" si="20"/>
        <v>15</v>
      </c>
      <c r="R371" s="6">
        <f t="shared" si="21"/>
        <v>0.36585365853658536</v>
      </c>
      <c r="S371">
        <f t="shared" si="22"/>
        <v>26</v>
      </c>
      <c r="T371" s="6">
        <f t="shared" si="23"/>
        <v>0.63414634146341464</v>
      </c>
    </row>
    <row r="372" spans="1:20" s="13" customFormat="1" hidden="1">
      <c r="A372" s="13">
        <v>47</v>
      </c>
      <c r="B372" s="17" t="s">
        <v>54</v>
      </c>
      <c r="C372" s="13" t="s">
        <v>546</v>
      </c>
      <c r="D372" s="13">
        <v>170</v>
      </c>
      <c r="E372" s="13">
        <v>18</v>
      </c>
      <c r="F372" s="13">
        <v>188</v>
      </c>
      <c r="G372" s="13">
        <v>39</v>
      </c>
      <c r="H372" s="13">
        <v>149</v>
      </c>
      <c r="J372" s="14">
        <f>VLOOKUP($C372, Kategori!$A$2:$K$63,8)</f>
        <v>52.666666666666664</v>
      </c>
      <c r="K372" s="14">
        <f>VLOOKUP($C372, Kategori!$A$2:$K$63, 2, FALSE)</f>
        <v>30</v>
      </c>
      <c r="L372" s="14">
        <f>VLOOKUP($C372, Kategori!$A$2:$K$63, 10, FALSE)</f>
        <v>3.7473247368270322</v>
      </c>
      <c r="M372" s="14">
        <f>VLOOKUP($C372, Kategori!$A$2:$K$63, 11, FALSE)</f>
        <v>26.252675263172968</v>
      </c>
      <c r="O372" s="15" t="s">
        <v>589</v>
      </c>
      <c r="Q372" s="13">
        <f t="shared" si="20"/>
        <v>8</v>
      </c>
      <c r="R372" s="16">
        <f t="shared" si="21"/>
        <v>0.26666666666666666</v>
      </c>
      <c r="S372" s="13">
        <f t="shared" si="22"/>
        <v>22</v>
      </c>
      <c r="T372" s="16">
        <f t="shared" si="23"/>
        <v>0.73333333333333328</v>
      </c>
    </row>
    <row r="373" spans="1:20" s="13" customFormat="1" hidden="1">
      <c r="A373" s="13">
        <v>40</v>
      </c>
      <c r="B373" s="17" t="s">
        <v>47</v>
      </c>
      <c r="C373" s="13" t="s">
        <v>546</v>
      </c>
      <c r="D373" s="13">
        <v>186</v>
      </c>
      <c r="E373" s="13">
        <v>42</v>
      </c>
      <c r="F373" s="13">
        <v>177</v>
      </c>
      <c r="G373" s="13">
        <v>36</v>
      </c>
      <c r="H373" s="13">
        <v>141</v>
      </c>
      <c r="J373" s="14">
        <f>VLOOKUP($C373, Kategori!$A$2:$K$63,8)</f>
        <v>52.666666666666664</v>
      </c>
      <c r="K373" s="14">
        <f>VLOOKUP($C373, Kategori!$A$2:$K$63, 2, FALSE)</f>
        <v>30</v>
      </c>
      <c r="L373" s="14">
        <f>VLOOKUP($C373, Kategori!$A$2:$K$63, 10, FALSE)</f>
        <v>3.7473247368270322</v>
      </c>
      <c r="M373" s="14">
        <f>VLOOKUP($C373, Kategori!$A$2:$K$63, 11, FALSE)</f>
        <v>26.252675263172968</v>
      </c>
      <c r="O373" s="15" t="s">
        <v>589</v>
      </c>
      <c r="Q373" s="13">
        <f t="shared" si="20"/>
        <v>8</v>
      </c>
      <c r="R373" s="16">
        <f t="shared" si="21"/>
        <v>0.26666666666666666</v>
      </c>
      <c r="S373" s="13">
        <f t="shared" si="22"/>
        <v>22</v>
      </c>
      <c r="T373" s="16">
        <f t="shared" si="23"/>
        <v>0.73333333333333328</v>
      </c>
    </row>
    <row r="374" spans="1:20" s="13" customFormat="1" hidden="1">
      <c r="A374" s="13">
        <v>41</v>
      </c>
      <c r="B374" s="17" t="s">
        <v>48</v>
      </c>
      <c r="C374" s="13" t="s">
        <v>546</v>
      </c>
      <c r="D374" s="13">
        <v>134</v>
      </c>
      <c r="E374" s="13">
        <v>18</v>
      </c>
      <c r="F374" s="13">
        <v>129</v>
      </c>
      <c r="G374" s="13">
        <v>13</v>
      </c>
      <c r="H374" s="13">
        <v>116</v>
      </c>
      <c r="J374" s="14">
        <f>VLOOKUP($C374, Kategori!$A$2:$K$63,8)</f>
        <v>52.666666666666664</v>
      </c>
      <c r="K374" s="14">
        <f>VLOOKUP($C374, Kategori!$A$2:$K$63, 2, FALSE)</f>
        <v>30</v>
      </c>
      <c r="L374" s="14">
        <f>VLOOKUP($C374, Kategori!$A$2:$K$63, 10, FALSE)</f>
        <v>3.7473247368270322</v>
      </c>
      <c r="M374" s="14">
        <f>VLOOKUP($C374, Kategori!$A$2:$K$63, 11, FALSE)</f>
        <v>26.252675263172968</v>
      </c>
      <c r="O374" s="15" t="s">
        <v>589</v>
      </c>
      <c r="Q374" s="13">
        <f t="shared" si="20"/>
        <v>8</v>
      </c>
      <c r="R374" s="16">
        <f t="shared" si="21"/>
        <v>0.26666666666666666</v>
      </c>
      <c r="S374" s="13">
        <f t="shared" si="22"/>
        <v>22</v>
      </c>
      <c r="T374" s="16">
        <f t="shared" si="23"/>
        <v>0.73333333333333328</v>
      </c>
    </row>
    <row r="375" spans="1:20" s="13" customFormat="1" hidden="1">
      <c r="A375" s="17">
        <v>38</v>
      </c>
      <c r="B375" s="17" t="s">
        <v>45</v>
      </c>
      <c r="C375" s="13" t="s">
        <v>546</v>
      </c>
      <c r="D375" s="13">
        <v>124</v>
      </c>
      <c r="E375" s="13">
        <v>15</v>
      </c>
      <c r="F375" s="13">
        <v>117</v>
      </c>
      <c r="G375" s="13">
        <v>11</v>
      </c>
      <c r="H375" s="13">
        <v>106</v>
      </c>
      <c r="J375" s="14">
        <f>VLOOKUP($C375, Kategori!$A$2:$K$63,8)</f>
        <v>52.666666666666664</v>
      </c>
      <c r="K375" s="14">
        <f>VLOOKUP($C375, Kategori!$A$2:$K$63, 2, FALSE)</f>
        <v>30</v>
      </c>
      <c r="L375" s="14">
        <f>VLOOKUP($C375, Kategori!$A$2:$K$63, 10, FALSE)</f>
        <v>3.7473247368270322</v>
      </c>
      <c r="M375" s="14">
        <f>VLOOKUP($C375, Kategori!$A$2:$K$63, 11, FALSE)</f>
        <v>26.252675263172968</v>
      </c>
      <c r="O375" s="15" t="s">
        <v>589</v>
      </c>
      <c r="Q375" s="13">
        <f t="shared" si="20"/>
        <v>8</v>
      </c>
      <c r="R375" s="16">
        <f t="shared" si="21"/>
        <v>0.26666666666666666</v>
      </c>
      <c r="S375" s="13">
        <f t="shared" si="22"/>
        <v>22</v>
      </c>
      <c r="T375" s="16">
        <f t="shared" si="23"/>
        <v>0.73333333333333328</v>
      </c>
    </row>
    <row r="376" spans="1:20" s="13" customFormat="1" hidden="1">
      <c r="A376" s="13">
        <v>44</v>
      </c>
      <c r="B376" s="17" t="s">
        <v>51</v>
      </c>
      <c r="C376" s="13" t="s">
        <v>546</v>
      </c>
      <c r="D376" s="13">
        <v>122</v>
      </c>
      <c r="E376" s="13">
        <v>32</v>
      </c>
      <c r="F376" s="13">
        <v>110</v>
      </c>
      <c r="G376" s="13">
        <v>21</v>
      </c>
      <c r="H376" s="13">
        <v>89</v>
      </c>
      <c r="J376" s="14">
        <f>VLOOKUP($C376, Kategori!$A$2:$K$63,8)</f>
        <v>52.666666666666664</v>
      </c>
      <c r="K376" s="14">
        <f>VLOOKUP($C376, Kategori!$A$2:$K$63, 2, FALSE)</f>
        <v>30</v>
      </c>
      <c r="L376" s="14">
        <f>VLOOKUP($C376, Kategori!$A$2:$K$63, 10, FALSE)</f>
        <v>3.7473247368270322</v>
      </c>
      <c r="M376" s="14">
        <f>VLOOKUP($C376, Kategori!$A$2:$K$63, 11, FALSE)</f>
        <v>26.252675263172968</v>
      </c>
      <c r="O376" s="15" t="s">
        <v>589</v>
      </c>
      <c r="Q376" s="13">
        <f t="shared" si="20"/>
        <v>8</v>
      </c>
      <c r="R376" s="16">
        <f t="shared" si="21"/>
        <v>0.26666666666666666</v>
      </c>
      <c r="S376" s="13">
        <f t="shared" si="22"/>
        <v>22</v>
      </c>
      <c r="T376" s="16">
        <f t="shared" si="23"/>
        <v>0.73333333333333328</v>
      </c>
    </row>
    <row r="377" spans="1:20" s="13" customFormat="1" hidden="1">
      <c r="A377" s="13">
        <v>70</v>
      </c>
      <c r="B377" s="17" t="s">
        <v>77</v>
      </c>
      <c r="C377" s="13" t="s">
        <v>546</v>
      </c>
      <c r="D377" s="13">
        <v>122</v>
      </c>
      <c r="E377" s="13">
        <v>39</v>
      </c>
      <c r="F377" s="13">
        <v>115</v>
      </c>
      <c r="G377" s="13">
        <v>31</v>
      </c>
      <c r="H377" s="13">
        <v>84</v>
      </c>
      <c r="J377" s="14">
        <f>VLOOKUP($C377, Kategori!$A$2:$K$63,8)</f>
        <v>52.666666666666664</v>
      </c>
      <c r="K377" s="14">
        <f>VLOOKUP($C377, Kategori!$A$2:$K$63, 2, FALSE)</f>
        <v>30</v>
      </c>
      <c r="L377" s="14">
        <f>VLOOKUP($C377, Kategori!$A$2:$K$63, 10, FALSE)</f>
        <v>3.7473247368270322</v>
      </c>
      <c r="M377" s="14">
        <f>VLOOKUP($C377, Kategori!$A$2:$K$63, 11, FALSE)</f>
        <v>26.252675263172968</v>
      </c>
      <c r="O377" s="15" t="s">
        <v>589</v>
      </c>
      <c r="Q377" s="13">
        <f t="shared" si="20"/>
        <v>8</v>
      </c>
      <c r="R377" s="16">
        <f t="shared" si="21"/>
        <v>0.26666666666666666</v>
      </c>
      <c r="S377" s="13">
        <f t="shared" si="22"/>
        <v>22</v>
      </c>
      <c r="T377" s="16">
        <f t="shared" si="23"/>
        <v>0.73333333333333328</v>
      </c>
    </row>
    <row r="378" spans="1:20" s="13" customFormat="1" hidden="1">
      <c r="A378" s="13">
        <v>34</v>
      </c>
      <c r="B378" s="17" t="s">
        <v>41</v>
      </c>
      <c r="C378" s="13" t="s">
        <v>546</v>
      </c>
      <c r="D378" s="13">
        <v>113</v>
      </c>
      <c r="E378" s="13">
        <v>30</v>
      </c>
      <c r="F378" s="13">
        <v>116</v>
      </c>
      <c r="G378" s="13">
        <v>34</v>
      </c>
      <c r="H378" s="13">
        <v>82</v>
      </c>
      <c r="J378" s="14">
        <f>VLOOKUP($C378, Kategori!$A$2:$K$63,8)</f>
        <v>52.666666666666664</v>
      </c>
      <c r="K378" s="14">
        <f>VLOOKUP($C378, Kategori!$A$2:$K$63, 2, FALSE)</f>
        <v>30</v>
      </c>
      <c r="L378" s="14">
        <f>VLOOKUP($C378, Kategori!$A$2:$K$63, 10, FALSE)</f>
        <v>3.7473247368270322</v>
      </c>
      <c r="M378" s="14">
        <f>VLOOKUP($C378, Kategori!$A$2:$K$63, 11, FALSE)</f>
        <v>26.252675263172968</v>
      </c>
      <c r="O378" s="15" t="s">
        <v>589</v>
      </c>
      <c r="Q378" s="13">
        <f t="shared" si="20"/>
        <v>8</v>
      </c>
      <c r="R378" s="16">
        <f t="shared" si="21"/>
        <v>0.26666666666666666</v>
      </c>
      <c r="S378" s="13">
        <f t="shared" si="22"/>
        <v>22</v>
      </c>
      <c r="T378" s="16">
        <f t="shared" si="23"/>
        <v>0.73333333333333328</v>
      </c>
    </row>
    <row r="379" spans="1:20" s="13" customFormat="1" hidden="1">
      <c r="A379" s="13">
        <v>21</v>
      </c>
      <c r="B379" s="17" t="s">
        <v>28</v>
      </c>
      <c r="C379" s="13" t="s">
        <v>546</v>
      </c>
      <c r="D379" s="13">
        <v>85</v>
      </c>
      <c r="E379" s="13">
        <v>22</v>
      </c>
      <c r="F379" s="13">
        <v>92</v>
      </c>
      <c r="G379" s="13">
        <v>31</v>
      </c>
      <c r="H379" s="13">
        <v>61</v>
      </c>
      <c r="J379" s="14">
        <f>VLOOKUP($C379, Kategori!$A$2:$K$63,8)</f>
        <v>52.666666666666664</v>
      </c>
      <c r="K379" s="14">
        <f>VLOOKUP($C379, Kategori!$A$2:$K$63, 2, FALSE)</f>
        <v>30</v>
      </c>
      <c r="L379" s="14">
        <f>VLOOKUP($C379, Kategori!$A$2:$K$63, 10, FALSE)</f>
        <v>3.7473247368270322</v>
      </c>
      <c r="M379" s="14">
        <f>VLOOKUP($C379, Kategori!$A$2:$K$63, 11, FALSE)</f>
        <v>26.252675263172968</v>
      </c>
      <c r="O379" s="15" t="s">
        <v>589</v>
      </c>
      <c r="Q379" s="13">
        <f t="shared" si="20"/>
        <v>8</v>
      </c>
      <c r="R379" s="16">
        <f t="shared" si="21"/>
        <v>0.26666666666666666</v>
      </c>
      <c r="S379" s="13">
        <f t="shared" si="22"/>
        <v>22</v>
      </c>
      <c r="T379" s="16">
        <f t="shared" si="23"/>
        <v>0.73333333333333328</v>
      </c>
    </row>
    <row r="380" spans="1:20" hidden="1">
      <c r="A380">
        <v>49</v>
      </c>
      <c r="B380" t="s">
        <v>56</v>
      </c>
      <c r="C380" s="10" t="s">
        <v>546</v>
      </c>
      <c r="D380">
        <v>86</v>
      </c>
      <c r="E380">
        <v>25</v>
      </c>
      <c r="F380">
        <v>75</v>
      </c>
      <c r="G380">
        <v>15</v>
      </c>
      <c r="H380">
        <v>60</v>
      </c>
      <c r="J380" s="8">
        <f>VLOOKUP($C380, Kategori!$A$2:$K$63,8)</f>
        <v>52.666666666666664</v>
      </c>
      <c r="K380" s="8">
        <f>VLOOKUP($C380, Kategori!$A$2:$K$63, 2, FALSE)</f>
        <v>30</v>
      </c>
      <c r="L380" s="8">
        <f>VLOOKUP($C380, Kategori!$A$2:$K$63, 10, FALSE)</f>
        <v>3.7473247368270322</v>
      </c>
      <c r="M380" s="8">
        <f>VLOOKUP($C380, Kategori!$A$2:$K$63, 11, FALSE)</f>
        <v>26.252675263172968</v>
      </c>
      <c r="O380" s="9" t="s">
        <v>588</v>
      </c>
      <c r="Q380">
        <f t="shared" si="20"/>
        <v>8</v>
      </c>
      <c r="R380" s="6">
        <f t="shared" si="21"/>
        <v>0.26666666666666666</v>
      </c>
      <c r="S380">
        <f t="shared" si="22"/>
        <v>22</v>
      </c>
      <c r="T380" s="6">
        <f t="shared" si="23"/>
        <v>0.73333333333333328</v>
      </c>
    </row>
    <row r="381" spans="1:20" hidden="1">
      <c r="A381">
        <v>50</v>
      </c>
      <c r="B381" t="s">
        <v>57</v>
      </c>
      <c r="C381" s="10" t="s">
        <v>546</v>
      </c>
      <c r="D381">
        <v>89</v>
      </c>
      <c r="E381">
        <v>28</v>
      </c>
      <c r="F381">
        <v>77</v>
      </c>
      <c r="G381">
        <v>17</v>
      </c>
      <c r="H381">
        <v>60</v>
      </c>
      <c r="J381" s="8">
        <f>VLOOKUP($C381, Kategori!$A$2:$K$63,8)</f>
        <v>52.666666666666664</v>
      </c>
      <c r="K381" s="8">
        <f>VLOOKUP($C381, Kategori!$A$2:$K$63, 2, FALSE)</f>
        <v>30</v>
      </c>
      <c r="L381" s="8">
        <f>VLOOKUP($C381, Kategori!$A$2:$K$63, 10, FALSE)</f>
        <v>3.7473247368270322</v>
      </c>
      <c r="M381" s="8">
        <f>VLOOKUP($C381, Kategori!$A$2:$K$63, 11, FALSE)</f>
        <v>26.252675263172968</v>
      </c>
      <c r="O381" s="9" t="s">
        <v>588</v>
      </c>
      <c r="Q381">
        <f t="shared" si="20"/>
        <v>8</v>
      </c>
      <c r="R381" s="6">
        <f t="shared" si="21"/>
        <v>0.26666666666666666</v>
      </c>
      <c r="S381">
        <f t="shared" si="22"/>
        <v>22</v>
      </c>
      <c r="T381" s="6">
        <f t="shared" si="23"/>
        <v>0.73333333333333328</v>
      </c>
    </row>
    <row r="382" spans="1:20" hidden="1">
      <c r="A382">
        <v>32</v>
      </c>
      <c r="B382" t="s">
        <v>39</v>
      </c>
      <c r="C382" s="10" t="s">
        <v>546</v>
      </c>
      <c r="D382">
        <v>75</v>
      </c>
      <c r="E382">
        <v>17</v>
      </c>
      <c r="F382">
        <v>67</v>
      </c>
      <c r="G382">
        <v>10</v>
      </c>
      <c r="H382">
        <v>57</v>
      </c>
      <c r="J382" s="8">
        <f>VLOOKUP($C382, Kategori!$A$2:$K$63,8)</f>
        <v>52.666666666666664</v>
      </c>
      <c r="K382" s="8">
        <f>VLOOKUP($C382, Kategori!$A$2:$K$63, 2, FALSE)</f>
        <v>30</v>
      </c>
      <c r="L382" s="8">
        <f>VLOOKUP($C382, Kategori!$A$2:$K$63, 10, FALSE)</f>
        <v>3.7473247368270322</v>
      </c>
      <c r="M382" s="8">
        <f>VLOOKUP($C382, Kategori!$A$2:$K$63, 11, FALSE)</f>
        <v>26.252675263172968</v>
      </c>
      <c r="O382" s="9" t="s">
        <v>588</v>
      </c>
      <c r="Q382">
        <f t="shared" si="20"/>
        <v>8</v>
      </c>
      <c r="R382" s="6">
        <f t="shared" si="21"/>
        <v>0.26666666666666666</v>
      </c>
      <c r="S382">
        <f t="shared" si="22"/>
        <v>22</v>
      </c>
      <c r="T382" s="6">
        <f t="shared" si="23"/>
        <v>0.73333333333333328</v>
      </c>
    </row>
    <row r="383" spans="1:20" hidden="1">
      <c r="A383">
        <v>51</v>
      </c>
      <c r="B383" t="s">
        <v>58</v>
      </c>
      <c r="C383" s="10" t="s">
        <v>546</v>
      </c>
      <c r="D383">
        <v>70</v>
      </c>
      <c r="E383">
        <v>12</v>
      </c>
      <c r="F383">
        <v>59</v>
      </c>
      <c r="G383">
        <v>3</v>
      </c>
      <c r="H383">
        <v>56</v>
      </c>
      <c r="J383" s="8">
        <f>VLOOKUP($C383, Kategori!$A$2:$K$63,8)</f>
        <v>52.666666666666664</v>
      </c>
      <c r="K383" s="8">
        <f>VLOOKUP($C383, Kategori!$A$2:$K$63, 2, FALSE)</f>
        <v>30</v>
      </c>
      <c r="L383" s="8">
        <f>VLOOKUP($C383, Kategori!$A$2:$K$63, 10, FALSE)</f>
        <v>3.7473247368270322</v>
      </c>
      <c r="M383" s="8">
        <f>VLOOKUP($C383, Kategori!$A$2:$K$63, 11, FALSE)</f>
        <v>26.252675263172968</v>
      </c>
      <c r="O383" s="9" t="s">
        <v>588</v>
      </c>
      <c r="Q383">
        <f t="shared" si="20"/>
        <v>8</v>
      </c>
      <c r="R383" s="6">
        <f t="shared" si="21"/>
        <v>0.26666666666666666</v>
      </c>
      <c r="S383">
        <f t="shared" si="22"/>
        <v>22</v>
      </c>
      <c r="T383" s="6">
        <f t="shared" si="23"/>
        <v>0.73333333333333328</v>
      </c>
    </row>
    <row r="384" spans="1:20" hidden="1">
      <c r="A384">
        <v>29</v>
      </c>
      <c r="B384" t="s">
        <v>36</v>
      </c>
      <c r="C384" s="10" t="s">
        <v>546</v>
      </c>
      <c r="D384">
        <v>81</v>
      </c>
      <c r="E384">
        <v>22</v>
      </c>
      <c r="F384">
        <v>66</v>
      </c>
      <c r="G384">
        <v>11</v>
      </c>
      <c r="H384">
        <v>55</v>
      </c>
      <c r="J384" s="8">
        <f>VLOOKUP($C384, Kategori!$A$2:$K$63,8)</f>
        <v>52.666666666666664</v>
      </c>
      <c r="K384" s="8">
        <f>VLOOKUP($C384, Kategori!$A$2:$K$63, 2, FALSE)</f>
        <v>30</v>
      </c>
      <c r="L384" s="8">
        <f>VLOOKUP($C384, Kategori!$A$2:$K$63, 10, FALSE)</f>
        <v>3.7473247368270322</v>
      </c>
      <c r="M384" s="8">
        <f>VLOOKUP($C384, Kategori!$A$2:$K$63, 11, FALSE)</f>
        <v>26.252675263172968</v>
      </c>
      <c r="O384" s="9" t="s">
        <v>588</v>
      </c>
      <c r="Q384">
        <f t="shared" si="20"/>
        <v>8</v>
      </c>
      <c r="R384" s="6">
        <f t="shared" si="21"/>
        <v>0.26666666666666666</v>
      </c>
      <c r="S384">
        <f t="shared" si="22"/>
        <v>22</v>
      </c>
      <c r="T384" s="6">
        <f t="shared" si="23"/>
        <v>0.73333333333333328</v>
      </c>
    </row>
    <row r="385" spans="1:20" hidden="1">
      <c r="A385">
        <v>43</v>
      </c>
      <c r="B385" t="s">
        <v>50</v>
      </c>
      <c r="C385" s="10" t="s">
        <v>546</v>
      </c>
      <c r="D385">
        <v>87</v>
      </c>
      <c r="E385">
        <v>38</v>
      </c>
      <c r="F385">
        <v>82</v>
      </c>
      <c r="G385">
        <v>29</v>
      </c>
      <c r="H385">
        <v>53</v>
      </c>
      <c r="J385" s="8">
        <f>VLOOKUP($C385, Kategori!$A$2:$K$63,8)</f>
        <v>52.666666666666664</v>
      </c>
      <c r="K385" s="8">
        <f>VLOOKUP($C385, Kategori!$A$2:$K$63, 2, FALSE)</f>
        <v>30</v>
      </c>
      <c r="L385" s="8">
        <f>VLOOKUP($C385, Kategori!$A$2:$K$63, 10, FALSE)</f>
        <v>3.7473247368270322</v>
      </c>
      <c r="M385" s="8">
        <f>VLOOKUP($C385, Kategori!$A$2:$K$63, 11, FALSE)</f>
        <v>26.252675263172968</v>
      </c>
      <c r="O385" s="9" t="s">
        <v>588</v>
      </c>
      <c r="Q385">
        <f t="shared" si="20"/>
        <v>8</v>
      </c>
      <c r="R385" s="6">
        <f t="shared" si="21"/>
        <v>0.26666666666666666</v>
      </c>
      <c r="S385">
        <f t="shared" si="22"/>
        <v>22</v>
      </c>
      <c r="T385" s="6">
        <f t="shared" si="23"/>
        <v>0.73333333333333328</v>
      </c>
    </row>
    <row r="386" spans="1:20" hidden="1">
      <c r="A386">
        <v>45</v>
      </c>
      <c r="B386" t="s">
        <v>52</v>
      </c>
      <c r="C386" s="10" t="s">
        <v>546</v>
      </c>
      <c r="D386">
        <v>68</v>
      </c>
      <c r="E386">
        <v>17</v>
      </c>
      <c r="F386">
        <v>73</v>
      </c>
      <c r="G386">
        <v>22</v>
      </c>
      <c r="H386">
        <v>51</v>
      </c>
      <c r="J386" s="8">
        <f>VLOOKUP($C386, Kategori!$A$2:$K$63,8)</f>
        <v>52.666666666666664</v>
      </c>
      <c r="K386" s="8">
        <f>VLOOKUP($C386, Kategori!$A$2:$K$63, 2, FALSE)</f>
        <v>30</v>
      </c>
      <c r="L386" s="8">
        <f>VLOOKUP($C386, Kategori!$A$2:$K$63, 10, FALSE)</f>
        <v>3.7473247368270322</v>
      </c>
      <c r="M386" s="8">
        <f>VLOOKUP($C386, Kategori!$A$2:$K$63, 11, FALSE)</f>
        <v>26.252675263172968</v>
      </c>
      <c r="O386" s="9" t="s">
        <v>588</v>
      </c>
      <c r="Q386">
        <f t="shared" si="20"/>
        <v>8</v>
      </c>
      <c r="R386" s="6">
        <f t="shared" si="21"/>
        <v>0.26666666666666666</v>
      </c>
      <c r="S386">
        <f t="shared" si="22"/>
        <v>22</v>
      </c>
      <c r="T386" s="6">
        <f t="shared" si="23"/>
        <v>0.73333333333333328</v>
      </c>
    </row>
    <row r="387" spans="1:20" hidden="1">
      <c r="A387">
        <v>66</v>
      </c>
      <c r="B387" t="s">
        <v>73</v>
      </c>
      <c r="C387" s="10" t="s">
        <v>546</v>
      </c>
      <c r="D387">
        <v>71</v>
      </c>
      <c r="E387">
        <v>18</v>
      </c>
      <c r="F387">
        <v>66</v>
      </c>
      <c r="G387">
        <v>16</v>
      </c>
      <c r="H387">
        <v>50</v>
      </c>
      <c r="J387" s="8">
        <f>VLOOKUP($C387, Kategori!$A$2:$K$63,8)</f>
        <v>52.666666666666664</v>
      </c>
      <c r="K387" s="8">
        <f>VLOOKUP($C387, Kategori!$A$2:$K$63, 2, FALSE)</f>
        <v>30</v>
      </c>
      <c r="L387" s="8">
        <f>VLOOKUP($C387, Kategori!$A$2:$K$63, 10, FALSE)</f>
        <v>3.7473247368270322</v>
      </c>
      <c r="M387" s="8">
        <f>VLOOKUP($C387, Kategori!$A$2:$K$63, 11, FALSE)</f>
        <v>26.252675263172968</v>
      </c>
      <c r="O387" s="9" t="s">
        <v>588</v>
      </c>
      <c r="Q387">
        <f t="shared" si="20"/>
        <v>8</v>
      </c>
      <c r="R387" s="6">
        <f t="shared" si="21"/>
        <v>0.26666666666666666</v>
      </c>
      <c r="S387">
        <f t="shared" si="22"/>
        <v>22</v>
      </c>
      <c r="T387" s="6">
        <f t="shared" si="23"/>
        <v>0.73333333333333328</v>
      </c>
    </row>
    <row r="388" spans="1:20" hidden="1">
      <c r="A388">
        <v>67</v>
      </c>
      <c r="B388" t="s">
        <v>74</v>
      </c>
      <c r="C388" s="10" t="s">
        <v>546</v>
      </c>
      <c r="D388">
        <v>62</v>
      </c>
      <c r="E388">
        <v>14</v>
      </c>
      <c r="F388">
        <v>58</v>
      </c>
      <c r="G388">
        <v>14</v>
      </c>
      <c r="H388">
        <v>44</v>
      </c>
      <c r="J388" s="8">
        <f>VLOOKUP($C388, Kategori!$A$2:$K$63,8)</f>
        <v>52.666666666666664</v>
      </c>
      <c r="K388" s="8">
        <f>VLOOKUP($C388, Kategori!$A$2:$K$63, 2, FALSE)</f>
        <v>30</v>
      </c>
      <c r="L388" s="8">
        <f>VLOOKUP($C388, Kategori!$A$2:$K$63, 10, FALSE)</f>
        <v>3.7473247368270322</v>
      </c>
      <c r="M388" s="8">
        <f>VLOOKUP($C388, Kategori!$A$2:$K$63, 11, FALSE)</f>
        <v>26.252675263172968</v>
      </c>
      <c r="O388" s="9" t="s">
        <v>588</v>
      </c>
      <c r="Q388">
        <f t="shared" si="20"/>
        <v>8</v>
      </c>
      <c r="R388" s="6">
        <f t="shared" si="21"/>
        <v>0.26666666666666666</v>
      </c>
      <c r="S388">
        <f t="shared" si="22"/>
        <v>22</v>
      </c>
      <c r="T388" s="6">
        <f t="shared" si="23"/>
        <v>0.73333333333333328</v>
      </c>
    </row>
    <row r="389" spans="1:20" hidden="1">
      <c r="A389">
        <v>39</v>
      </c>
      <c r="B389" t="s">
        <v>46</v>
      </c>
      <c r="C389" s="10" t="s">
        <v>546</v>
      </c>
      <c r="D389">
        <v>66</v>
      </c>
      <c r="E389">
        <v>25</v>
      </c>
      <c r="F389">
        <v>48</v>
      </c>
      <c r="G389">
        <v>8</v>
      </c>
      <c r="H389">
        <v>40</v>
      </c>
      <c r="J389" s="8">
        <f>VLOOKUP($C389, Kategori!$A$2:$K$63,8)</f>
        <v>52.666666666666664</v>
      </c>
      <c r="K389" s="8">
        <f>VLOOKUP($C389, Kategori!$A$2:$K$63, 2, FALSE)</f>
        <v>30</v>
      </c>
      <c r="L389" s="8">
        <f>VLOOKUP($C389, Kategori!$A$2:$K$63, 10, FALSE)</f>
        <v>3.7473247368270322</v>
      </c>
      <c r="M389" s="8">
        <f>VLOOKUP($C389, Kategori!$A$2:$K$63, 11, FALSE)</f>
        <v>26.252675263172968</v>
      </c>
      <c r="O389" s="9" t="s">
        <v>588</v>
      </c>
      <c r="Q389">
        <f t="shared" ref="Q389:Q452" si="24" xml:space="preserve"> COUNTIFS($O$4:$O$519, "IN", $C$4:$C$519, C389)</f>
        <v>8</v>
      </c>
      <c r="R389" s="6">
        <f t="shared" ref="R389:R452" si="25">Q389/K389</f>
        <v>0.26666666666666666</v>
      </c>
      <c r="S389">
        <f t="shared" ref="S389:S452" si="26" xml:space="preserve"> COUNTIFS($O$4:$O$519, "OUT", $C$4:$C$519, C389)</f>
        <v>22</v>
      </c>
      <c r="T389" s="6">
        <f t="shared" ref="T389:T452" si="27">S389/K389</f>
        <v>0.73333333333333328</v>
      </c>
    </row>
    <row r="390" spans="1:20" hidden="1">
      <c r="A390">
        <v>42</v>
      </c>
      <c r="B390" t="s">
        <v>49</v>
      </c>
      <c r="C390" s="10" t="s">
        <v>546</v>
      </c>
      <c r="D390">
        <v>56</v>
      </c>
      <c r="E390">
        <v>15</v>
      </c>
      <c r="F390">
        <v>51</v>
      </c>
      <c r="G390">
        <v>11</v>
      </c>
      <c r="H390">
        <v>40</v>
      </c>
      <c r="J390" s="8">
        <f>VLOOKUP($C390, Kategori!$A$2:$K$63,8)</f>
        <v>52.666666666666664</v>
      </c>
      <c r="K390" s="8">
        <f>VLOOKUP($C390, Kategori!$A$2:$K$63, 2, FALSE)</f>
        <v>30</v>
      </c>
      <c r="L390" s="8">
        <f>VLOOKUP($C390, Kategori!$A$2:$K$63, 10, FALSE)</f>
        <v>3.7473247368270322</v>
      </c>
      <c r="M390" s="8">
        <f>VLOOKUP($C390, Kategori!$A$2:$K$63, 11, FALSE)</f>
        <v>26.252675263172968</v>
      </c>
      <c r="O390" s="9" t="s">
        <v>588</v>
      </c>
      <c r="Q390">
        <f t="shared" si="24"/>
        <v>8</v>
      </c>
      <c r="R390" s="6">
        <f t="shared" si="25"/>
        <v>0.26666666666666666</v>
      </c>
      <c r="S390">
        <f t="shared" si="26"/>
        <v>22</v>
      </c>
      <c r="T390" s="6">
        <f t="shared" si="27"/>
        <v>0.73333333333333328</v>
      </c>
    </row>
    <row r="391" spans="1:20" hidden="1">
      <c r="A391">
        <v>33</v>
      </c>
      <c r="B391" t="s">
        <v>40</v>
      </c>
      <c r="C391" s="10" t="s">
        <v>546</v>
      </c>
      <c r="D391">
        <v>53</v>
      </c>
      <c r="E391">
        <v>17</v>
      </c>
      <c r="F391">
        <v>48</v>
      </c>
      <c r="G391">
        <v>11</v>
      </c>
      <c r="H391">
        <v>37</v>
      </c>
      <c r="J391" s="8">
        <f>VLOOKUP($C391, Kategori!$A$2:$K$63,8)</f>
        <v>52.666666666666664</v>
      </c>
      <c r="K391" s="8">
        <f>VLOOKUP($C391, Kategori!$A$2:$K$63, 2, FALSE)</f>
        <v>30</v>
      </c>
      <c r="L391" s="8">
        <f>VLOOKUP($C391, Kategori!$A$2:$K$63, 10, FALSE)</f>
        <v>3.7473247368270322</v>
      </c>
      <c r="M391" s="8">
        <f>VLOOKUP($C391, Kategori!$A$2:$K$63, 11, FALSE)</f>
        <v>26.252675263172968</v>
      </c>
      <c r="O391" s="9" t="s">
        <v>588</v>
      </c>
      <c r="Q391">
        <f t="shared" si="24"/>
        <v>8</v>
      </c>
      <c r="R391" s="6">
        <f t="shared" si="25"/>
        <v>0.26666666666666666</v>
      </c>
      <c r="S391">
        <f t="shared" si="26"/>
        <v>22</v>
      </c>
      <c r="T391" s="6">
        <f t="shared" si="27"/>
        <v>0.73333333333333328</v>
      </c>
    </row>
    <row r="392" spans="1:20" hidden="1">
      <c r="A392">
        <v>27</v>
      </c>
      <c r="B392" t="s">
        <v>34</v>
      </c>
      <c r="C392" s="10" t="s">
        <v>546</v>
      </c>
      <c r="D392">
        <v>57</v>
      </c>
      <c r="E392">
        <v>21</v>
      </c>
      <c r="F392">
        <v>55</v>
      </c>
      <c r="G392">
        <v>19</v>
      </c>
      <c r="H392">
        <v>36</v>
      </c>
      <c r="J392" s="8">
        <f>VLOOKUP($C392, Kategori!$A$2:$K$63,8)</f>
        <v>52.666666666666664</v>
      </c>
      <c r="K392" s="8">
        <f>VLOOKUP($C392, Kategori!$A$2:$K$63, 2, FALSE)</f>
        <v>30</v>
      </c>
      <c r="L392" s="8">
        <f>VLOOKUP($C392, Kategori!$A$2:$K$63, 10, FALSE)</f>
        <v>3.7473247368270322</v>
      </c>
      <c r="M392" s="8">
        <f>VLOOKUP($C392, Kategori!$A$2:$K$63, 11, FALSE)</f>
        <v>26.252675263172968</v>
      </c>
      <c r="O392" s="9" t="s">
        <v>588</v>
      </c>
      <c r="Q392">
        <f t="shared" si="24"/>
        <v>8</v>
      </c>
      <c r="R392" s="6">
        <f t="shared" si="25"/>
        <v>0.26666666666666666</v>
      </c>
      <c r="S392">
        <f t="shared" si="26"/>
        <v>22</v>
      </c>
      <c r="T392" s="6">
        <f t="shared" si="27"/>
        <v>0.73333333333333328</v>
      </c>
    </row>
    <row r="393" spans="1:20" hidden="1">
      <c r="A393">
        <v>26</v>
      </c>
      <c r="B393" t="s">
        <v>33</v>
      </c>
      <c r="C393" s="10" t="s">
        <v>546</v>
      </c>
      <c r="D393">
        <v>42</v>
      </c>
      <c r="E393">
        <v>12</v>
      </c>
      <c r="F393">
        <v>38</v>
      </c>
      <c r="G393">
        <v>8</v>
      </c>
      <c r="H393">
        <v>30</v>
      </c>
      <c r="J393" s="8">
        <f>VLOOKUP($C393, Kategori!$A$2:$K$63,8)</f>
        <v>52.666666666666664</v>
      </c>
      <c r="K393" s="8">
        <f>VLOOKUP($C393, Kategori!$A$2:$K$63, 2, FALSE)</f>
        <v>30</v>
      </c>
      <c r="L393" s="8">
        <f>VLOOKUP($C393, Kategori!$A$2:$K$63, 10, FALSE)</f>
        <v>3.7473247368270322</v>
      </c>
      <c r="M393" s="8">
        <f>VLOOKUP($C393, Kategori!$A$2:$K$63, 11, FALSE)</f>
        <v>26.252675263172968</v>
      </c>
      <c r="O393" s="9" t="s">
        <v>588</v>
      </c>
      <c r="Q393">
        <f t="shared" si="24"/>
        <v>8</v>
      </c>
      <c r="R393" s="6">
        <f t="shared" si="25"/>
        <v>0.26666666666666666</v>
      </c>
      <c r="S393">
        <f t="shared" si="26"/>
        <v>22</v>
      </c>
      <c r="T393" s="6">
        <f t="shared" si="27"/>
        <v>0.73333333333333328</v>
      </c>
    </row>
    <row r="394" spans="1:20" hidden="1">
      <c r="A394">
        <v>37</v>
      </c>
      <c r="B394" t="s">
        <v>44</v>
      </c>
      <c r="C394" s="10" t="s">
        <v>546</v>
      </c>
      <c r="D394">
        <v>53</v>
      </c>
      <c r="E394">
        <v>23</v>
      </c>
      <c r="F394">
        <v>37</v>
      </c>
      <c r="G394">
        <v>9</v>
      </c>
      <c r="H394">
        <v>28</v>
      </c>
      <c r="J394" s="8">
        <f>VLOOKUP($C394, Kategori!$A$2:$K$63,8)</f>
        <v>52.666666666666664</v>
      </c>
      <c r="K394" s="8">
        <f>VLOOKUP($C394, Kategori!$A$2:$K$63, 2, FALSE)</f>
        <v>30</v>
      </c>
      <c r="L394" s="8">
        <f>VLOOKUP($C394, Kategori!$A$2:$K$63, 10, FALSE)</f>
        <v>3.7473247368270322</v>
      </c>
      <c r="M394" s="8">
        <f>VLOOKUP($C394, Kategori!$A$2:$K$63, 11, FALSE)</f>
        <v>26.252675263172968</v>
      </c>
      <c r="O394" s="9" t="s">
        <v>588</v>
      </c>
      <c r="Q394">
        <f t="shared" si="24"/>
        <v>8</v>
      </c>
      <c r="R394" s="6">
        <f t="shared" si="25"/>
        <v>0.26666666666666666</v>
      </c>
      <c r="S394">
        <f t="shared" si="26"/>
        <v>22</v>
      </c>
      <c r="T394" s="6">
        <f t="shared" si="27"/>
        <v>0.73333333333333328</v>
      </c>
    </row>
    <row r="395" spans="1:20" hidden="1">
      <c r="A395">
        <v>35</v>
      </c>
      <c r="B395" t="s">
        <v>42</v>
      </c>
      <c r="C395" s="10" t="s">
        <v>546</v>
      </c>
      <c r="D395">
        <v>30</v>
      </c>
      <c r="E395">
        <v>6</v>
      </c>
      <c r="F395">
        <v>24</v>
      </c>
      <c r="G395">
        <v>2</v>
      </c>
      <c r="H395">
        <v>22</v>
      </c>
      <c r="J395" s="8">
        <f>VLOOKUP($C395, Kategori!$A$2:$K$63,8)</f>
        <v>52.666666666666664</v>
      </c>
      <c r="K395" s="8">
        <f>VLOOKUP($C395, Kategori!$A$2:$K$63, 2, FALSE)</f>
        <v>30</v>
      </c>
      <c r="L395" s="8">
        <f>VLOOKUP($C395, Kategori!$A$2:$K$63, 10, FALSE)</f>
        <v>3.7473247368270322</v>
      </c>
      <c r="M395" s="8">
        <f>VLOOKUP($C395, Kategori!$A$2:$K$63, 11, FALSE)</f>
        <v>26.252675263172968</v>
      </c>
      <c r="O395" s="9" t="s">
        <v>588</v>
      </c>
      <c r="Q395">
        <f t="shared" si="24"/>
        <v>8</v>
      </c>
      <c r="R395" s="6">
        <f t="shared" si="25"/>
        <v>0.26666666666666666</v>
      </c>
      <c r="S395">
        <f t="shared" si="26"/>
        <v>22</v>
      </c>
      <c r="T395" s="6">
        <f t="shared" si="27"/>
        <v>0.73333333333333328</v>
      </c>
    </row>
    <row r="396" spans="1:20" hidden="1">
      <c r="A396">
        <v>30</v>
      </c>
      <c r="B396" t="s">
        <v>37</v>
      </c>
      <c r="C396" s="10" t="s">
        <v>546</v>
      </c>
      <c r="D396">
        <v>30</v>
      </c>
      <c r="E396">
        <v>9</v>
      </c>
      <c r="F396">
        <v>32</v>
      </c>
      <c r="G396">
        <v>12</v>
      </c>
      <c r="H396">
        <v>20</v>
      </c>
      <c r="J396" s="8">
        <f>VLOOKUP($C396, Kategori!$A$2:$K$63,8)</f>
        <v>52.666666666666664</v>
      </c>
      <c r="K396" s="8">
        <f>VLOOKUP($C396, Kategori!$A$2:$K$63, 2, FALSE)</f>
        <v>30</v>
      </c>
      <c r="L396" s="8">
        <f>VLOOKUP($C396, Kategori!$A$2:$K$63, 10, FALSE)</f>
        <v>3.7473247368270322</v>
      </c>
      <c r="M396" s="8">
        <f>VLOOKUP($C396, Kategori!$A$2:$K$63, 11, FALSE)</f>
        <v>26.252675263172968</v>
      </c>
      <c r="O396" s="9" t="s">
        <v>588</v>
      </c>
      <c r="Q396">
        <f t="shared" si="24"/>
        <v>8</v>
      </c>
      <c r="R396" s="6">
        <f t="shared" si="25"/>
        <v>0.26666666666666666</v>
      </c>
      <c r="S396">
        <f t="shared" si="26"/>
        <v>22</v>
      </c>
      <c r="T396" s="6">
        <f t="shared" si="27"/>
        <v>0.73333333333333328</v>
      </c>
    </row>
    <row r="397" spans="1:20" hidden="1">
      <c r="A397">
        <v>46</v>
      </c>
      <c r="B397" t="s">
        <v>53</v>
      </c>
      <c r="C397" s="10" t="s">
        <v>546</v>
      </c>
      <c r="D397">
        <v>42</v>
      </c>
      <c r="E397">
        <v>19</v>
      </c>
      <c r="F397">
        <v>27</v>
      </c>
      <c r="G397">
        <v>8</v>
      </c>
      <c r="H397">
        <v>19</v>
      </c>
      <c r="J397" s="8">
        <f>VLOOKUP($C397, Kategori!$A$2:$K$63,8)</f>
        <v>52.666666666666664</v>
      </c>
      <c r="K397" s="8">
        <f>VLOOKUP($C397, Kategori!$A$2:$K$63, 2, FALSE)</f>
        <v>30</v>
      </c>
      <c r="L397" s="8">
        <f>VLOOKUP($C397, Kategori!$A$2:$K$63, 10, FALSE)</f>
        <v>3.7473247368270322</v>
      </c>
      <c r="M397" s="8">
        <f>VLOOKUP($C397, Kategori!$A$2:$K$63, 11, FALSE)</f>
        <v>26.252675263172968</v>
      </c>
      <c r="O397" s="9" t="s">
        <v>588</v>
      </c>
      <c r="Q397">
        <f t="shared" si="24"/>
        <v>8</v>
      </c>
      <c r="R397" s="6">
        <f t="shared" si="25"/>
        <v>0.26666666666666666</v>
      </c>
      <c r="S397">
        <f t="shared" si="26"/>
        <v>22</v>
      </c>
      <c r="T397" s="6">
        <f t="shared" si="27"/>
        <v>0.73333333333333328</v>
      </c>
    </row>
    <row r="398" spans="1:20" hidden="1">
      <c r="A398">
        <v>28</v>
      </c>
      <c r="B398" t="s">
        <v>35</v>
      </c>
      <c r="C398" s="10" t="s">
        <v>546</v>
      </c>
      <c r="D398">
        <v>30</v>
      </c>
      <c r="E398">
        <v>12</v>
      </c>
      <c r="F398">
        <v>20</v>
      </c>
      <c r="G398">
        <v>2</v>
      </c>
      <c r="H398">
        <v>18</v>
      </c>
      <c r="J398" s="8">
        <f>VLOOKUP($C398, Kategori!$A$2:$K$63,8)</f>
        <v>52.666666666666664</v>
      </c>
      <c r="K398" s="8">
        <f>VLOOKUP($C398, Kategori!$A$2:$K$63, 2, FALSE)</f>
        <v>30</v>
      </c>
      <c r="L398" s="8">
        <f>VLOOKUP($C398, Kategori!$A$2:$K$63, 10, FALSE)</f>
        <v>3.7473247368270322</v>
      </c>
      <c r="M398" s="8">
        <f>VLOOKUP($C398, Kategori!$A$2:$K$63, 11, FALSE)</f>
        <v>26.252675263172968</v>
      </c>
      <c r="O398" s="9" t="s">
        <v>588</v>
      </c>
      <c r="Q398">
        <f t="shared" si="24"/>
        <v>8</v>
      </c>
      <c r="R398" s="6">
        <f t="shared" si="25"/>
        <v>0.26666666666666666</v>
      </c>
      <c r="S398">
        <f t="shared" si="26"/>
        <v>22</v>
      </c>
      <c r="T398" s="6">
        <f t="shared" si="27"/>
        <v>0.73333333333333328</v>
      </c>
    </row>
    <row r="399" spans="1:20" hidden="1">
      <c r="A399">
        <v>48</v>
      </c>
      <c r="B399" t="s">
        <v>55</v>
      </c>
      <c r="C399" s="10" t="s">
        <v>546</v>
      </c>
      <c r="D399">
        <v>30</v>
      </c>
      <c r="E399">
        <v>17</v>
      </c>
      <c r="F399">
        <v>16</v>
      </c>
      <c r="G399">
        <v>1</v>
      </c>
      <c r="H399">
        <v>15</v>
      </c>
      <c r="J399" s="8">
        <f>VLOOKUP($C399, Kategori!$A$2:$K$63,8)</f>
        <v>52.666666666666664</v>
      </c>
      <c r="K399" s="8">
        <f>VLOOKUP($C399, Kategori!$A$2:$K$63, 2, FALSE)</f>
        <v>30</v>
      </c>
      <c r="L399" s="8">
        <f>VLOOKUP($C399, Kategori!$A$2:$K$63, 10, FALSE)</f>
        <v>3.7473247368270322</v>
      </c>
      <c r="M399" s="8">
        <f>VLOOKUP($C399, Kategori!$A$2:$K$63, 11, FALSE)</f>
        <v>26.252675263172968</v>
      </c>
      <c r="O399" s="9" t="s">
        <v>588</v>
      </c>
      <c r="Q399">
        <f t="shared" si="24"/>
        <v>8</v>
      </c>
      <c r="R399" s="6">
        <f t="shared" si="25"/>
        <v>0.26666666666666666</v>
      </c>
      <c r="S399">
        <f t="shared" si="26"/>
        <v>22</v>
      </c>
      <c r="T399" s="6">
        <f t="shared" si="27"/>
        <v>0.73333333333333328</v>
      </c>
    </row>
    <row r="400" spans="1:20" hidden="1">
      <c r="A400">
        <v>31</v>
      </c>
      <c r="B400" t="s">
        <v>38</v>
      </c>
      <c r="C400" s="10" t="s">
        <v>546</v>
      </c>
      <c r="D400">
        <v>30</v>
      </c>
      <c r="E400">
        <v>17</v>
      </c>
      <c r="F400">
        <v>13</v>
      </c>
      <c r="G400">
        <v>2</v>
      </c>
      <c r="H400">
        <v>11</v>
      </c>
      <c r="J400" s="8">
        <f>VLOOKUP($C400, Kategori!$A$2:$K$63,8)</f>
        <v>52.666666666666664</v>
      </c>
      <c r="K400" s="8">
        <f>VLOOKUP($C400, Kategori!$A$2:$K$63, 2, FALSE)</f>
        <v>30</v>
      </c>
      <c r="L400" s="8">
        <f>VLOOKUP($C400, Kategori!$A$2:$K$63, 10, FALSE)</f>
        <v>3.7473247368270322</v>
      </c>
      <c r="M400" s="8">
        <f>VLOOKUP($C400, Kategori!$A$2:$K$63, 11, FALSE)</f>
        <v>26.252675263172968</v>
      </c>
      <c r="O400" s="9" t="s">
        <v>588</v>
      </c>
      <c r="Q400">
        <f t="shared" si="24"/>
        <v>8</v>
      </c>
      <c r="R400" s="6">
        <f t="shared" si="25"/>
        <v>0.26666666666666666</v>
      </c>
      <c r="S400">
        <f t="shared" si="26"/>
        <v>22</v>
      </c>
      <c r="T400" s="6">
        <f t="shared" si="27"/>
        <v>0.73333333333333328</v>
      </c>
    </row>
    <row r="401" spans="1:20" hidden="1">
      <c r="A401">
        <v>36</v>
      </c>
      <c r="B401" t="s">
        <v>43</v>
      </c>
      <c r="C401" s="10" t="s">
        <v>546</v>
      </c>
      <c r="D401">
        <v>30</v>
      </c>
      <c r="E401">
        <v>28</v>
      </c>
      <c r="F401">
        <v>7</v>
      </c>
      <c r="G401">
        <v>4</v>
      </c>
      <c r="H401">
        <v>3</v>
      </c>
      <c r="J401" s="8">
        <f>VLOOKUP($C401, Kategori!$A$2:$K$63,8)</f>
        <v>52.666666666666664</v>
      </c>
      <c r="K401" s="8">
        <f>VLOOKUP($C401, Kategori!$A$2:$K$63, 2, FALSE)</f>
        <v>30</v>
      </c>
      <c r="L401" s="8">
        <f>VLOOKUP($C401, Kategori!$A$2:$K$63, 10, FALSE)</f>
        <v>3.7473247368270322</v>
      </c>
      <c r="M401" s="8">
        <f>VLOOKUP($C401, Kategori!$A$2:$K$63, 11, FALSE)</f>
        <v>26.252675263172968</v>
      </c>
      <c r="O401" s="9" t="s">
        <v>588</v>
      </c>
      <c r="Q401">
        <f t="shared" si="24"/>
        <v>8</v>
      </c>
      <c r="R401" s="6">
        <f t="shared" si="25"/>
        <v>0.26666666666666666</v>
      </c>
      <c r="S401">
        <f t="shared" si="26"/>
        <v>22</v>
      </c>
      <c r="T401" s="6">
        <f t="shared" si="27"/>
        <v>0.73333333333333328</v>
      </c>
    </row>
    <row r="402" spans="1:20" s="13" customFormat="1" hidden="1">
      <c r="A402" s="13">
        <v>54</v>
      </c>
      <c r="B402" s="17" t="s">
        <v>61</v>
      </c>
      <c r="C402" s="13" t="s">
        <v>547</v>
      </c>
      <c r="D402" s="13">
        <v>357</v>
      </c>
      <c r="E402" s="13">
        <v>35</v>
      </c>
      <c r="F402" s="13">
        <v>376</v>
      </c>
      <c r="G402" s="13">
        <v>64</v>
      </c>
      <c r="H402" s="13">
        <v>312</v>
      </c>
      <c r="J402" s="14">
        <f>VLOOKUP($C402, Kategori!$A$2:$K$63,8)</f>
        <v>52.666666666666664</v>
      </c>
      <c r="K402" s="14">
        <f>VLOOKUP($C402, Kategori!$A$2:$K$63, 2, FALSE)</f>
        <v>3</v>
      </c>
      <c r="L402" s="14">
        <f>VLOOKUP($C402, Kategori!$A$2:$K$63, 10, FALSE)</f>
        <v>11.267216446920225</v>
      </c>
      <c r="M402" s="14">
        <f>VLOOKUP($C402, Kategori!$A$2:$K$63, 11, FALSE)</f>
        <v>-8.2672164469202247</v>
      </c>
      <c r="O402" s="15" t="s">
        <v>589</v>
      </c>
      <c r="Q402" s="13">
        <f t="shared" si="24"/>
        <v>2</v>
      </c>
      <c r="R402" s="16">
        <f t="shared" si="25"/>
        <v>0.66666666666666663</v>
      </c>
      <c r="S402" s="13">
        <f t="shared" si="26"/>
        <v>1</v>
      </c>
      <c r="T402" s="16">
        <f t="shared" si="27"/>
        <v>0.33333333333333331</v>
      </c>
    </row>
    <row r="403" spans="1:20" s="13" customFormat="1" hidden="1">
      <c r="A403" s="13">
        <v>52</v>
      </c>
      <c r="B403" s="17" t="s">
        <v>59</v>
      </c>
      <c r="C403" s="13" t="s">
        <v>547</v>
      </c>
      <c r="D403" s="13">
        <v>188</v>
      </c>
      <c r="E403" s="13">
        <v>70</v>
      </c>
      <c r="F403" s="13">
        <v>173</v>
      </c>
      <c r="G403" s="13">
        <v>49</v>
      </c>
      <c r="H403" s="13">
        <v>124</v>
      </c>
      <c r="J403" s="14">
        <f>VLOOKUP($C403, Kategori!$A$2:$K$63,8)</f>
        <v>52.666666666666664</v>
      </c>
      <c r="K403" s="14">
        <f>VLOOKUP($C403, Kategori!$A$2:$K$63, 2, FALSE)</f>
        <v>3</v>
      </c>
      <c r="L403" s="14">
        <f>VLOOKUP($C403, Kategori!$A$2:$K$63, 10, FALSE)</f>
        <v>11.267216446920225</v>
      </c>
      <c r="M403" s="14">
        <f>VLOOKUP($C403, Kategori!$A$2:$K$63, 11, FALSE)</f>
        <v>-8.2672164469202247</v>
      </c>
      <c r="O403" s="15" t="s">
        <v>589</v>
      </c>
      <c r="Q403" s="13">
        <f t="shared" si="24"/>
        <v>2</v>
      </c>
      <c r="R403" s="16">
        <f t="shared" si="25"/>
        <v>0.66666666666666663</v>
      </c>
      <c r="S403" s="13">
        <f t="shared" si="26"/>
        <v>1</v>
      </c>
      <c r="T403" s="16">
        <f t="shared" si="27"/>
        <v>0.33333333333333331</v>
      </c>
    </row>
    <row r="404" spans="1:20" hidden="1">
      <c r="A404">
        <v>53</v>
      </c>
      <c r="B404" t="s">
        <v>60</v>
      </c>
      <c r="C404" t="s">
        <v>547</v>
      </c>
      <c r="D404">
        <v>72</v>
      </c>
      <c r="E404">
        <v>16</v>
      </c>
      <c r="F404">
        <v>75</v>
      </c>
      <c r="G404">
        <v>20</v>
      </c>
      <c r="H404">
        <v>55</v>
      </c>
      <c r="J404" s="8">
        <f>VLOOKUP($C404, Kategori!$A$2:$K$63,8)</f>
        <v>52.666666666666664</v>
      </c>
      <c r="K404" s="8">
        <f>VLOOKUP($C404, Kategori!$A$2:$K$63, 2, FALSE)</f>
        <v>3</v>
      </c>
      <c r="L404" s="8">
        <f>VLOOKUP($C404, Kategori!$A$2:$K$63, 10, FALSE)</f>
        <v>11.267216446920225</v>
      </c>
      <c r="M404" s="8">
        <f>VLOOKUP($C404, Kategori!$A$2:$K$63, 11, FALSE)</f>
        <v>-8.2672164469202247</v>
      </c>
      <c r="O404" s="9" t="s">
        <v>588</v>
      </c>
      <c r="Q404">
        <f t="shared" si="24"/>
        <v>2</v>
      </c>
      <c r="R404" s="6">
        <f t="shared" si="25"/>
        <v>0.66666666666666663</v>
      </c>
      <c r="S404">
        <f t="shared" si="26"/>
        <v>1</v>
      </c>
      <c r="T404" s="6">
        <f t="shared" si="27"/>
        <v>0.33333333333333331</v>
      </c>
    </row>
    <row r="405" spans="1:20" s="13" customFormat="1" hidden="1">
      <c r="A405" s="13">
        <v>18</v>
      </c>
      <c r="B405" s="17" t="s">
        <v>25</v>
      </c>
      <c r="C405" s="13" t="s">
        <v>545</v>
      </c>
      <c r="D405" s="13">
        <v>82</v>
      </c>
      <c r="E405" s="13">
        <v>20</v>
      </c>
      <c r="F405" s="13">
        <v>81</v>
      </c>
      <c r="G405" s="13">
        <v>8</v>
      </c>
      <c r="H405" s="13">
        <v>73</v>
      </c>
      <c r="J405" s="14">
        <f>VLOOKUP($C405, Kategori!$A$2:$K$63,8)</f>
        <v>52.666666666666664</v>
      </c>
      <c r="K405" s="14">
        <f>VLOOKUP($C405, Kategori!$A$2:$K$63, 2, FALSE)</f>
        <v>11</v>
      </c>
      <c r="L405" s="14">
        <f>VLOOKUP($C405, Kategori!$A$2:$K$63, 10, FALSE)</f>
        <v>3.3044382247586808</v>
      </c>
      <c r="M405" s="14">
        <f>VLOOKUP($C405, Kategori!$A$2:$K$63, 11, FALSE)</f>
        <v>7.6955617752413197</v>
      </c>
      <c r="O405" s="15" t="s">
        <v>589</v>
      </c>
      <c r="Q405" s="13">
        <f t="shared" si="24"/>
        <v>3</v>
      </c>
      <c r="R405" s="16">
        <f t="shared" si="25"/>
        <v>0.27272727272727271</v>
      </c>
      <c r="S405" s="13">
        <f t="shared" si="26"/>
        <v>8</v>
      </c>
      <c r="T405" s="16">
        <f t="shared" si="27"/>
        <v>0.72727272727272729</v>
      </c>
    </row>
    <row r="406" spans="1:20" s="13" customFormat="1" hidden="1">
      <c r="A406" s="13">
        <v>24</v>
      </c>
      <c r="B406" s="17" t="s">
        <v>31</v>
      </c>
      <c r="C406" s="13" t="s">
        <v>545</v>
      </c>
      <c r="D406" s="13">
        <v>81</v>
      </c>
      <c r="E406" s="13">
        <v>7</v>
      </c>
      <c r="F406" s="13">
        <v>100</v>
      </c>
      <c r="G406" s="13">
        <v>33</v>
      </c>
      <c r="H406" s="13">
        <v>67</v>
      </c>
      <c r="J406" s="14">
        <f>VLOOKUP($C406, Kategori!$A$2:$K$63,8)</f>
        <v>52.666666666666664</v>
      </c>
      <c r="K406" s="14">
        <f>VLOOKUP($C406, Kategori!$A$2:$K$63, 2, FALSE)</f>
        <v>11</v>
      </c>
      <c r="L406" s="14">
        <f>VLOOKUP($C406, Kategori!$A$2:$K$63, 10, FALSE)</f>
        <v>3.3044382247586808</v>
      </c>
      <c r="M406" s="14">
        <f>VLOOKUP($C406, Kategori!$A$2:$K$63, 11, FALSE)</f>
        <v>7.6955617752413197</v>
      </c>
      <c r="O406" s="15" t="s">
        <v>589</v>
      </c>
      <c r="Q406" s="13">
        <f t="shared" si="24"/>
        <v>3</v>
      </c>
      <c r="R406" s="16">
        <f t="shared" si="25"/>
        <v>0.27272727272727271</v>
      </c>
      <c r="S406" s="13">
        <f t="shared" si="26"/>
        <v>8</v>
      </c>
      <c r="T406" s="16">
        <f t="shared" si="27"/>
        <v>0.72727272727272729</v>
      </c>
    </row>
    <row r="407" spans="1:20" s="13" customFormat="1" hidden="1">
      <c r="A407" s="13">
        <v>23</v>
      </c>
      <c r="B407" s="17" t="s">
        <v>30</v>
      </c>
      <c r="C407" s="13" t="s">
        <v>545</v>
      </c>
      <c r="D407" s="13">
        <v>88</v>
      </c>
      <c r="E407" s="13">
        <v>22</v>
      </c>
      <c r="F407" s="13">
        <v>79</v>
      </c>
      <c r="G407" s="13">
        <v>13</v>
      </c>
      <c r="H407" s="13">
        <v>66</v>
      </c>
      <c r="J407" s="14">
        <f>VLOOKUP($C407, Kategori!$A$2:$K$63,8)</f>
        <v>52.666666666666664</v>
      </c>
      <c r="K407" s="14">
        <f>VLOOKUP($C407, Kategori!$A$2:$K$63, 2, FALSE)</f>
        <v>11</v>
      </c>
      <c r="L407" s="14">
        <f>VLOOKUP($C407, Kategori!$A$2:$K$63, 10, FALSE)</f>
        <v>3.3044382247586808</v>
      </c>
      <c r="M407" s="14">
        <f>VLOOKUP($C407, Kategori!$A$2:$K$63, 11, FALSE)</f>
        <v>7.6955617752413197</v>
      </c>
      <c r="O407" s="15" t="s">
        <v>589</v>
      </c>
      <c r="Q407" s="13">
        <f t="shared" si="24"/>
        <v>3</v>
      </c>
      <c r="R407" s="16">
        <f t="shared" si="25"/>
        <v>0.27272727272727271</v>
      </c>
      <c r="S407" s="13">
        <f t="shared" si="26"/>
        <v>8</v>
      </c>
      <c r="T407" s="16">
        <f t="shared" si="27"/>
        <v>0.72727272727272729</v>
      </c>
    </row>
    <row r="408" spans="1:20" hidden="1">
      <c r="A408">
        <v>22</v>
      </c>
      <c r="B408" t="s">
        <v>29</v>
      </c>
      <c r="C408" s="10" t="s">
        <v>545</v>
      </c>
      <c r="D408">
        <v>92</v>
      </c>
      <c r="E408">
        <v>29</v>
      </c>
      <c r="F408">
        <v>80</v>
      </c>
      <c r="G408">
        <v>17</v>
      </c>
      <c r="H408">
        <v>63</v>
      </c>
      <c r="J408" s="8">
        <f>VLOOKUP($C408, Kategori!$A$2:$K$63,8)</f>
        <v>52.666666666666664</v>
      </c>
      <c r="K408" s="8">
        <f>VLOOKUP($C408, Kategori!$A$2:$K$63, 2, FALSE)</f>
        <v>11</v>
      </c>
      <c r="L408" s="8">
        <f>VLOOKUP($C408, Kategori!$A$2:$K$63, 10, FALSE)</f>
        <v>3.3044382247586808</v>
      </c>
      <c r="M408" s="8">
        <f>VLOOKUP($C408, Kategori!$A$2:$K$63, 11, FALSE)</f>
        <v>7.6955617752413197</v>
      </c>
      <c r="O408" s="9" t="s">
        <v>588</v>
      </c>
      <c r="Q408">
        <f t="shared" si="24"/>
        <v>3</v>
      </c>
      <c r="R408" s="6">
        <f t="shared" si="25"/>
        <v>0.27272727272727271</v>
      </c>
      <c r="S408">
        <f t="shared" si="26"/>
        <v>8</v>
      </c>
      <c r="T408" s="6">
        <f t="shared" si="27"/>
        <v>0.72727272727272729</v>
      </c>
    </row>
    <row r="409" spans="1:20" hidden="1">
      <c r="A409">
        <v>132</v>
      </c>
      <c r="B409" t="s">
        <v>139</v>
      </c>
      <c r="C409" s="10" t="s">
        <v>545</v>
      </c>
      <c r="D409">
        <v>67</v>
      </c>
      <c r="E409">
        <v>9</v>
      </c>
      <c r="F409">
        <v>70</v>
      </c>
      <c r="G409">
        <v>13</v>
      </c>
      <c r="H409">
        <v>57</v>
      </c>
      <c r="J409" s="8">
        <f>VLOOKUP($C409, Kategori!$A$2:$K$63,8)</f>
        <v>52.666666666666664</v>
      </c>
      <c r="K409" s="8">
        <f>VLOOKUP($C409, Kategori!$A$2:$K$63, 2, FALSE)</f>
        <v>11</v>
      </c>
      <c r="L409" s="8">
        <f>VLOOKUP($C409, Kategori!$A$2:$K$63, 10, FALSE)</f>
        <v>3.3044382247586808</v>
      </c>
      <c r="M409" s="8">
        <f>VLOOKUP($C409, Kategori!$A$2:$K$63, 11, FALSE)</f>
        <v>7.6955617752413197</v>
      </c>
      <c r="O409" s="9" t="s">
        <v>588</v>
      </c>
      <c r="Q409">
        <f t="shared" si="24"/>
        <v>3</v>
      </c>
      <c r="R409" s="6">
        <f t="shared" si="25"/>
        <v>0.27272727272727271</v>
      </c>
      <c r="S409">
        <f t="shared" si="26"/>
        <v>8</v>
      </c>
      <c r="T409" s="6">
        <f t="shared" si="27"/>
        <v>0.72727272727272729</v>
      </c>
    </row>
    <row r="410" spans="1:20" hidden="1">
      <c r="A410">
        <v>14</v>
      </c>
      <c r="B410" t="s">
        <v>21</v>
      </c>
      <c r="C410" s="10" t="s">
        <v>545</v>
      </c>
      <c r="D410">
        <v>73</v>
      </c>
      <c r="E410">
        <v>18</v>
      </c>
      <c r="F410">
        <v>60</v>
      </c>
      <c r="G410">
        <v>5</v>
      </c>
      <c r="H410">
        <v>55</v>
      </c>
      <c r="J410" s="8">
        <f>VLOOKUP($C410, Kategori!$A$2:$K$63,8)</f>
        <v>52.666666666666664</v>
      </c>
      <c r="K410" s="8">
        <f>VLOOKUP($C410, Kategori!$A$2:$K$63, 2, FALSE)</f>
        <v>11</v>
      </c>
      <c r="L410" s="8">
        <f>VLOOKUP($C410, Kategori!$A$2:$K$63, 10, FALSE)</f>
        <v>3.3044382247586808</v>
      </c>
      <c r="M410" s="8">
        <f>VLOOKUP($C410, Kategori!$A$2:$K$63, 11, FALSE)</f>
        <v>7.6955617752413197</v>
      </c>
      <c r="O410" s="9" t="s">
        <v>588</v>
      </c>
      <c r="Q410">
        <f t="shared" si="24"/>
        <v>3</v>
      </c>
      <c r="R410" s="6">
        <f t="shared" si="25"/>
        <v>0.27272727272727271</v>
      </c>
      <c r="S410">
        <f t="shared" si="26"/>
        <v>8</v>
      </c>
      <c r="T410" s="6">
        <f t="shared" si="27"/>
        <v>0.72727272727272729</v>
      </c>
    </row>
    <row r="411" spans="1:20" hidden="1">
      <c r="A411">
        <v>19</v>
      </c>
      <c r="B411" t="s">
        <v>26</v>
      </c>
      <c r="C411" s="10" t="s">
        <v>545</v>
      </c>
      <c r="D411">
        <v>55</v>
      </c>
      <c r="E411">
        <v>7</v>
      </c>
      <c r="F411">
        <v>66</v>
      </c>
      <c r="G411">
        <v>19</v>
      </c>
      <c r="H411">
        <v>47</v>
      </c>
      <c r="J411" s="8">
        <f>VLOOKUP($C411, Kategori!$A$2:$K$63,8)</f>
        <v>52.666666666666664</v>
      </c>
      <c r="K411" s="8">
        <f>VLOOKUP($C411, Kategori!$A$2:$K$63, 2, FALSE)</f>
        <v>11</v>
      </c>
      <c r="L411" s="8">
        <f>VLOOKUP($C411, Kategori!$A$2:$K$63, 10, FALSE)</f>
        <v>3.3044382247586808</v>
      </c>
      <c r="M411" s="8">
        <f>VLOOKUP($C411, Kategori!$A$2:$K$63, 11, FALSE)</f>
        <v>7.6955617752413197</v>
      </c>
      <c r="O411" s="9" t="s">
        <v>588</v>
      </c>
      <c r="Q411">
        <f t="shared" si="24"/>
        <v>3</v>
      </c>
      <c r="R411" s="6">
        <f t="shared" si="25"/>
        <v>0.27272727272727271</v>
      </c>
      <c r="S411">
        <f t="shared" si="26"/>
        <v>8</v>
      </c>
      <c r="T411" s="6">
        <f t="shared" si="27"/>
        <v>0.72727272727272729</v>
      </c>
    </row>
    <row r="412" spans="1:20" hidden="1">
      <c r="A412">
        <v>16</v>
      </c>
      <c r="B412" t="s">
        <v>23</v>
      </c>
      <c r="C412" s="10" t="s">
        <v>545</v>
      </c>
      <c r="D412">
        <v>50</v>
      </c>
      <c r="E412">
        <v>21</v>
      </c>
      <c r="F412">
        <v>36</v>
      </c>
      <c r="G412">
        <v>9</v>
      </c>
      <c r="H412">
        <v>27</v>
      </c>
      <c r="J412" s="8">
        <f>VLOOKUP($C412, Kategori!$A$2:$K$63,8)</f>
        <v>52.666666666666664</v>
      </c>
      <c r="K412" s="8">
        <f>VLOOKUP($C412, Kategori!$A$2:$K$63, 2, FALSE)</f>
        <v>11</v>
      </c>
      <c r="L412" s="8">
        <f>VLOOKUP($C412, Kategori!$A$2:$K$63, 10, FALSE)</f>
        <v>3.3044382247586808</v>
      </c>
      <c r="M412" s="8">
        <f>VLOOKUP($C412, Kategori!$A$2:$K$63, 11, FALSE)</f>
        <v>7.6955617752413197</v>
      </c>
      <c r="O412" s="9" t="s">
        <v>588</v>
      </c>
      <c r="Q412">
        <f t="shared" si="24"/>
        <v>3</v>
      </c>
      <c r="R412" s="6">
        <f t="shared" si="25"/>
        <v>0.27272727272727271</v>
      </c>
      <c r="S412">
        <f t="shared" si="26"/>
        <v>8</v>
      </c>
      <c r="T412" s="6">
        <f t="shared" si="27"/>
        <v>0.72727272727272729</v>
      </c>
    </row>
    <row r="413" spans="1:20" hidden="1">
      <c r="A413">
        <v>20</v>
      </c>
      <c r="B413" t="s">
        <v>27</v>
      </c>
      <c r="C413" s="10" t="s">
        <v>545</v>
      </c>
      <c r="D413">
        <v>44</v>
      </c>
      <c r="E413">
        <v>19</v>
      </c>
      <c r="F413">
        <v>30</v>
      </c>
      <c r="G413">
        <v>4</v>
      </c>
      <c r="H413">
        <v>26</v>
      </c>
      <c r="J413" s="8">
        <f>VLOOKUP($C413, Kategori!$A$2:$K$63,8)</f>
        <v>52.666666666666664</v>
      </c>
      <c r="K413" s="8">
        <f>VLOOKUP($C413, Kategori!$A$2:$K$63, 2, FALSE)</f>
        <v>11</v>
      </c>
      <c r="L413" s="8">
        <f>VLOOKUP($C413, Kategori!$A$2:$K$63, 10, FALSE)</f>
        <v>3.3044382247586808</v>
      </c>
      <c r="M413" s="8">
        <f>VLOOKUP($C413, Kategori!$A$2:$K$63, 11, FALSE)</f>
        <v>7.6955617752413197</v>
      </c>
      <c r="O413" s="9" t="s">
        <v>588</v>
      </c>
      <c r="Q413">
        <f t="shared" si="24"/>
        <v>3</v>
      </c>
      <c r="R413" s="6">
        <f t="shared" si="25"/>
        <v>0.27272727272727271</v>
      </c>
      <c r="S413">
        <f t="shared" si="26"/>
        <v>8</v>
      </c>
      <c r="T413" s="6">
        <f t="shared" si="27"/>
        <v>0.72727272727272729</v>
      </c>
    </row>
    <row r="414" spans="1:20" hidden="1">
      <c r="A414">
        <v>25</v>
      </c>
      <c r="B414" t="s">
        <v>32</v>
      </c>
      <c r="C414" s="10" t="s">
        <v>545</v>
      </c>
      <c r="D414">
        <v>41</v>
      </c>
      <c r="E414">
        <v>15</v>
      </c>
      <c r="F414">
        <v>32</v>
      </c>
      <c r="G414">
        <v>6</v>
      </c>
      <c r="H414">
        <v>26</v>
      </c>
      <c r="J414" s="8">
        <f>VLOOKUP($C414, Kategori!$A$2:$K$63,8)</f>
        <v>52.666666666666664</v>
      </c>
      <c r="K414" s="8">
        <f>VLOOKUP($C414, Kategori!$A$2:$K$63, 2, FALSE)</f>
        <v>11</v>
      </c>
      <c r="L414" s="8">
        <f>VLOOKUP($C414, Kategori!$A$2:$K$63, 10, FALSE)</f>
        <v>3.3044382247586808</v>
      </c>
      <c r="M414" s="8">
        <f>VLOOKUP($C414, Kategori!$A$2:$K$63, 11, FALSE)</f>
        <v>7.6955617752413197</v>
      </c>
      <c r="O414" s="9" t="s">
        <v>588</v>
      </c>
      <c r="Q414">
        <f t="shared" si="24"/>
        <v>3</v>
      </c>
      <c r="R414" s="6">
        <f t="shared" si="25"/>
        <v>0.27272727272727271</v>
      </c>
      <c r="S414">
        <f t="shared" si="26"/>
        <v>8</v>
      </c>
      <c r="T414" s="6">
        <f t="shared" si="27"/>
        <v>0.72727272727272729</v>
      </c>
    </row>
    <row r="415" spans="1:20" hidden="1">
      <c r="A415">
        <v>17</v>
      </c>
      <c r="B415" t="s">
        <v>24</v>
      </c>
      <c r="C415" s="10" t="s">
        <v>545</v>
      </c>
      <c r="D415">
        <v>32</v>
      </c>
      <c r="E415">
        <v>11</v>
      </c>
      <c r="F415">
        <v>24</v>
      </c>
      <c r="G415">
        <v>3</v>
      </c>
      <c r="H415">
        <v>21</v>
      </c>
      <c r="J415" s="8">
        <f>VLOOKUP($C415, Kategori!$A$2:$K$63,8)</f>
        <v>52.666666666666664</v>
      </c>
      <c r="K415" s="8">
        <f>VLOOKUP($C415, Kategori!$A$2:$K$63, 2, FALSE)</f>
        <v>11</v>
      </c>
      <c r="L415" s="8">
        <f>VLOOKUP($C415, Kategori!$A$2:$K$63, 10, FALSE)</f>
        <v>3.3044382247586808</v>
      </c>
      <c r="M415" s="8">
        <f>VLOOKUP($C415, Kategori!$A$2:$K$63, 11, FALSE)</f>
        <v>7.6955617752413197</v>
      </c>
      <c r="O415" s="9" t="s">
        <v>588</v>
      </c>
      <c r="Q415">
        <f t="shared" si="24"/>
        <v>3</v>
      </c>
      <c r="R415" s="6">
        <f t="shared" si="25"/>
        <v>0.27272727272727271</v>
      </c>
      <c r="S415">
        <f t="shared" si="26"/>
        <v>8</v>
      </c>
      <c r="T415" s="6">
        <f t="shared" si="27"/>
        <v>0.72727272727272729</v>
      </c>
    </row>
    <row r="416" spans="1:20" s="13" customFormat="1" hidden="1">
      <c r="A416" s="17">
        <v>194</v>
      </c>
      <c r="B416" s="17" t="s">
        <v>201</v>
      </c>
      <c r="C416" s="13" t="s">
        <v>560</v>
      </c>
      <c r="D416" s="13">
        <v>489</v>
      </c>
      <c r="E416" s="13">
        <v>27</v>
      </c>
      <c r="F416" s="13">
        <v>474</v>
      </c>
      <c r="G416" s="13">
        <v>31</v>
      </c>
      <c r="H416" s="13">
        <v>443</v>
      </c>
      <c r="J416" s="14">
        <f>VLOOKUP($C416, Kategori!$A$2:$K$63,8)</f>
        <v>52.666666666666664</v>
      </c>
      <c r="K416" s="14">
        <f>VLOOKUP($C416, Kategori!$A$2:$K$63, 2, FALSE)</f>
        <v>12</v>
      </c>
      <c r="L416" s="14">
        <f>VLOOKUP($C416, Kategori!$A$2:$K$63, 10, FALSE)</f>
        <v>5.1976059576933427</v>
      </c>
      <c r="M416" s="14">
        <f>VLOOKUP($C416, Kategori!$A$2:$K$63, 11, FALSE)</f>
        <v>6.8023940423066573</v>
      </c>
      <c r="O416" s="15" t="s">
        <v>589</v>
      </c>
      <c r="Q416" s="13">
        <f t="shared" si="24"/>
        <v>5</v>
      </c>
      <c r="R416" s="16">
        <f t="shared" si="25"/>
        <v>0.41666666666666669</v>
      </c>
      <c r="S416" s="13">
        <f t="shared" si="26"/>
        <v>7</v>
      </c>
      <c r="T416" s="16">
        <f t="shared" si="27"/>
        <v>0.58333333333333337</v>
      </c>
    </row>
    <row r="417" spans="1:20" s="13" customFormat="1" hidden="1">
      <c r="A417" s="13">
        <v>201</v>
      </c>
      <c r="B417" s="17" t="s">
        <v>208</v>
      </c>
      <c r="C417" s="13" t="s">
        <v>560</v>
      </c>
      <c r="D417" s="13">
        <v>122</v>
      </c>
      <c r="E417" s="13">
        <v>35</v>
      </c>
      <c r="F417" s="13">
        <v>113</v>
      </c>
      <c r="G417" s="13">
        <v>20</v>
      </c>
      <c r="H417" s="13">
        <v>93</v>
      </c>
      <c r="J417" s="14">
        <f>VLOOKUP($C417, Kategori!$A$2:$K$63,8)</f>
        <v>52.666666666666664</v>
      </c>
      <c r="K417" s="14">
        <f>VLOOKUP($C417, Kategori!$A$2:$K$63, 2, FALSE)</f>
        <v>12</v>
      </c>
      <c r="L417" s="14">
        <f>VLOOKUP($C417, Kategori!$A$2:$K$63, 10, FALSE)</f>
        <v>5.1976059576933427</v>
      </c>
      <c r="M417" s="14">
        <f>VLOOKUP($C417, Kategori!$A$2:$K$63, 11, FALSE)</f>
        <v>6.8023940423066573</v>
      </c>
      <c r="O417" s="15" t="s">
        <v>589</v>
      </c>
      <c r="Q417" s="13">
        <f t="shared" si="24"/>
        <v>5</v>
      </c>
      <c r="R417" s="16">
        <f t="shared" si="25"/>
        <v>0.41666666666666669</v>
      </c>
      <c r="S417" s="13">
        <f t="shared" si="26"/>
        <v>7</v>
      </c>
      <c r="T417" s="16">
        <f t="shared" si="27"/>
        <v>0.58333333333333337</v>
      </c>
    </row>
    <row r="418" spans="1:20" s="13" customFormat="1" hidden="1">
      <c r="A418" s="13">
        <v>193</v>
      </c>
      <c r="B418" s="17" t="s">
        <v>200</v>
      </c>
      <c r="C418" s="13" t="s">
        <v>560</v>
      </c>
      <c r="D418" s="13">
        <v>72</v>
      </c>
      <c r="E418" s="13">
        <v>6</v>
      </c>
      <c r="F418" s="13">
        <v>85</v>
      </c>
      <c r="G418" s="13">
        <v>21</v>
      </c>
      <c r="H418" s="13">
        <v>64</v>
      </c>
      <c r="J418" s="14">
        <f>VLOOKUP($C418, Kategori!$A$2:$K$63,8)</f>
        <v>52.666666666666664</v>
      </c>
      <c r="K418" s="14">
        <f>VLOOKUP($C418, Kategori!$A$2:$K$63, 2, FALSE)</f>
        <v>12</v>
      </c>
      <c r="L418" s="14">
        <f>VLOOKUP($C418, Kategori!$A$2:$K$63, 10, FALSE)</f>
        <v>5.1976059576933427</v>
      </c>
      <c r="M418" s="14">
        <f>VLOOKUP($C418, Kategori!$A$2:$K$63, 11, FALSE)</f>
        <v>6.8023940423066573</v>
      </c>
      <c r="O418" s="15" t="s">
        <v>589</v>
      </c>
      <c r="Q418" s="13">
        <f t="shared" si="24"/>
        <v>5</v>
      </c>
      <c r="R418" s="16">
        <f t="shared" si="25"/>
        <v>0.41666666666666669</v>
      </c>
      <c r="S418" s="13">
        <f t="shared" si="26"/>
        <v>7</v>
      </c>
      <c r="T418" s="16">
        <f t="shared" si="27"/>
        <v>0.58333333333333337</v>
      </c>
    </row>
    <row r="419" spans="1:20" s="13" customFormat="1" hidden="1">
      <c r="A419" s="13">
        <v>198</v>
      </c>
      <c r="B419" s="17" t="s">
        <v>205</v>
      </c>
      <c r="C419" s="13" t="s">
        <v>560</v>
      </c>
      <c r="D419" s="13">
        <v>89</v>
      </c>
      <c r="E419" s="13">
        <v>27</v>
      </c>
      <c r="F419" s="13">
        <v>83</v>
      </c>
      <c r="G419" s="13">
        <v>21</v>
      </c>
      <c r="H419" s="13">
        <v>62</v>
      </c>
      <c r="J419" s="14">
        <f>VLOOKUP($C419, Kategori!$A$2:$K$63,8)</f>
        <v>52.666666666666664</v>
      </c>
      <c r="K419" s="14">
        <f>VLOOKUP($C419, Kategori!$A$2:$K$63, 2, FALSE)</f>
        <v>12</v>
      </c>
      <c r="L419" s="14">
        <f>VLOOKUP($C419, Kategori!$A$2:$K$63, 10, FALSE)</f>
        <v>5.1976059576933427</v>
      </c>
      <c r="M419" s="14">
        <f>VLOOKUP($C419, Kategori!$A$2:$K$63, 11, FALSE)</f>
        <v>6.8023940423066573</v>
      </c>
      <c r="O419" s="15" t="s">
        <v>589</v>
      </c>
      <c r="Q419" s="13">
        <f t="shared" si="24"/>
        <v>5</v>
      </c>
      <c r="R419" s="16">
        <f t="shared" si="25"/>
        <v>0.41666666666666669</v>
      </c>
      <c r="S419" s="13">
        <f t="shared" si="26"/>
        <v>7</v>
      </c>
      <c r="T419" s="16">
        <f t="shared" si="27"/>
        <v>0.58333333333333337</v>
      </c>
    </row>
    <row r="420" spans="1:20" s="13" customFormat="1" hidden="1">
      <c r="A420" s="13">
        <v>196</v>
      </c>
      <c r="B420" s="17" t="s">
        <v>203</v>
      </c>
      <c r="C420" s="13" t="s">
        <v>560</v>
      </c>
      <c r="D420" s="13">
        <v>79</v>
      </c>
      <c r="E420" s="13">
        <v>19</v>
      </c>
      <c r="F420" s="13">
        <v>63</v>
      </c>
      <c r="G420" s="13">
        <v>7</v>
      </c>
      <c r="H420" s="13">
        <v>56</v>
      </c>
      <c r="J420" s="14">
        <f>VLOOKUP($C420, Kategori!$A$2:$K$63,8)</f>
        <v>52.666666666666664</v>
      </c>
      <c r="K420" s="14">
        <f>VLOOKUP($C420, Kategori!$A$2:$K$63, 2, FALSE)</f>
        <v>12</v>
      </c>
      <c r="L420" s="14">
        <f>VLOOKUP($C420, Kategori!$A$2:$K$63, 10, FALSE)</f>
        <v>5.1976059576933427</v>
      </c>
      <c r="M420" s="14">
        <f>VLOOKUP($C420, Kategori!$A$2:$K$63, 11, FALSE)</f>
        <v>6.8023940423066573</v>
      </c>
      <c r="O420" s="15" t="s">
        <v>589</v>
      </c>
      <c r="Q420" s="13">
        <f t="shared" si="24"/>
        <v>5</v>
      </c>
      <c r="R420" s="16">
        <f t="shared" si="25"/>
        <v>0.41666666666666669</v>
      </c>
      <c r="S420" s="13">
        <f t="shared" si="26"/>
        <v>7</v>
      </c>
      <c r="T420" s="16">
        <f t="shared" si="27"/>
        <v>0.58333333333333337</v>
      </c>
    </row>
    <row r="421" spans="1:20" hidden="1">
      <c r="A421">
        <v>190</v>
      </c>
      <c r="B421" t="s">
        <v>197</v>
      </c>
      <c r="C421" t="s">
        <v>560</v>
      </c>
      <c r="D421">
        <v>65</v>
      </c>
      <c r="E421">
        <v>16</v>
      </c>
      <c r="F421">
        <v>58</v>
      </c>
      <c r="G421">
        <v>8</v>
      </c>
      <c r="H421">
        <v>50</v>
      </c>
      <c r="J421" s="8">
        <f>VLOOKUP($C421, Kategori!$A$2:$K$63,8)</f>
        <v>52.666666666666664</v>
      </c>
      <c r="K421" s="8">
        <f>VLOOKUP($C421, Kategori!$A$2:$K$63, 2, FALSE)</f>
        <v>12</v>
      </c>
      <c r="L421" s="8">
        <f>VLOOKUP($C421, Kategori!$A$2:$K$63, 10, FALSE)</f>
        <v>5.1976059576933427</v>
      </c>
      <c r="M421" s="8">
        <f>VLOOKUP($C421, Kategori!$A$2:$K$63, 11, FALSE)</f>
        <v>6.8023940423066573</v>
      </c>
      <c r="O421" s="9" t="s">
        <v>588</v>
      </c>
      <c r="Q421">
        <f t="shared" si="24"/>
        <v>5</v>
      </c>
      <c r="R421" s="6">
        <f t="shared" si="25"/>
        <v>0.41666666666666669</v>
      </c>
      <c r="S421">
        <f t="shared" si="26"/>
        <v>7</v>
      </c>
      <c r="T421" s="6">
        <f t="shared" si="27"/>
        <v>0.58333333333333337</v>
      </c>
    </row>
    <row r="422" spans="1:20" hidden="1">
      <c r="A422">
        <v>191</v>
      </c>
      <c r="B422" t="s">
        <v>198</v>
      </c>
      <c r="C422" t="s">
        <v>560</v>
      </c>
      <c r="D422">
        <v>56</v>
      </c>
      <c r="E422">
        <v>10</v>
      </c>
      <c r="F422">
        <v>57</v>
      </c>
      <c r="G422">
        <v>17</v>
      </c>
      <c r="H422">
        <v>40</v>
      </c>
      <c r="J422" s="8">
        <f>VLOOKUP($C422, Kategori!$A$2:$K$63,8)</f>
        <v>52.666666666666664</v>
      </c>
      <c r="K422" s="8">
        <f>VLOOKUP($C422, Kategori!$A$2:$K$63, 2, FALSE)</f>
        <v>12</v>
      </c>
      <c r="L422" s="8">
        <f>VLOOKUP($C422, Kategori!$A$2:$K$63, 10, FALSE)</f>
        <v>5.1976059576933427</v>
      </c>
      <c r="M422" s="8">
        <f>VLOOKUP($C422, Kategori!$A$2:$K$63, 11, FALSE)</f>
        <v>6.8023940423066573</v>
      </c>
      <c r="O422" s="9" t="s">
        <v>588</v>
      </c>
      <c r="Q422">
        <f t="shared" si="24"/>
        <v>5</v>
      </c>
      <c r="R422" s="6">
        <f t="shared" si="25"/>
        <v>0.41666666666666669</v>
      </c>
      <c r="S422">
        <f t="shared" si="26"/>
        <v>7</v>
      </c>
      <c r="T422" s="6">
        <f t="shared" si="27"/>
        <v>0.58333333333333337</v>
      </c>
    </row>
    <row r="423" spans="1:20" hidden="1">
      <c r="A423">
        <v>197</v>
      </c>
      <c r="B423" t="s">
        <v>204</v>
      </c>
      <c r="C423" t="s">
        <v>560</v>
      </c>
      <c r="D423">
        <v>42</v>
      </c>
      <c r="E423">
        <v>3</v>
      </c>
      <c r="F423">
        <v>40</v>
      </c>
      <c r="G423">
        <v>4</v>
      </c>
      <c r="H423">
        <v>36</v>
      </c>
      <c r="J423" s="8">
        <f>VLOOKUP($C423, Kategori!$A$2:$K$63,8)</f>
        <v>52.666666666666664</v>
      </c>
      <c r="K423" s="8">
        <f>VLOOKUP($C423, Kategori!$A$2:$K$63, 2, FALSE)</f>
        <v>12</v>
      </c>
      <c r="L423" s="8">
        <f>VLOOKUP($C423, Kategori!$A$2:$K$63, 10, FALSE)</f>
        <v>5.1976059576933427</v>
      </c>
      <c r="M423" s="8">
        <f>VLOOKUP($C423, Kategori!$A$2:$K$63, 11, FALSE)</f>
        <v>6.8023940423066573</v>
      </c>
      <c r="O423" s="9" t="s">
        <v>588</v>
      </c>
      <c r="Q423">
        <f t="shared" si="24"/>
        <v>5</v>
      </c>
      <c r="R423" s="6">
        <f t="shared" si="25"/>
        <v>0.41666666666666669</v>
      </c>
      <c r="S423">
        <f t="shared" si="26"/>
        <v>7</v>
      </c>
      <c r="T423" s="6">
        <f t="shared" si="27"/>
        <v>0.58333333333333337</v>
      </c>
    </row>
    <row r="424" spans="1:20" hidden="1">
      <c r="A424">
        <v>199</v>
      </c>
      <c r="B424" t="s">
        <v>206</v>
      </c>
      <c r="C424" t="s">
        <v>560</v>
      </c>
      <c r="D424">
        <v>48</v>
      </c>
      <c r="E424">
        <v>27</v>
      </c>
      <c r="F424">
        <v>30</v>
      </c>
      <c r="G424">
        <v>8</v>
      </c>
      <c r="H424">
        <v>22</v>
      </c>
      <c r="J424" s="8">
        <f>VLOOKUP($C424, Kategori!$A$2:$K$63,8)</f>
        <v>52.666666666666664</v>
      </c>
      <c r="K424" s="8">
        <f>VLOOKUP($C424, Kategori!$A$2:$K$63, 2, FALSE)</f>
        <v>12</v>
      </c>
      <c r="L424" s="8">
        <f>VLOOKUP($C424, Kategori!$A$2:$K$63, 10, FALSE)</f>
        <v>5.1976059576933427</v>
      </c>
      <c r="M424" s="8">
        <f>VLOOKUP($C424, Kategori!$A$2:$K$63, 11, FALSE)</f>
        <v>6.8023940423066573</v>
      </c>
      <c r="O424" s="9" t="s">
        <v>588</v>
      </c>
      <c r="Q424">
        <f t="shared" si="24"/>
        <v>5</v>
      </c>
      <c r="R424" s="6">
        <f t="shared" si="25"/>
        <v>0.41666666666666669</v>
      </c>
      <c r="S424">
        <f t="shared" si="26"/>
        <v>7</v>
      </c>
      <c r="T424" s="6">
        <f t="shared" si="27"/>
        <v>0.58333333333333337</v>
      </c>
    </row>
    <row r="425" spans="1:20" hidden="1">
      <c r="A425">
        <v>192</v>
      </c>
      <c r="B425" t="s">
        <v>199</v>
      </c>
      <c r="C425" t="s">
        <v>560</v>
      </c>
      <c r="D425">
        <v>30</v>
      </c>
      <c r="E425">
        <v>11</v>
      </c>
      <c r="F425">
        <v>21</v>
      </c>
      <c r="G425">
        <v>2</v>
      </c>
      <c r="H425">
        <v>19</v>
      </c>
      <c r="J425" s="8">
        <f>VLOOKUP($C425, Kategori!$A$2:$K$63,8)</f>
        <v>52.666666666666664</v>
      </c>
      <c r="K425" s="8">
        <f>VLOOKUP($C425, Kategori!$A$2:$K$63, 2, FALSE)</f>
        <v>12</v>
      </c>
      <c r="L425" s="8">
        <f>VLOOKUP($C425, Kategori!$A$2:$K$63, 10, FALSE)</f>
        <v>5.1976059576933427</v>
      </c>
      <c r="M425" s="8">
        <f>VLOOKUP($C425, Kategori!$A$2:$K$63, 11, FALSE)</f>
        <v>6.8023940423066573</v>
      </c>
      <c r="O425" s="9" t="s">
        <v>588</v>
      </c>
      <c r="Q425">
        <f t="shared" si="24"/>
        <v>5</v>
      </c>
      <c r="R425" s="6">
        <f t="shared" si="25"/>
        <v>0.41666666666666669</v>
      </c>
      <c r="S425">
        <f t="shared" si="26"/>
        <v>7</v>
      </c>
      <c r="T425" s="6">
        <f t="shared" si="27"/>
        <v>0.58333333333333337</v>
      </c>
    </row>
    <row r="426" spans="1:20" hidden="1">
      <c r="A426">
        <v>195</v>
      </c>
      <c r="B426" t="s">
        <v>202</v>
      </c>
      <c r="C426" t="s">
        <v>560</v>
      </c>
      <c r="D426">
        <v>30</v>
      </c>
      <c r="E426">
        <v>19</v>
      </c>
      <c r="F426">
        <v>15</v>
      </c>
      <c r="G426">
        <v>3</v>
      </c>
      <c r="H426">
        <v>12</v>
      </c>
      <c r="J426" s="8">
        <f>VLOOKUP($C426, Kategori!$A$2:$K$63,8)</f>
        <v>52.666666666666664</v>
      </c>
      <c r="K426" s="8">
        <f>VLOOKUP($C426, Kategori!$A$2:$K$63, 2, FALSE)</f>
        <v>12</v>
      </c>
      <c r="L426" s="8">
        <f>VLOOKUP($C426, Kategori!$A$2:$K$63, 10, FALSE)</f>
        <v>5.1976059576933427</v>
      </c>
      <c r="M426" s="8">
        <f>VLOOKUP($C426, Kategori!$A$2:$K$63, 11, FALSE)</f>
        <v>6.8023940423066573</v>
      </c>
      <c r="O426" s="9" t="s">
        <v>588</v>
      </c>
      <c r="Q426">
        <f t="shared" si="24"/>
        <v>5</v>
      </c>
      <c r="R426" s="6">
        <f t="shared" si="25"/>
        <v>0.41666666666666669</v>
      </c>
      <c r="S426">
        <f t="shared" si="26"/>
        <v>7</v>
      </c>
      <c r="T426" s="6">
        <f t="shared" si="27"/>
        <v>0.58333333333333337</v>
      </c>
    </row>
    <row r="427" spans="1:20" hidden="1">
      <c r="A427">
        <v>200</v>
      </c>
      <c r="B427" t="s">
        <v>207</v>
      </c>
      <c r="C427" t="s">
        <v>560</v>
      </c>
      <c r="D427">
        <v>30</v>
      </c>
      <c r="E427">
        <v>22</v>
      </c>
      <c r="F427">
        <v>9</v>
      </c>
      <c r="G427">
        <v>0</v>
      </c>
      <c r="H427">
        <v>9</v>
      </c>
      <c r="J427" s="8">
        <f>VLOOKUP($C427, Kategori!$A$2:$K$63,8)</f>
        <v>52.666666666666664</v>
      </c>
      <c r="K427" s="8">
        <f>VLOOKUP($C427, Kategori!$A$2:$K$63, 2, FALSE)</f>
        <v>12</v>
      </c>
      <c r="L427" s="8">
        <f>VLOOKUP($C427, Kategori!$A$2:$K$63, 10, FALSE)</f>
        <v>5.1976059576933427</v>
      </c>
      <c r="M427" s="8">
        <f>VLOOKUP($C427, Kategori!$A$2:$K$63, 11, FALSE)</f>
        <v>6.8023940423066573</v>
      </c>
      <c r="O427" s="9" t="s">
        <v>588</v>
      </c>
      <c r="Q427">
        <f t="shared" si="24"/>
        <v>5</v>
      </c>
      <c r="R427" s="6">
        <f t="shared" si="25"/>
        <v>0.41666666666666669</v>
      </c>
      <c r="S427">
        <f t="shared" si="26"/>
        <v>7</v>
      </c>
      <c r="T427" s="6">
        <f t="shared" si="27"/>
        <v>0.58333333333333337</v>
      </c>
    </row>
    <row r="428" spans="1:20" s="13" customFormat="1" hidden="1">
      <c r="A428" s="13">
        <v>168</v>
      </c>
      <c r="B428" s="17" t="s">
        <v>175</v>
      </c>
      <c r="C428" s="13" t="s">
        <v>558</v>
      </c>
      <c r="D428" s="13">
        <v>158</v>
      </c>
      <c r="E428" s="13">
        <v>37</v>
      </c>
      <c r="F428" s="13">
        <v>155</v>
      </c>
      <c r="G428" s="13">
        <v>34</v>
      </c>
      <c r="H428" s="13">
        <v>121</v>
      </c>
      <c r="J428" s="14">
        <f>VLOOKUP($C428, Kategori!$A$2:$K$63,8)</f>
        <v>52.666666666666664</v>
      </c>
      <c r="K428" s="14">
        <f>VLOOKUP($C428, Kategori!$A$2:$K$63, 2, FALSE)</f>
        <v>18</v>
      </c>
      <c r="L428" s="14">
        <f>VLOOKUP($C428, Kategori!$A$2:$K$63, 10, FALSE)</f>
        <v>4.3600226576677041</v>
      </c>
      <c r="M428" s="14">
        <f>VLOOKUP($C428, Kategori!$A$2:$K$63, 11, FALSE)</f>
        <v>13.639977342332296</v>
      </c>
      <c r="O428" s="15" t="s">
        <v>589</v>
      </c>
      <c r="Q428" s="13">
        <f t="shared" si="24"/>
        <v>7</v>
      </c>
      <c r="R428" s="16">
        <f t="shared" si="25"/>
        <v>0.3888888888888889</v>
      </c>
      <c r="S428" s="13">
        <f t="shared" si="26"/>
        <v>11</v>
      </c>
      <c r="T428" s="16">
        <f t="shared" si="27"/>
        <v>0.61111111111111116</v>
      </c>
    </row>
    <row r="429" spans="1:20" s="13" customFormat="1" hidden="1">
      <c r="A429" s="13">
        <v>174</v>
      </c>
      <c r="B429" s="17" t="s">
        <v>181</v>
      </c>
      <c r="C429" s="13" t="s">
        <v>558</v>
      </c>
      <c r="D429" s="13">
        <v>132</v>
      </c>
      <c r="E429" s="13">
        <v>17</v>
      </c>
      <c r="F429" s="13">
        <v>138</v>
      </c>
      <c r="G429" s="13">
        <v>23</v>
      </c>
      <c r="H429" s="13">
        <v>115</v>
      </c>
      <c r="J429" s="14">
        <f>VLOOKUP($C429, Kategori!$A$2:$K$63,8)</f>
        <v>52.666666666666664</v>
      </c>
      <c r="K429" s="14">
        <f>VLOOKUP($C429, Kategori!$A$2:$K$63, 2, FALSE)</f>
        <v>18</v>
      </c>
      <c r="L429" s="14">
        <f>VLOOKUP($C429, Kategori!$A$2:$K$63, 10, FALSE)</f>
        <v>4.3600226576677041</v>
      </c>
      <c r="M429" s="14">
        <f>VLOOKUP($C429, Kategori!$A$2:$K$63, 11, FALSE)</f>
        <v>13.639977342332296</v>
      </c>
      <c r="O429" s="15" t="s">
        <v>589</v>
      </c>
      <c r="Q429" s="13">
        <f t="shared" si="24"/>
        <v>7</v>
      </c>
      <c r="R429" s="16">
        <f t="shared" si="25"/>
        <v>0.3888888888888889</v>
      </c>
      <c r="S429" s="13">
        <f t="shared" si="26"/>
        <v>11</v>
      </c>
      <c r="T429" s="16">
        <f t="shared" si="27"/>
        <v>0.61111111111111116</v>
      </c>
    </row>
    <row r="430" spans="1:20" s="13" customFormat="1" hidden="1">
      <c r="A430" s="13">
        <v>178</v>
      </c>
      <c r="B430" s="17" t="s">
        <v>185</v>
      </c>
      <c r="C430" s="13" t="s">
        <v>558</v>
      </c>
      <c r="D430" s="13">
        <v>135</v>
      </c>
      <c r="E430" s="13">
        <v>28</v>
      </c>
      <c r="F430" s="13">
        <v>126</v>
      </c>
      <c r="G430" s="13">
        <v>21</v>
      </c>
      <c r="H430" s="13">
        <v>105</v>
      </c>
      <c r="J430" s="14">
        <f>VLOOKUP($C430, Kategori!$A$2:$K$63,8)</f>
        <v>52.666666666666664</v>
      </c>
      <c r="K430" s="14">
        <f>VLOOKUP($C430, Kategori!$A$2:$K$63, 2, FALSE)</f>
        <v>18</v>
      </c>
      <c r="L430" s="14">
        <f>VLOOKUP($C430, Kategori!$A$2:$K$63, 10, FALSE)</f>
        <v>4.3600226576677041</v>
      </c>
      <c r="M430" s="14">
        <f>VLOOKUP($C430, Kategori!$A$2:$K$63, 11, FALSE)</f>
        <v>13.639977342332296</v>
      </c>
      <c r="O430" s="15" t="s">
        <v>589</v>
      </c>
      <c r="Q430" s="13">
        <f t="shared" si="24"/>
        <v>7</v>
      </c>
      <c r="R430" s="16">
        <f t="shared" si="25"/>
        <v>0.3888888888888889</v>
      </c>
      <c r="S430" s="13">
        <f t="shared" si="26"/>
        <v>11</v>
      </c>
      <c r="T430" s="16">
        <f t="shared" si="27"/>
        <v>0.61111111111111116</v>
      </c>
    </row>
    <row r="431" spans="1:20" s="13" customFormat="1" hidden="1">
      <c r="A431" s="13">
        <v>170</v>
      </c>
      <c r="B431" s="17" t="s">
        <v>177</v>
      </c>
      <c r="C431" s="13" t="s">
        <v>558</v>
      </c>
      <c r="D431" s="13">
        <v>127</v>
      </c>
      <c r="E431" s="13">
        <v>37</v>
      </c>
      <c r="F431" s="13">
        <v>117</v>
      </c>
      <c r="G431" s="13">
        <v>36</v>
      </c>
      <c r="H431" s="13">
        <v>81</v>
      </c>
      <c r="J431" s="14">
        <f>VLOOKUP($C431, Kategori!$A$2:$K$63,8)</f>
        <v>52.666666666666664</v>
      </c>
      <c r="K431" s="14">
        <f>VLOOKUP($C431, Kategori!$A$2:$K$63, 2, FALSE)</f>
        <v>18</v>
      </c>
      <c r="L431" s="14">
        <f>VLOOKUP($C431, Kategori!$A$2:$K$63, 10, FALSE)</f>
        <v>4.3600226576677041</v>
      </c>
      <c r="M431" s="14">
        <f>VLOOKUP($C431, Kategori!$A$2:$K$63, 11, FALSE)</f>
        <v>13.639977342332296</v>
      </c>
      <c r="O431" s="15" t="s">
        <v>589</v>
      </c>
      <c r="Q431" s="13">
        <f t="shared" si="24"/>
        <v>7</v>
      </c>
      <c r="R431" s="16">
        <f t="shared" si="25"/>
        <v>0.3888888888888889</v>
      </c>
      <c r="S431" s="13">
        <f t="shared" si="26"/>
        <v>11</v>
      </c>
      <c r="T431" s="16">
        <f t="shared" si="27"/>
        <v>0.61111111111111116</v>
      </c>
    </row>
    <row r="432" spans="1:20" s="13" customFormat="1" hidden="1">
      <c r="A432" s="13">
        <v>179</v>
      </c>
      <c r="B432" s="17" t="s">
        <v>186</v>
      </c>
      <c r="C432" s="13" t="s">
        <v>558</v>
      </c>
      <c r="D432" s="13">
        <v>93</v>
      </c>
      <c r="E432" s="13">
        <v>20</v>
      </c>
      <c r="F432" s="13">
        <v>96</v>
      </c>
      <c r="G432" s="13">
        <v>21</v>
      </c>
      <c r="H432" s="13">
        <v>75</v>
      </c>
      <c r="J432" s="14">
        <f>VLOOKUP($C432, Kategori!$A$2:$K$63,8)</f>
        <v>52.666666666666664</v>
      </c>
      <c r="K432" s="14">
        <f>VLOOKUP($C432, Kategori!$A$2:$K$63, 2, FALSE)</f>
        <v>18</v>
      </c>
      <c r="L432" s="14">
        <f>VLOOKUP($C432, Kategori!$A$2:$K$63, 10, FALSE)</f>
        <v>4.3600226576677041</v>
      </c>
      <c r="M432" s="14">
        <f>VLOOKUP($C432, Kategori!$A$2:$K$63, 11, FALSE)</f>
        <v>13.639977342332296</v>
      </c>
      <c r="O432" s="15" t="s">
        <v>589</v>
      </c>
      <c r="Q432" s="13">
        <f t="shared" si="24"/>
        <v>7</v>
      </c>
      <c r="R432" s="16">
        <f t="shared" si="25"/>
        <v>0.3888888888888889</v>
      </c>
      <c r="S432" s="13">
        <f t="shared" si="26"/>
        <v>11</v>
      </c>
      <c r="T432" s="16">
        <f t="shared" si="27"/>
        <v>0.61111111111111116</v>
      </c>
    </row>
    <row r="433" spans="1:20" s="13" customFormat="1" hidden="1">
      <c r="A433" s="17">
        <v>171</v>
      </c>
      <c r="B433" s="17" t="s">
        <v>178</v>
      </c>
      <c r="C433" s="13" t="s">
        <v>558</v>
      </c>
      <c r="D433" s="13">
        <v>95</v>
      </c>
      <c r="E433" s="13">
        <v>20</v>
      </c>
      <c r="F433" s="13">
        <v>96</v>
      </c>
      <c r="G433" s="13">
        <v>22</v>
      </c>
      <c r="H433" s="13">
        <v>74</v>
      </c>
      <c r="J433" s="14">
        <f>VLOOKUP($C433, Kategori!$A$2:$K$63,8)</f>
        <v>52.666666666666664</v>
      </c>
      <c r="K433" s="14">
        <f>VLOOKUP($C433, Kategori!$A$2:$K$63, 2, FALSE)</f>
        <v>18</v>
      </c>
      <c r="L433" s="14">
        <f>VLOOKUP($C433, Kategori!$A$2:$K$63, 10, FALSE)</f>
        <v>4.3600226576677041</v>
      </c>
      <c r="M433" s="14">
        <f>VLOOKUP($C433, Kategori!$A$2:$K$63, 11, FALSE)</f>
        <v>13.639977342332296</v>
      </c>
      <c r="O433" s="15" t="s">
        <v>589</v>
      </c>
      <c r="Q433" s="13">
        <f t="shared" si="24"/>
        <v>7</v>
      </c>
      <c r="R433" s="16">
        <f t="shared" si="25"/>
        <v>0.3888888888888889</v>
      </c>
      <c r="S433" s="13">
        <f t="shared" si="26"/>
        <v>11</v>
      </c>
      <c r="T433" s="16">
        <f t="shared" si="27"/>
        <v>0.61111111111111116</v>
      </c>
    </row>
    <row r="434" spans="1:20" s="13" customFormat="1" hidden="1">
      <c r="A434" s="13">
        <v>164</v>
      </c>
      <c r="B434" s="17" t="s">
        <v>171</v>
      </c>
      <c r="C434" s="13" t="s">
        <v>558</v>
      </c>
      <c r="D434" s="13">
        <v>84</v>
      </c>
      <c r="E434" s="13">
        <v>14</v>
      </c>
      <c r="F434" s="13">
        <v>82</v>
      </c>
      <c r="G434" s="13">
        <v>11</v>
      </c>
      <c r="H434" s="13">
        <v>71</v>
      </c>
      <c r="J434" s="14">
        <f>VLOOKUP($C434, Kategori!$A$2:$K$63,8)</f>
        <v>52.666666666666664</v>
      </c>
      <c r="K434" s="14">
        <f>VLOOKUP($C434, Kategori!$A$2:$K$63, 2, FALSE)</f>
        <v>18</v>
      </c>
      <c r="L434" s="14">
        <f>VLOOKUP($C434, Kategori!$A$2:$K$63, 10, FALSE)</f>
        <v>4.3600226576677041</v>
      </c>
      <c r="M434" s="14">
        <f>VLOOKUP($C434, Kategori!$A$2:$K$63, 11, FALSE)</f>
        <v>13.639977342332296</v>
      </c>
      <c r="O434" s="15" t="s">
        <v>589</v>
      </c>
      <c r="Q434" s="13">
        <f t="shared" si="24"/>
        <v>7</v>
      </c>
      <c r="R434" s="16">
        <f t="shared" si="25"/>
        <v>0.3888888888888889</v>
      </c>
      <c r="S434" s="13">
        <f t="shared" si="26"/>
        <v>11</v>
      </c>
      <c r="T434" s="16">
        <f t="shared" si="27"/>
        <v>0.61111111111111116</v>
      </c>
    </row>
    <row r="435" spans="1:20" hidden="1">
      <c r="A435">
        <v>173</v>
      </c>
      <c r="B435" t="s">
        <v>180</v>
      </c>
      <c r="C435" s="10" t="s">
        <v>558</v>
      </c>
      <c r="D435">
        <v>77</v>
      </c>
      <c r="E435">
        <v>10</v>
      </c>
      <c r="F435">
        <v>84</v>
      </c>
      <c r="G435">
        <v>20</v>
      </c>
      <c r="H435">
        <v>64</v>
      </c>
      <c r="J435" s="8">
        <f>VLOOKUP($C435, Kategori!$A$2:$K$63,8)</f>
        <v>52.666666666666664</v>
      </c>
      <c r="K435" s="8">
        <f>VLOOKUP($C435, Kategori!$A$2:$K$63, 2, FALSE)</f>
        <v>18</v>
      </c>
      <c r="L435" s="8">
        <f>VLOOKUP($C435, Kategori!$A$2:$K$63, 10, FALSE)</f>
        <v>4.3600226576677041</v>
      </c>
      <c r="M435" s="8">
        <f>VLOOKUP($C435, Kategori!$A$2:$K$63, 11, FALSE)</f>
        <v>13.639977342332296</v>
      </c>
      <c r="O435" s="9" t="s">
        <v>588</v>
      </c>
      <c r="Q435">
        <f t="shared" si="24"/>
        <v>7</v>
      </c>
      <c r="R435" s="6">
        <f t="shared" si="25"/>
        <v>0.3888888888888889</v>
      </c>
      <c r="S435">
        <f t="shared" si="26"/>
        <v>11</v>
      </c>
      <c r="T435" s="6">
        <f t="shared" si="27"/>
        <v>0.61111111111111116</v>
      </c>
    </row>
    <row r="436" spans="1:20" hidden="1">
      <c r="A436">
        <v>183</v>
      </c>
      <c r="B436" t="s">
        <v>190</v>
      </c>
      <c r="C436" s="10" t="s">
        <v>558</v>
      </c>
      <c r="D436">
        <v>82</v>
      </c>
      <c r="E436">
        <v>18</v>
      </c>
      <c r="F436">
        <v>75</v>
      </c>
      <c r="G436">
        <v>11</v>
      </c>
      <c r="H436">
        <v>64</v>
      </c>
      <c r="J436" s="8">
        <f>VLOOKUP($C436, Kategori!$A$2:$K$63,8)</f>
        <v>52.666666666666664</v>
      </c>
      <c r="K436" s="8">
        <f>VLOOKUP($C436, Kategori!$A$2:$K$63, 2, FALSE)</f>
        <v>18</v>
      </c>
      <c r="L436" s="8">
        <f>VLOOKUP($C436, Kategori!$A$2:$K$63, 10, FALSE)</f>
        <v>4.3600226576677041</v>
      </c>
      <c r="M436" s="8">
        <f>VLOOKUP($C436, Kategori!$A$2:$K$63, 11, FALSE)</f>
        <v>13.639977342332296</v>
      </c>
      <c r="O436" s="9" t="s">
        <v>588</v>
      </c>
      <c r="Q436">
        <f t="shared" si="24"/>
        <v>7</v>
      </c>
      <c r="R436" s="6">
        <f t="shared" si="25"/>
        <v>0.3888888888888889</v>
      </c>
      <c r="S436">
        <f t="shared" si="26"/>
        <v>11</v>
      </c>
      <c r="T436" s="6">
        <f t="shared" si="27"/>
        <v>0.61111111111111116</v>
      </c>
    </row>
    <row r="437" spans="1:20" hidden="1">
      <c r="A437">
        <v>182</v>
      </c>
      <c r="B437" t="s">
        <v>189</v>
      </c>
      <c r="C437" s="10" t="s">
        <v>558</v>
      </c>
      <c r="D437">
        <v>80</v>
      </c>
      <c r="E437">
        <v>20</v>
      </c>
      <c r="F437">
        <v>68</v>
      </c>
      <c r="G437">
        <v>6</v>
      </c>
      <c r="H437">
        <v>62</v>
      </c>
      <c r="J437" s="8">
        <f>VLOOKUP($C437, Kategori!$A$2:$K$63,8)</f>
        <v>52.666666666666664</v>
      </c>
      <c r="K437" s="8">
        <f>VLOOKUP($C437, Kategori!$A$2:$K$63, 2, FALSE)</f>
        <v>18</v>
      </c>
      <c r="L437" s="8">
        <f>VLOOKUP($C437, Kategori!$A$2:$K$63, 10, FALSE)</f>
        <v>4.3600226576677041</v>
      </c>
      <c r="M437" s="8">
        <f>VLOOKUP($C437, Kategori!$A$2:$K$63, 11, FALSE)</f>
        <v>13.639977342332296</v>
      </c>
      <c r="O437" s="9" t="s">
        <v>588</v>
      </c>
      <c r="Q437">
        <f t="shared" si="24"/>
        <v>7</v>
      </c>
      <c r="R437" s="6">
        <f t="shared" si="25"/>
        <v>0.3888888888888889</v>
      </c>
      <c r="S437">
        <f t="shared" si="26"/>
        <v>11</v>
      </c>
      <c r="T437" s="6">
        <f t="shared" si="27"/>
        <v>0.61111111111111116</v>
      </c>
    </row>
    <row r="438" spans="1:20" hidden="1">
      <c r="A438">
        <v>163</v>
      </c>
      <c r="B438" t="s">
        <v>170</v>
      </c>
      <c r="C438" s="10" t="s">
        <v>558</v>
      </c>
      <c r="D438">
        <v>78</v>
      </c>
      <c r="E438">
        <v>12</v>
      </c>
      <c r="F438">
        <v>75</v>
      </c>
      <c r="G438">
        <v>14</v>
      </c>
      <c r="H438">
        <v>61</v>
      </c>
      <c r="J438" s="8">
        <f>VLOOKUP($C438, Kategori!$A$2:$K$63,8)</f>
        <v>52.666666666666664</v>
      </c>
      <c r="K438" s="8">
        <f>VLOOKUP($C438, Kategori!$A$2:$K$63, 2, FALSE)</f>
        <v>18</v>
      </c>
      <c r="L438" s="8">
        <f>VLOOKUP($C438, Kategori!$A$2:$K$63, 10, FALSE)</f>
        <v>4.3600226576677041</v>
      </c>
      <c r="M438" s="8">
        <f>VLOOKUP($C438, Kategori!$A$2:$K$63, 11, FALSE)</f>
        <v>13.639977342332296</v>
      </c>
      <c r="O438" s="9" t="s">
        <v>588</v>
      </c>
      <c r="Q438">
        <f t="shared" si="24"/>
        <v>7</v>
      </c>
      <c r="R438" s="6">
        <f t="shared" si="25"/>
        <v>0.3888888888888889</v>
      </c>
      <c r="S438">
        <f t="shared" si="26"/>
        <v>11</v>
      </c>
      <c r="T438" s="6">
        <f t="shared" si="27"/>
        <v>0.61111111111111116</v>
      </c>
    </row>
    <row r="439" spans="1:20" hidden="1">
      <c r="A439">
        <v>176</v>
      </c>
      <c r="B439" t="s">
        <v>183</v>
      </c>
      <c r="C439" s="10" t="s">
        <v>558</v>
      </c>
      <c r="D439">
        <v>86</v>
      </c>
      <c r="E439">
        <v>27</v>
      </c>
      <c r="F439">
        <v>75</v>
      </c>
      <c r="G439">
        <v>17</v>
      </c>
      <c r="H439">
        <v>58</v>
      </c>
      <c r="J439" s="8">
        <f>VLOOKUP($C439, Kategori!$A$2:$K$63,8)</f>
        <v>52.666666666666664</v>
      </c>
      <c r="K439" s="8">
        <f>VLOOKUP($C439, Kategori!$A$2:$K$63, 2, FALSE)</f>
        <v>18</v>
      </c>
      <c r="L439" s="8">
        <f>VLOOKUP($C439, Kategori!$A$2:$K$63, 10, FALSE)</f>
        <v>4.3600226576677041</v>
      </c>
      <c r="M439" s="8">
        <f>VLOOKUP($C439, Kategori!$A$2:$K$63, 11, FALSE)</f>
        <v>13.639977342332296</v>
      </c>
      <c r="O439" s="9" t="s">
        <v>588</v>
      </c>
      <c r="Q439">
        <f t="shared" si="24"/>
        <v>7</v>
      </c>
      <c r="R439" s="6">
        <f t="shared" si="25"/>
        <v>0.3888888888888889</v>
      </c>
      <c r="S439">
        <f t="shared" si="26"/>
        <v>11</v>
      </c>
      <c r="T439" s="6">
        <f t="shared" si="27"/>
        <v>0.61111111111111116</v>
      </c>
    </row>
    <row r="440" spans="1:20" hidden="1">
      <c r="A440">
        <v>169</v>
      </c>
      <c r="B440" t="s">
        <v>176</v>
      </c>
      <c r="C440" s="10" t="s">
        <v>558</v>
      </c>
      <c r="D440">
        <v>82</v>
      </c>
      <c r="E440">
        <v>29</v>
      </c>
      <c r="F440">
        <v>87</v>
      </c>
      <c r="G440">
        <v>38</v>
      </c>
      <c r="H440">
        <v>49</v>
      </c>
      <c r="J440" s="8">
        <f>VLOOKUP($C440, Kategori!$A$2:$K$63,8)</f>
        <v>52.666666666666664</v>
      </c>
      <c r="K440" s="8">
        <f>VLOOKUP($C440, Kategori!$A$2:$K$63, 2, FALSE)</f>
        <v>18</v>
      </c>
      <c r="L440" s="8">
        <f>VLOOKUP($C440, Kategori!$A$2:$K$63, 10, FALSE)</f>
        <v>4.3600226576677041</v>
      </c>
      <c r="M440" s="8">
        <f>VLOOKUP($C440, Kategori!$A$2:$K$63, 11, FALSE)</f>
        <v>13.639977342332296</v>
      </c>
      <c r="O440" s="9" t="s">
        <v>588</v>
      </c>
      <c r="Q440">
        <f t="shared" si="24"/>
        <v>7</v>
      </c>
      <c r="R440" s="6">
        <f t="shared" si="25"/>
        <v>0.3888888888888889</v>
      </c>
      <c r="S440">
        <f t="shared" si="26"/>
        <v>11</v>
      </c>
      <c r="T440" s="6">
        <f t="shared" si="27"/>
        <v>0.61111111111111116</v>
      </c>
    </row>
    <row r="441" spans="1:20" hidden="1">
      <c r="A441">
        <v>165</v>
      </c>
      <c r="B441" t="s">
        <v>172</v>
      </c>
      <c r="C441" s="10" t="s">
        <v>558</v>
      </c>
      <c r="D441">
        <v>54</v>
      </c>
      <c r="E441">
        <v>19</v>
      </c>
      <c r="F441">
        <v>44</v>
      </c>
      <c r="G441">
        <v>8</v>
      </c>
      <c r="H441">
        <v>36</v>
      </c>
      <c r="J441" s="8">
        <f>VLOOKUP($C441, Kategori!$A$2:$K$63,8)</f>
        <v>52.666666666666664</v>
      </c>
      <c r="K441" s="8">
        <f>VLOOKUP($C441, Kategori!$A$2:$K$63, 2, FALSE)</f>
        <v>18</v>
      </c>
      <c r="L441" s="8">
        <f>VLOOKUP($C441, Kategori!$A$2:$K$63, 10, FALSE)</f>
        <v>4.3600226576677041</v>
      </c>
      <c r="M441" s="8">
        <f>VLOOKUP($C441, Kategori!$A$2:$K$63, 11, FALSE)</f>
        <v>13.639977342332296</v>
      </c>
      <c r="O441" s="9" t="s">
        <v>588</v>
      </c>
      <c r="Q441">
        <f t="shared" si="24"/>
        <v>7</v>
      </c>
      <c r="R441" s="6">
        <f t="shared" si="25"/>
        <v>0.3888888888888889</v>
      </c>
      <c r="S441">
        <f t="shared" si="26"/>
        <v>11</v>
      </c>
      <c r="T441" s="6">
        <f t="shared" si="27"/>
        <v>0.61111111111111116</v>
      </c>
    </row>
    <row r="442" spans="1:20" hidden="1">
      <c r="A442">
        <v>175</v>
      </c>
      <c r="B442" t="s">
        <v>182</v>
      </c>
      <c r="C442" s="10" t="s">
        <v>558</v>
      </c>
      <c r="D442">
        <v>57</v>
      </c>
      <c r="E442">
        <v>21</v>
      </c>
      <c r="F442">
        <v>42</v>
      </c>
      <c r="G442">
        <v>6</v>
      </c>
      <c r="H442">
        <v>36</v>
      </c>
      <c r="J442" s="8">
        <f>VLOOKUP($C442, Kategori!$A$2:$K$63,8)</f>
        <v>52.666666666666664</v>
      </c>
      <c r="K442" s="8">
        <f>VLOOKUP($C442, Kategori!$A$2:$K$63, 2, FALSE)</f>
        <v>18</v>
      </c>
      <c r="L442" s="8">
        <f>VLOOKUP($C442, Kategori!$A$2:$K$63, 10, FALSE)</f>
        <v>4.3600226576677041</v>
      </c>
      <c r="M442" s="8">
        <f>VLOOKUP($C442, Kategori!$A$2:$K$63, 11, FALSE)</f>
        <v>13.639977342332296</v>
      </c>
      <c r="O442" s="9" t="s">
        <v>588</v>
      </c>
      <c r="Q442">
        <f t="shared" si="24"/>
        <v>7</v>
      </c>
      <c r="R442" s="6">
        <f t="shared" si="25"/>
        <v>0.3888888888888889</v>
      </c>
      <c r="S442">
        <f t="shared" si="26"/>
        <v>11</v>
      </c>
      <c r="T442" s="6">
        <f t="shared" si="27"/>
        <v>0.61111111111111116</v>
      </c>
    </row>
    <row r="443" spans="1:20" hidden="1">
      <c r="A443">
        <v>180</v>
      </c>
      <c r="B443" t="s">
        <v>187</v>
      </c>
      <c r="C443" s="10" t="s">
        <v>558</v>
      </c>
      <c r="D443">
        <v>49</v>
      </c>
      <c r="E443">
        <v>10</v>
      </c>
      <c r="F443">
        <v>41</v>
      </c>
      <c r="G443">
        <v>5</v>
      </c>
      <c r="H443">
        <v>36</v>
      </c>
      <c r="J443" s="8">
        <f>VLOOKUP($C443, Kategori!$A$2:$K$63,8)</f>
        <v>52.666666666666664</v>
      </c>
      <c r="K443" s="8">
        <f>VLOOKUP($C443, Kategori!$A$2:$K$63, 2, FALSE)</f>
        <v>18</v>
      </c>
      <c r="L443" s="8">
        <f>VLOOKUP($C443, Kategori!$A$2:$K$63, 10, FALSE)</f>
        <v>4.3600226576677041</v>
      </c>
      <c r="M443" s="8">
        <f>VLOOKUP($C443, Kategori!$A$2:$K$63, 11, FALSE)</f>
        <v>13.639977342332296</v>
      </c>
      <c r="O443" s="9" t="s">
        <v>588</v>
      </c>
      <c r="Q443">
        <f t="shared" si="24"/>
        <v>7</v>
      </c>
      <c r="R443" s="6">
        <f t="shared" si="25"/>
        <v>0.3888888888888889</v>
      </c>
      <c r="S443">
        <f t="shared" si="26"/>
        <v>11</v>
      </c>
      <c r="T443" s="6">
        <f t="shared" si="27"/>
        <v>0.61111111111111116</v>
      </c>
    </row>
    <row r="444" spans="1:20" hidden="1">
      <c r="A444">
        <v>177</v>
      </c>
      <c r="B444" t="s">
        <v>184</v>
      </c>
      <c r="C444" s="10" t="s">
        <v>558</v>
      </c>
      <c r="D444">
        <v>44</v>
      </c>
      <c r="E444">
        <v>26</v>
      </c>
      <c r="F444">
        <v>26</v>
      </c>
      <c r="G444">
        <v>8</v>
      </c>
      <c r="H444">
        <v>18</v>
      </c>
      <c r="J444" s="8">
        <f>VLOOKUP($C444, Kategori!$A$2:$K$63,8)</f>
        <v>52.666666666666664</v>
      </c>
      <c r="K444" s="8">
        <f>VLOOKUP($C444, Kategori!$A$2:$K$63, 2, FALSE)</f>
        <v>18</v>
      </c>
      <c r="L444" s="8">
        <f>VLOOKUP($C444, Kategori!$A$2:$K$63, 10, FALSE)</f>
        <v>4.3600226576677041</v>
      </c>
      <c r="M444" s="8">
        <f>VLOOKUP($C444, Kategori!$A$2:$K$63, 11, FALSE)</f>
        <v>13.639977342332296</v>
      </c>
      <c r="O444" s="9" t="s">
        <v>588</v>
      </c>
      <c r="Q444">
        <f t="shared" si="24"/>
        <v>7</v>
      </c>
      <c r="R444" s="6">
        <f t="shared" si="25"/>
        <v>0.3888888888888889</v>
      </c>
      <c r="S444">
        <f t="shared" si="26"/>
        <v>11</v>
      </c>
      <c r="T444" s="6">
        <f t="shared" si="27"/>
        <v>0.61111111111111116</v>
      </c>
    </row>
    <row r="445" spans="1:20" hidden="1">
      <c r="A445">
        <v>181</v>
      </c>
      <c r="B445" t="s">
        <v>188</v>
      </c>
      <c r="C445" s="10" t="s">
        <v>558</v>
      </c>
      <c r="D445">
        <v>30</v>
      </c>
      <c r="E445">
        <v>15</v>
      </c>
      <c r="F445">
        <v>18</v>
      </c>
      <c r="G445">
        <v>4</v>
      </c>
      <c r="H445">
        <v>14</v>
      </c>
      <c r="J445" s="8">
        <f>VLOOKUP($C445, Kategori!$A$2:$K$63,8)</f>
        <v>52.666666666666664</v>
      </c>
      <c r="K445" s="8">
        <f>VLOOKUP($C445, Kategori!$A$2:$K$63, 2, FALSE)</f>
        <v>18</v>
      </c>
      <c r="L445" s="8">
        <f>VLOOKUP($C445, Kategori!$A$2:$K$63, 10, FALSE)</f>
        <v>4.3600226576677041</v>
      </c>
      <c r="M445" s="8">
        <f>VLOOKUP($C445, Kategori!$A$2:$K$63, 11, FALSE)</f>
        <v>13.639977342332296</v>
      </c>
      <c r="O445" s="9" t="s">
        <v>588</v>
      </c>
      <c r="Q445">
        <f t="shared" si="24"/>
        <v>7</v>
      </c>
      <c r="R445" s="6">
        <f t="shared" si="25"/>
        <v>0.3888888888888889</v>
      </c>
      <c r="S445">
        <f t="shared" si="26"/>
        <v>11</v>
      </c>
      <c r="T445" s="6">
        <f t="shared" si="27"/>
        <v>0.61111111111111116</v>
      </c>
    </row>
    <row r="446" spans="1:20" s="13" customFormat="1" hidden="1">
      <c r="A446" s="13">
        <v>161</v>
      </c>
      <c r="B446" s="17" t="s">
        <v>168</v>
      </c>
      <c r="C446" s="13" t="s">
        <v>557</v>
      </c>
      <c r="D446" s="13">
        <v>346</v>
      </c>
      <c r="E446" s="13">
        <v>59</v>
      </c>
      <c r="F446" s="13">
        <v>329</v>
      </c>
      <c r="G446" s="13">
        <v>45</v>
      </c>
      <c r="H446" s="13">
        <v>284</v>
      </c>
      <c r="J446" s="14">
        <f>VLOOKUP($C446, Kategori!$A$2:$K$63,8)</f>
        <v>52.666666666666664</v>
      </c>
      <c r="K446" s="14">
        <f>VLOOKUP($C446, Kategori!$A$2:$K$63, 2, FALSE)</f>
        <v>14</v>
      </c>
      <c r="L446" s="14">
        <f>VLOOKUP($C446, Kategori!$A$2:$K$63, 10, FALSE)</f>
        <v>3.5650561204613744</v>
      </c>
      <c r="M446" s="14">
        <f>VLOOKUP($C446, Kategori!$A$2:$K$63, 11, FALSE)</f>
        <v>10.434943879538626</v>
      </c>
      <c r="O446" s="15" t="s">
        <v>589</v>
      </c>
      <c r="Q446" s="13">
        <f t="shared" si="24"/>
        <v>2</v>
      </c>
      <c r="R446" s="16">
        <f t="shared" si="25"/>
        <v>0.14285714285714285</v>
      </c>
      <c r="S446" s="13">
        <f t="shared" si="26"/>
        <v>12</v>
      </c>
      <c r="T446" s="16">
        <f t="shared" si="27"/>
        <v>0.8571428571428571</v>
      </c>
    </row>
    <row r="447" spans="1:20" s="13" customFormat="1" hidden="1">
      <c r="A447" s="13">
        <v>152</v>
      </c>
      <c r="B447" s="17" t="s">
        <v>159</v>
      </c>
      <c r="C447" s="13" t="s">
        <v>557</v>
      </c>
      <c r="D447" s="13">
        <v>93</v>
      </c>
      <c r="E447" s="13">
        <v>25</v>
      </c>
      <c r="F447" s="13">
        <v>80</v>
      </c>
      <c r="G447" s="13">
        <v>14</v>
      </c>
      <c r="H447" s="13">
        <v>66</v>
      </c>
      <c r="J447" s="14">
        <f>VLOOKUP($C447, Kategori!$A$2:$K$63,8)</f>
        <v>52.666666666666664</v>
      </c>
      <c r="K447" s="14">
        <f>VLOOKUP($C447, Kategori!$A$2:$K$63, 2, FALSE)</f>
        <v>14</v>
      </c>
      <c r="L447" s="14">
        <f>VLOOKUP($C447, Kategori!$A$2:$K$63, 10, FALSE)</f>
        <v>3.5650561204613744</v>
      </c>
      <c r="M447" s="14">
        <f>VLOOKUP($C447, Kategori!$A$2:$K$63, 11, FALSE)</f>
        <v>10.434943879538626</v>
      </c>
      <c r="O447" s="15" t="s">
        <v>589</v>
      </c>
      <c r="Q447" s="13">
        <f t="shared" si="24"/>
        <v>2</v>
      </c>
      <c r="R447" s="16">
        <f t="shared" si="25"/>
        <v>0.14285714285714285</v>
      </c>
      <c r="S447" s="13">
        <f t="shared" si="26"/>
        <v>12</v>
      </c>
      <c r="T447" s="16">
        <f t="shared" si="27"/>
        <v>0.8571428571428571</v>
      </c>
    </row>
    <row r="448" spans="1:20" hidden="1">
      <c r="A448">
        <v>167</v>
      </c>
      <c r="B448" t="s">
        <v>174</v>
      </c>
      <c r="C448" t="s">
        <v>557</v>
      </c>
      <c r="D448">
        <v>81</v>
      </c>
      <c r="E448">
        <v>20</v>
      </c>
      <c r="F448">
        <v>68</v>
      </c>
      <c r="G448">
        <v>8</v>
      </c>
      <c r="H448">
        <v>60</v>
      </c>
      <c r="J448" s="8">
        <f>VLOOKUP($C448, Kategori!$A$2:$K$63,8)</f>
        <v>52.666666666666664</v>
      </c>
      <c r="K448" s="8">
        <f>VLOOKUP($C448, Kategori!$A$2:$K$63, 2, FALSE)</f>
        <v>14</v>
      </c>
      <c r="L448" s="8">
        <f>VLOOKUP($C448, Kategori!$A$2:$K$63, 10, FALSE)</f>
        <v>3.5650561204613744</v>
      </c>
      <c r="M448" s="8">
        <f>VLOOKUP($C448, Kategori!$A$2:$K$63, 11, FALSE)</f>
        <v>10.434943879538626</v>
      </c>
      <c r="O448" s="9" t="s">
        <v>588</v>
      </c>
      <c r="Q448">
        <f t="shared" si="24"/>
        <v>2</v>
      </c>
      <c r="R448" s="6">
        <f t="shared" si="25"/>
        <v>0.14285714285714285</v>
      </c>
      <c r="S448">
        <f t="shared" si="26"/>
        <v>12</v>
      </c>
      <c r="T448" s="6">
        <f t="shared" si="27"/>
        <v>0.8571428571428571</v>
      </c>
    </row>
    <row r="449" spans="1:20" hidden="1">
      <c r="A449">
        <v>156</v>
      </c>
      <c r="B449" t="s">
        <v>163</v>
      </c>
      <c r="C449" t="s">
        <v>557</v>
      </c>
      <c r="D449">
        <v>66</v>
      </c>
      <c r="E449">
        <v>13</v>
      </c>
      <c r="F449">
        <v>82</v>
      </c>
      <c r="G449">
        <v>32</v>
      </c>
      <c r="H449">
        <v>50</v>
      </c>
      <c r="J449" s="8">
        <f>VLOOKUP($C449, Kategori!$A$2:$K$63,8)</f>
        <v>52.666666666666664</v>
      </c>
      <c r="K449" s="8">
        <f>VLOOKUP($C449, Kategori!$A$2:$K$63, 2, FALSE)</f>
        <v>14</v>
      </c>
      <c r="L449" s="8">
        <f>VLOOKUP($C449, Kategori!$A$2:$K$63, 10, FALSE)</f>
        <v>3.5650561204613744</v>
      </c>
      <c r="M449" s="8">
        <f>VLOOKUP($C449, Kategori!$A$2:$K$63, 11, FALSE)</f>
        <v>10.434943879538626</v>
      </c>
      <c r="O449" s="9" t="s">
        <v>588</v>
      </c>
      <c r="Q449">
        <f t="shared" si="24"/>
        <v>2</v>
      </c>
      <c r="R449" s="6">
        <f t="shared" si="25"/>
        <v>0.14285714285714285</v>
      </c>
      <c r="S449">
        <f t="shared" si="26"/>
        <v>12</v>
      </c>
      <c r="T449" s="6">
        <f t="shared" si="27"/>
        <v>0.8571428571428571</v>
      </c>
    </row>
    <row r="450" spans="1:20" hidden="1">
      <c r="A450">
        <v>153</v>
      </c>
      <c r="B450" t="s">
        <v>160</v>
      </c>
      <c r="C450" t="s">
        <v>557</v>
      </c>
      <c r="D450">
        <v>56</v>
      </c>
      <c r="E450">
        <v>17</v>
      </c>
      <c r="F450">
        <v>47</v>
      </c>
      <c r="G450">
        <v>9</v>
      </c>
      <c r="H450">
        <v>38</v>
      </c>
      <c r="J450" s="8">
        <f>VLOOKUP($C450, Kategori!$A$2:$K$63,8)</f>
        <v>52.666666666666664</v>
      </c>
      <c r="K450" s="8">
        <f>VLOOKUP($C450, Kategori!$A$2:$K$63, 2, FALSE)</f>
        <v>14</v>
      </c>
      <c r="L450" s="8">
        <f>VLOOKUP($C450, Kategori!$A$2:$K$63, 10, FALSE)</f>
        <v>3.5650561204613744</v>
      </c>
      <c r="M450" s="8">
        <f>VLOOKUP($C450, Kategori!$A$2:$K$63, 11, FALSE)</f>
        <v>10.434943879538626</v>
      </c>
      <c r="O450" s="9" t="s">
        <v>588</v>
      </c>
      <c r="Q450">
        <f t="shared" si="24"/>
        <v>2</v>
      </c>
      <c r="R450" s="6">
        <f t="shared" si="25"/>
        <v>0.14285714285714285</v>
      </c>
      <c r="S450">
        <f t="shared" si="26"/>
        <v>12</v>
      </c>
      <c r="T450" s="6">
        <f t="shared" si="27"/>
        <v>0.8571428571428571</v>
      </c>
    </row>
    <row r="451" spans="1:20" hidden="1">
      <c r="A451">
        <v>151</v>
      </c>
      <c r="B451" t="s">
        <v>158</v>
      </c>
      <c r="C451" t="s">
        <v>557</v>
      </c>
      <c r="D451">
        <v>60</v>
      </c>
      <c r="E451">
        <v>21</v>
      </c>
      <c r="F451">
        <v>52</v>
      </c>
      <c r="G451">
        <v>15</v>
      </c>
      <c r="H451">
        <v>37</v>
      </c>
      <c r="J451" s="8">
        <f>VLOOKUP($C451, Kategori!$A$2:$K$63,8)</f>
        <v>52.666666666666664</v>
      </c>
      <c r="K451" s="8">
        <f>VLOOKUP($C451, Kategori!$A$2:$K$63, 2, FALSE)</f>
        <v>14</v>
      </c>
      <c r="L451" s="8">
        <f>VLOOKUP($C451, Kategori!$A$2:$K$63, 10, FALSE)</f>
        <v>3.5650561204613744</v>
      </c>
      <c r="M451" s="8">
        <f>VLOOKUP($C451, Kategori!$A$2:$K$63, 11, FALSE)</f>
        <v>10.434943879538626</v>
      </c>
      <c r="O451" s="9" t="s">
        <v>588</v>
      </c>
      <c r="Q451">
        <f t="shared" si="24"/>
        <v>2</v>
      </c>
      <c r="R451" s="6">
        <f t="shared" si="25"/>
        <v>0.14285714285714285</v>
      </c>
      <c r="S451">
        <f t="shared" si="26"/>
        <v>12</v>
      </c>
      <c r="T451" s="6">
        <f t="shared" si="27"/>
        <v>0.8571428571428571</v>
      </c>
    </row>
    <row r="452" spans="1:20" hidden="1">
      <c r="A452">
        <v>166</v>
      </c>
      <c r="B452" t="s">
        <v>173</v>
      </c>
      <c r="C452" t="s">
        <v>557</v>
      </c>
      <c r="D452">
        <v>55</v>
      </c>
      <c r="E452">
        <v>19</v>
      </c>
      <c r="F452">
        <v>48</v>
      </c>
      <c r="G452">
        <v>13</v>
      </c>
      <c r="H452">
        <v>35</v>
      </c>
      <c r="J452" s="8">
        <f>VLOOKUP($C452, Kategori!$A$2:$K$63,8)</f>
        <v>52.666666666666664</v>
      </c>
      <c r="K452" s="8">
        <f>VLOOKUP($C452, Kategori!$A$2:$K$63, 2, FALSE)</f>
        <v>14</v>
      </c>
      <c r="L452" s="8">
        <f>VLOOKUP($C452, Kategori!$A$2:$K$63, 10, FALSE)</f>
        <v>3.5650561204613744</v>
      </c>
      <c r="M452" s="8">
        <f>VLOOKUP($C452, Kategori!$A$2:$K$63, 11, FALSE)</f>
        <v>10.434943879538626</v>
      </c>
      <c r="O452" s="9" t="s">
        <v>588</v>
      </c>
      <c r="Q452">
        <f t="shared" si="24"/>
        <v>2</v>
      </c>
      <c r="R452" s="6">
        <f t="shared" si="25"/>
        <v>0.14285714285714285</v>
      </c>
      <c r="S452">
        <f t="shared" si="26"/>
        <v>12</v>
      </c>
      <c r="T452" s="6">
        <f t="shared" si="27"/>
        <v>0.8571428571428571</v>
      </c>
    </row>
    <row r="453" spans="1:20" hidden="1">
      <c r="A453">
        <v>160</v>
      </c>
      <c r="B453" t="s">
        <v>167</v>
      </c>
      <c r="C453" t="s">
        <v>557</v>
      </c>
      <c r="D453">
        <v>42</v>
      </c>
      <c r="E453">
        <v>8</v>
      </c>
      <c r="F453">
        <v>44</v>
      </c>
      <c r="G453">
        <v>10</v>
      </c>
      <c r="H453">
        <v>34</v>
      </c>
      <c r="J453" s="8">
        <f>VLOOKUP($C453, Kategori!$A$2:$K$63,8)</f>
        <v>52.666666666666664</v>
      </c>
      <c r="K453" s="8">
        <f>VLOOKUP($C453, Kategori!$A$2:$K$63, 2, FALSE)</f>
        <v>14</v>
      </c>
      <c r="L453" s="8">
        <f>VLOOKUP($C453, Kategori!$A$2:$K$63, 10, FALSE)</f>
        <v>3.5650561204613744</v>
      </c>
      <c r="M453" s="8">
        <f>VLOOKUP($C453, Kategori!$A$2:$K$63, 11, FALSE)</f>
        <v>10.434943879538626</v>
      </c>
      <c r="O453" s="9" t="s">
        <v>588</v>
      </c>
      <c r="Q453">
        <f t="shared" ref="Q453:Q516" si="28" xml:space="preserve"> COUNTIFS($O$4:$O$519, "IN", $C$4:$C$519, C453)</f>
        <v>2</v>
      </c>
      <c r="R453" s="6">
        <f t="shared" ref="R453:R516" si="29">Q453/K453</f>
        <v>0.14285714285714285</v>
      </c>
      <c r="S453">
        <f t="shared" ref="S453:S516" si="30" xml:space="preserve"> COUNTIFS($O$4:$O$519, "OUT", $C$4:$C$519, C453)</f>
        <v>12</v>
      </c>
      <c r="T453" s="6">
        <f t="shared" ref="T453:T516" si="31">S453/K453</f>
        <v>0.8571428571428571</v>
      </c>
    </row>
    <row r="454" spans="1:20" hidden="1">
      <c r="A454">
        <v>154</v>
      </c>
      <c r="B454" t="s">
        <v>161</v>
      </c>
      <c r="C454" t="s">
        <v>557</v>
      </c>
      <c r="D454">
        <v>54</v>
      </c>
      <c r="E454">
        <v>21</v>
      </c>
      <c r="F454">
        <v>43</v>
      </c>
      <c r="G454">
        <v>13</v>
      </c>
      <c r="H454">
        <v>30</v>
      </c>
      <c r="J454" s="8">
        <f>VLOOKUP($C454, Kategori!$A$2:$K$63,8)</f>
        <v>52.666666666666664</v>
      </c>
      <c r="K454" s="8">
        <f>VLOOKUP($C454, Kategori!$A$2:$K$63, 2, FALSE)</f>
        <v>14</v>
      </c>
      <c r="L454" s="8">
        <f>VLOOKUP($C454, Kategori!$A$2:$K$63, 10, FALSE)</f>
        <v>3.5650561204613744</v>
      </c>
      <c r="M454" s="8">
        <f>VLOOKUP($C454, Kategori!$A$2:$K$63, 11, FALSE)</f>
        <v>10.434943879538626</v>
      </c>
      <c r="O454" s="9" t="s">
        <v>588</v>
      </c>
      <c r="Q454">
        <f t="shared" si="28"/>
        <v>2</v>
      </c>
      <c r="R454" s="6">
        <f t="shared" si="29"/>
        <v>0.14285714285714285</v>
      </c>
      <c r="S454">
        <f t="shared" si="30"/>
        <v>12</v>
      </c>
      <c r="T454" s="6">
        <f t="shared" si="31"/>
        <v>0.8571428571428571</v>
      </c>
    </row>
    <row r="455" spans="1:20" hidden="1">
      <c r="A455">
        <v>162</v>
      </c>
      <c r="B455" t="s">
        <v>169</v>
      </c>
      <c r="C455" t="s">
        <v>557</v>
      </c>
      <c r="D455">
        <v>56</v>
      </c>
      <c r="E455">
        <v>24</v>
      </c>
      <c r="F455">
        <v>37</v>
      </c>
      <c r="G455">
        <v>11</v>
      </c>
      <c r="H455">
        <v>26</v>
      </c>
      <c r="J455" s="8">
        <f>VLOOKUP($C455, Kategori!$A$2:$K$63,8)</f>
        <v>52.666666666666664</v>
      </c>
      <c r="K455" s="8">
        <f>VLOOKUP($C455, Kategori!$A$2:$K$63, 2, FALSE)</f>
        <v>14</v>
      </c>
      <c r="L455" s="8">
        <f>VLOOKUP($C455, Kategori!$A$2:$K$63, 10, FALSE)</f>
        <v>3.5650561204613744</v>
      </c>
      <c r="M455" s="8">
        <f>VLOOKUP($C455, Kategori!$A$2:$K$63, 11, FALSE)</f>
        <v>10.434943879538626</v>
      </c>
      <c r="O455" s="9" t="s">
        <v>588</v>
      </c>
      <c r="Q455">
        <f t="shared" si="28"/>
        <v>2</v>
      </c>
      <c r="R455" s="6">
        <f t="shared" si="29"/>
        <v>0.14285714285714285</v>
      </c>
      <c r="S455">
        <f t="shared" si="30"/>
        <v>12</v>
      </c>
      <c r="T455" s="6">
        <f t="shared" si="31"/>
        <v>0.8571428571428571</v>
      </c>
    </row>
    <row r="456" spans="1:20" hidden="1">
      <c r="A456">
        <v>172</v>
      </c>
      <c r="B456" t="s">
        <v>179</v>
      </c>
      <c r="C456" t="s">
        <v>557</v>
      </c>
      <c r="D456">
        <v>45</v>
      </c>
      <c r="E456">
        <v>20</v>
      </c>
      <c r="F456">
        <v>31</v>
      </c>
      <c r="G456">
        <v>5</v>
      </c>
      <c r="H456">
        <v>26</v>
      </c>
      <c r="J456" s="8">
        <f>VLOOKUP($C456, Kategori!$A$2:$K$63,8)</f>
        <v>52.666666666666664</v>
      </c>
      <c r="K456" s="8">
        <f>VLOOKUP($C456, Kategori!$A$2:$K$63, 2, FALSE)</f>
        <v>14</v>
      </c>
      <c r="L456" s="8">
        <f>VLOOKUP($C456, Kategori!$A$2:$K$63, 10, FALSE)</f>
        <v>3.5650561204613744</v>
      </c>
      <c r="M456" s="8">
        <f>VLOOKUP($C456, Kategori!$A$2:$K$63, 11, FALSE)</f>
        <v>10.434943879538626</v>
      </c>
      <c r="O456" s="9" t="s">
        <v>588</v>
      </c>
      <c r="Q456">
        <f t="shared" si="28"/>
        <v>2</v>
      </c>
      <c r="R456" s="6">
        <f t="shared" si="29"/>
        <v>0.14285714285714285</v>
      </c>
      <c r="S456">
        <f t="shared" si="30"/>
        <v>12</v>
      </c>
      <c r="T456" s="6">
        <f t="shared" si="31"/>
        <v>0.8571428571428571</v>
      </c>
    </row>
    <row r="457" spans="1:20" hidden="1">
      <c r="A457">
        <v>159</v>
      </c>
      <c r="B457" t="s">
        <v>166</v>
      </c>
      <c r="C457" t="s">
        <v>557</v>
      </c>
      <c r="D457">
        <v>44</v>
      </c>
      <c r="E457">
        <v>22</v>
      </c>
      <c r="F457">
        <v>28</v>
      </c>
      <c r="G457">
        <v>6</v>
      </c>
      <c r="H457">
        <v>22</v>
      </c>
      <c r="J457" s="8">
        <f>VLOOKUP($C457, Kategori!$A$2:$K$63,8)</f>
        <v>52.666666666666664</v>
      </c>
      <c r="K457" s="8">
        <f>VLOOKUP($C457, Kategori!$A$2:$K$63, 2, FALSE)</f>
        <v>14</v>
      </c>
      <c r="L457" s="8">
        <f>VLOOKUP($C457, Kategori!$A$2:$K$63, 10, FALSE)</f>
        <v>3.5650561204613744</v>
      </c>
      <c r="M457" s="8">
        <f>VLOOKUP($C457, Kategori!$A$2:$K$63, 11, FALSE)</f>
        <v>10.434943879538626</v>
      </c>
      <c r="O457" s="9" t="s">
        <v>588</v>
      </c>
      <c r="Q457">
        <f t="shared" si="28"/>
        <v>2</v>
      </c>
      <c r="R457" s="6">
        <f t="shared" si="29"/>
        <v>0.14285714285714285</v>
      </c>
      <c r="S457">
        <f t="shared" si="30"/>
        <v>12</v>
      </c>
      <c r="T457" s="6">
        <f t="shared" si="31"/>
        <v>0.8571428571428571</v>
      </c>
    </row>
    <row r="458" spans="1:20" hidden="1">
      <c r="A458">
        <v>157</v>
      </c>
      <c r="B458" t="s">
        <v>164</v>
      </c>
      <c r="C458" t="s">
        <v>557</v>
      </c>
      <c r="D458">
        <v>30</v>
      </c>
      <c r="E458">
        <v>19</v>
      </c>
      <c r="F458">
        <v>14</v>
      </c>
      <c r="G458">
        <v>1</v>
      </c>
      <c r="H458">
        <v>13</v>
      </c>
      <c r="J458" s="8">
        <f>VLOOKUP($C458, Kategori!$A$2:$K$63,8)</f>
        <v>52.666666666666664</v>
      </c>
      <c r="K458" s="8">
        <f>VLOOKUP($C458, Kategori!$A$2:$K$63, 2, FALSE)</f>
        <v>14</v>
      </c>
      <c r="L458" s="8">
        <f>VLOOKUP($C458, Kategori!$A$2:$K$63, 10, FALSE)</f>
        <v>3.5650561204613744</v>
      </c>
      <c r="M458" s="8">
        <f>VLOOKUP($C458, Kategori!$A$2:$K$63, 11, FALSE)</f>
        <v>10.434943879538626</v>
      </c>
      <c r="O458" s="9" t="s">
        <v>588</v>
      </c>
      <c r="Q458">
        <f t="shared" si="28"/>
        <v>2</v>
      </c>
      <c r="R458" s="6">
        <f t="shared" si="29"/>
        <v>0.14285714285714285</v>
      </c>
      <c r="S458">
        <f t="shared" si="30"/>
        <v>12</v>
      </c>
      <c r="T458" s="6">
        <f t="shared" si="31"/>
        <v>0.8571428571428571</v>
      </c>
    </row>
    <row r="459" spans="1:20" hidden="1">
      <c r="A459">
        <v>158</v>
      </c>
      <c r="B459" t="s">
        <v>165</v>
      </c>
      <c r="C459" t="s">
        <v>557</v>
      </c>
      <c r="D459">
        <v>30</v>
      </c>
      <c r="E459">
        <v>26</v>
      </c>
      <c r="F459">
        <v>11</v>
      </c>
      <c r="G459">
        <v>7</v>
      </c>
      <c r="H459">
        <v>4</v>
      </c>
      <c r="J459" s="8">
        <f>VLOOKUP($C459, Kategori!$A$2:$K$63,8)</f>
        <v>52.666666666666664</v>
      </c>
      <c r="K459" s="8">
        <f>VLOOKUP($C459, Kategori!$A$2:$K$63, 2, FALSE)</f>
        <v>14</v>
      </c>
      <c r="L459" s="8">
        <f>VLOOKUP($C459, Kategori!$A$2:$K$63, 10, FALSE)</f>
        <v>3.5650561204613744</v>
      </c>
      <c r="M459" s="8">
        <f>VLOOKUP($C459, Kategori!$A$2:$K$63, 11, FALSE)</f>
        <v>10.434943879538626</v>
      </c>
      <c r="O459" s="9" t="s">
        <v>588</v>
      </c>
      <c r="Q459">
        <f t="shared" si="28"/>
        <v>2</v>
      </c>
      <c r="R459" s="6">
        <f t="shared" si="29"/>
        <v>0.14285714285714285</v>
      </c>
      <c r="S459">
        <f t="shared" si="30"/>
        <v>12</v>
      </c>
      <c r="T459" s="6">
        <f t="shared" si="31"/>
        <v>0.8571428571428571</v>
      </c>
    </row>
    <row r="460" spans="1:20" s="13" customFormat="1" hidden="1">
      <c r="A460" s="13">
        <v>137</v>
      </c>
      <c r="B460" s="17" t="s">
        <v>144</v>
      </c>
      <c r="C460" s="13" t="s">
        <v>553</v>
      </c>
      <c r="D460" s="13">
        <v>72</v>
      </c>
      <c r="E460" s="13">
        <v>20</v>
      </c>
      <c r="F460" s="13">
        <v>56</v>
      </c>
      <c r="G460" s="13">
        <v>11</v>
      </c>
      <c r="H460" s="13">
        <v>45</v>
      </c>
      <c r="J460" s="14">
        <f>VLOOKUP($C460, Kategori!$A$2:$K$63,8)</f>
        <v>52.666666666666664</v>
      </c>
      <c r="K460" s="14">
        <f>VLOOKUP($C460, Kategori!$A$2:$K$63, 2, FALSE)</f>
        <v>4</v>
      </c>
      <c r="L460" s="14">
        <f>VLOOKUP($C460, Kategori!$A$2:$K$63, 10, FALSE)</f>
        <v>2.2029588165057872</v>
      </c>
      <c r="M460" s="14">
        <f>VLOOKUP($C460, Kategori!$A$2:$K$63, 11, FALSE)</f>
        <v>1.7970411834942128</v>
      </c>
      <c r="O460" s="15" t="s">
        <v>589</v>
      </c>
      <c r="Q460" s="13">
        <f t="shared" si="28"/>
        <v>1</v>
      </c>
      <c r="R460" s="16">
        <f t="shared" si="29"/>
        <v>0.25</v>
      </c>
      <c r="S460" s="13">
        <f t="shared" si="30"/>
        <v>3</v>
      </c>
      <c r="T460" s="16">
        <f t="shared" si="31"/>
        <v>0.75</v>
      </c>
    </row>
    <row r="461" spans="1:20" hidden="1">
      <c r="A461">
        <v>139</v>
      </c>
      <c r="B461" t="s">
        <v>146</v>
      </c>
      <c r="C461" s="10" t="s">
        <v>553</v>
      </c>
      <c r="D461">
        <v>42</v>
      </c>
      <c r="E461">
        <v>9</v>
      </c>
      <c r="F461">
        <v>35</v>
      </c>
      <c r="G461">
        <v>3</v>
      </c>
      <c r="H461">
        <v>32</v>
      </c>
      <c r="J461" s="8">
        <f>VLOOKUP($C461, Kategori!$A$2:$K$63,8)</f>
        <v>52.666666666666664</v>
      </c>
      <c r="K461" s="8">
        <f>VLOOKUP($C461, Kategori!$A$2:$K$63, 2, FALSE)</f>
        <v>4</v>
      </c>
      <c r="L461" s="8">
        <f>VLOOKUP($C461, Kategori!$A$2:$K$63, 10, FALSE)</f>
        <v>2.2029588165057872</v>
      </c>
      <c r="M461" s="8">
        <f>VLOOKUP($C461, Kategori!$A$2:$K$63, 11, FALSE)</f>
        <v>1.7970411834942128</v>
      </c>
      <c r="O461" s="9" t="s">
        <v>588</v>
      </c>
      <c r="Q461">
        <f t="shared" si="28"/>
        <v>1</v>
      </c>
      <c r="R461" s="6">
        <f t="shared" si="29"/>
        <v>0.25</v>
      </c>
      <c r="S461">
        <f t="shared" si="30"/>
        <v>3</v>
      </c>
      <c r="T461" s="6">
        <f t="shared" si="31"/>
        <v>0.75</v>
      </c>
    </row>
    <row r="462" spans="1:20" hidden="1">
      <c r="A462">
        <v>136</v>
      </c>
      <c r="B462" t="s">
        <v>143</v>
      </c>
      <c r="C462" s="10" t="s">
        <v>553</v>
      </c>
      <c r="D462">
        <v>41</v>
      </c>
      <c r="E462">
        <v>14</v>
      </c>
      <c r="F462">
        <v>27</v>
      </c>
      <c r="G462">
        <v>1</v>
      </c>
      <c r="H462">
        <v>26</v>
      </c>
      <c r="J462" s="8">
        <f>VLOOKUP($C462, Kategori!$A$2:$K$63,8)</f>
        <v>52.666666666666664</v>
      </c>
      <c r="K462" s="8">
        <f>VLOOKUP($C462, Kategori!$A$2:$K$63, 2, FALSE)</f>
        <v>4</v>
      </c>
      <c r="L462" s="8">
        <f>VLOOKUP($C462, Kategori!$A$2:$K$63, 10, FALSE)</f>
        <v>2.2029588165057872</v>
      </c>
      <c r="M462" s="8">
        <f>VLOOKUP($C462, Kategori!$A$2:$K$63, 11, FALSE)</f>
        <v>1.7970411834942128</v>
      </c>
      <c r="O462" s="9" t="s">
        <v>588</v>
      </c>
      <c r="Q462">
        <f t="shared" si="28"/>
        <v>1</v>
      </c>
      <c r="R462" s="6">
        <f t="shared" si="29"/>
        <v>0.25</v>
      </c>
      <c r="S462">
        <f t="shared" si="30"/>
        <v>3</v>
      </c>
      <c r="T462" s="6">
        <f t="shared" si="31"/>
        <v>0.75</v>
      </c>
    </row>
    <row r="463" spans="1:20" hidden="1">
      <c r="A463">
        <v>138</v>
      </c>
      <c r="B463" t="s">
        <v>145</v>
      </c>
      <c r="C463" s="10" t="s">
        <v>553</v>
      </c>
      <c r="D463">
        <v>37</v>
      </c>
      <c r="E463">
        <v>14</v>
      </c>
      <c r="F463">
        <v>25</v>
      </c>
      <c r="G463">
        <v>0</v>
      </c>
      <c r="H463">
        <v>25</v>
      </c>
      <c r="J463" s="8">
        <f>VLOOKUP($C463, Kategori!$A$2:$K$63,8)</f>
        <v>52.666666666666664</v>
      </c>
      <c r="K463" s="8">
        <f>VLOOKUP($C463, Kategori!$A$2:$K$63, 2, FALSE)</f>
        <v>4</v>
      </c>
      <c r="L463" s="8">
        <f>VLOOKUP($C463, Kategori!$A$2:$K$63, 10, FALSE)</f>
        <v>2.2029588165057872</v>
      </c>
      <c r="M463" s="8">
        <f>VLOOKUP($C463, Kategori!$A$2:$K$63, 11, FALSE)</f>
        <v>1.7970411834942128</v>
      </c>
      <c r="O463" s="9" t="s">
        <v>588</v>
      </c>
      <c r="Q463">
        <f t="shared" si="28"/>
        <v>1</v>
      </c>
      <c r="R463" s="6">
        <f t="shared" si="29"/>
        <v>0.25</v>
      </c>
      <c r="S463">
        <f t="shared" si="30"/>
        <v>3</v>
      </c>
      <c r="T463" s="6">
        <f t="shared" si="31"/>
        <v>0.75</v>
      </c>
    </row>
    <row r="464" spans="1:20" s="13" customFormat="1" hidden="1">
      <c r="A464" s="13">
        <v>142</v>
      </c>
      <c r="B464" s="17" t="s">
        <v>149</v>
      </c>
      <c r="C464" s="13" t="s">
        <v>554</v>
      </c>
      <c r="D464" s="13">
        <v>119</v>
      </c>
      <c r="E464" s="13">
        <v>23</v>
      </c>
      <c r="F464" s="13">
        <v>109</v>
      </c>
      <c r="G464" s="13">
        <v>16</v>
      </c>
      <c r="H464" s="13">
        <v>93</v>
      </c>
      <c r="J464" s="14">
        <f>VLOOKUP($C464, Kategori!$A$2:$K$63,8)</f>
        <v>52.666666666666664</v>
      </c>
      <c r="K464" s="14">
        <f>VLOOKUP($C464, Kategori!$A$2:$K$63, 2, FALSE)</f>
        <v>5</v>
      </c>
      <c r="L464" s="14">
        <f>VLOOKUP($C464, Kategori!$A$2:$K$63, 10, FALSE)</f>
        <v>4.1856217513609959</v>
      </c>
      <c r="M464" s="14">
        <f>VLOOKUP($C464, Kategori!$A$2:$K$63, 11, FALSE)</f>
        <v>0.8143782486390041</v>
      </c>
      <c r="O464" s="15" t="s">
        <v>589</v>
      </c>
      <c r="Q464" s="13">
        <f t="shared" si="28"/>
        <v>2</v>
      </c>
      <c r="R464" s="16">
        <f t="shared" si="29"/>
        <v>0.4</v>
      </c>
      <c r="S464" s="13">
        <f t="shared" si="30"/>
        <v>3</v>
      </c>
      <c r="T464" s="16">
        <f t="shared" si="31"/>
        <v>0.6</v>
      </c>
    </row>
    <row r="465" spans="1:20" s="13" customFormat="1" hidden="1">
      <c r="A465" s="13">
        <v>143</v>
      </c>
      <c r="B465" s="17" t="s">
        <v>150</v>
      </c>
      <c r="C465" s="13" t="s">
        <v>554</v>
      </c>
      <c r="D465" s="13">
        <v>110</v>
      </c>
      <c r="E465" s="13">
        <v>28</v>
      </c>
      <c r="F465" s="13">
        <v>101</v>
      </c>
      <c r="G465" s="13">
        <v>20</v>
      </c>
      <c r="H465" s="13">
        <v>81</v>
      </c>
      <c r="J465" s="14">
        <f>VLOOKUP($C465, Kategori!$A$2:$K$63,8)</f>
        <v>52.666666666666664</v>
      </c>
      <c r="K465" s="14">
        <f>VLOOKUP($C465, Kategori!$A$2:$K$63, 2, FALSE)</f>
        <v>5</v>
      </c>
      <c r="L465" s="14">
        <f>VLOOKUP($C465, Kategori!$A$2:$K$63, 10, FALSE)</f>
        <v>4.1856217513609959</v>
      </c>
      <c r="M465" s="14">
        <f>VLOOKUP($C465, Kategori!$A$2:$K$63, 11, FALSE)</f>
        <v>0.8143782486390041</v>
      </c>
      <c r="O465" s="15" t="s">
        <v>589</v>
      </c>
      <c r="Q465" s="13">
        <f t="shared" si="28"/>
        <v>2</v>
      </c>
      <c r="R465" s="16">
        <f t="shared" si="29"/>
        <v>0.4</v>
      </c>
      <c r="S465" s="13">
        <f t="shared" si="30"/>
        <v>3</v>
      </c>
      <c r="T465" s="16">
        <f t="shared" si="31"/>
        <v>0.6</v>
      </c>
    </row>
    <row r="466" spans="1:20" hidden="1">
      <c r="A466">
        <v>144</v>
      </c>
      <c r="B466" t="s">
        <v>151</v>
      </c>
      <c r="C466" t="s">
        <v>554</v>
      </c>
      <c r="D466">
        <v>69</v>
      </c>
      <c r="E466">
        <v>21</v>
      </c>
      <c r="F466">
        <v>61</v>
      </c>
      <c r="G466">
        <v>15</v>
      </c>
      <c r="H466">
        <v>46</v>
      </c>
      <c r="J466" s="8">
        <f>VLOOKUP($C466, Kategori!$A$2:$K$63,8)</f>
        <v>52.666666666666664</v>
      </c>
      <c r="K466" s="8">
        <f>VLOOKUP($C466, Kategori!$A$2:$K$63, 2, FALSE)</f>
        <v>5</v>
      </c>
      <c r="L466" s="8">
        <f>VLOOKUP($C466, Kategori!$A$2:$K$63, 10, FALSE)</f>
        <v>4.1856217513609959</v>
      </c>
      <c r="M466" s="8">
        <f>VLOOKUP($C466, Kategori!$A$2:$K$63, 11, FALSE)</f>
        <v>0.8143782486390041</v>
      </c>
      <c r="O466" s="9" t="s">
        <v>588</v>
      </c>
      <c r="Q466">
        <f t="shared" si="28"/>
        <v>2</v>
      </c>
      <c r="R466" s="6">
        <f t="shared" si="29"/>
        <v>0.4</v>
      </c>
      <c r="S466">
        <f t="shared" si="30"/>
        <v>3</v>
      </c>
      <c r="T466" s="6">
        <f t="shared" si="31"/>
        <v>0.6</v>
      </c>
    </row>
    <row r="467" spans="1:20" hidden="1">
      <c r="A467">
        <v>140</v>
      </c>
      <c r="B467" t="s">
        <v>147</v>
      </c>
      <c r="C467" t="s">
        <v>554</v>
      </c>
      <c r="D467">
        <v>54</v>
      </c>
      <c r="E467">
        <v>8</v>
      </c>
      <c r="F467">
        <v>58</v>
      </c>
      <c r="G467">
        <v>14</v>
      </c>
      <c r="H467">
        <v>44</v>
      </c>
      <c r="J467" s="8">
        <f>VLOOKUP($C467, Kategori!$A$2:$K$63,8)</f>
        <v>52.666666666666664</v>
      </c>
      <c r="K467" s="8">
        <f>VLOOKUP($C467, Kategori!$A$2:$K$63, 2, FALSE)</f>
        <v>5</v>
      </c>
      <c r="L467" s="8">
        <f>VLOOKUP($C467, Kategori!$A$2:$K$63, 10, FALSE)</f>
        <v>4.1856217513609959</v>
      </c>
      <c r="M467" s="8">
        <f>VLOOKUP($C467, Kategori!$A$2:$K$63, 11, FALSE)</f>
        <v>0.8143782486390041</v>
      </c>
      <c r="O467" s="9" t="s">
        <v>588</v>
      </c>
      <c r="Q467">
        <f t="shared" si="28"/>
        <v>2</v>
      </c>
      <c r="R467" s="6">
        <f t="shared" si="29"/>
        <v>0.4</v>
      </c>
      <c r="S467">
        <f t="shared" si="30"/>
        <v>3</v>
      </c>
      <c r="T467" s="6">
        <f t="shared" si="31"/>
        <v>0.6</v>
      </c>
    </row>
    <row r="468" spans="1:20" hidden="1">
      <c r="A468">
        <v>141</v>
      </c>
      <c r="B468" t="s">
        <v>148</v>
      </c>
      <c r="C468" t="s">
        <v>554</v>
      </c>
      <c r="D468">
        <v>54</v>
      </c>
      <c r="E468">
        <v>13</v>
      </c>
      <c r="F468">
        <v>47</v>
      </c>
      <c r="G468">
        <v>7</v>
      </c>
      <c r="H468">
        <v>40</v>
      </c>
      <c r="J468" s="8">
        <f>VLOOKUP($C468, Kategori!$A$2:$K$63,8)</f>
        <v>52.666666666666664</v>
      </c>
      <c r="K468" s="8">
        <f>VLOOKUP($C468, Kategori!$A$2:$K$63, 2, FALSE)</f>
        <v>5</v>
      </c>
      <c r="L468" s="8">
        <f>VLOOKUP($C468, Kategori!$A$2:$K$63, 10, FALSE)</f>
        <v>4.1856217513609959</v>
      </c>
      <c r="M468" s="8">
        <f>VLOOKUP($C468, Kategori!$A$2:$K$63, 11, FALSE)</f>
        <v>0.8143782486390041</v>
      </c>
      <c r="O468" s="9" t="s">
        <v>588</v>
      </c>
      <c r="Q468">
        <f t="shared" si="28"/>
        <v>2</v>
      </c>
      <c r="R468" s="6">
        <f t="shared" si="29"/>
        <v>0.4</v>
      </c>
      <c r="S468">
        <f t="shared" si="30"/>
        <v>3</v>
      </c>
      <c r="T468" s="6">
        <f t="shared" si="31"/>
        <v>0.6</v>
      </c>
    </row>
    <row r="469" spans="1:20" s="13" customFormat="1" hidden="1">
      <c r="A469" s="13">
        <v>146</v>
      </c>
      <c r="B469" s="17" t="s">
        <v>153</v>
      </c>
      <c r="C469" s="13" t="s">
        <v>555</v>
      </c>
      <c r="D469" s="13">
        <v>82</v>
      </c>
      <c r="E469" s="13">
        <v>16</v>
      </c>
      <c r="F469" s="13">
        <v>83</v>
      </c>
      <c r="G469" s="13">
        <v>15</v>
      </c>
      <c r="H469" s="13">
        <v>68</v>
      </c>
      <c r="J469" s="14">
        <f>VLOOKUP($C469, Kategori!$A$2:$K$63,8)</f>
        <v>52.666666666666664</v>
      </c>
      <c r="K469" s="14">
        <f>VLOOKUP($C469, Kategori!$A$2:$K$63, 2, FALSE)</f>
        <v>2</v>
      </c>
      <c r="L469" s="14">
        <f>VLOOKUP($C469, Kategori!$A$2:$K$63, 10, FALSE)</f>
        <v>3.4421231507902927</v>
      </c>
      <c r="M469" s="14">
        <f>VLOOKUP($C469, Kategori!$A$2:$K$63, 11, FALSE)</f>
        <v>-1.4421231507902927</v>
      </c>
      <c r="O469" s="15" t="s">
        <v>589</v>
      </c>
      <c r="Q469" s="13">
        <f t="shared" si="28"/>
        <v>1</v>
      </c>
      <c r="R469" s="16">
        <f t="shared" si="29"/>
        <v>0.5</v>
      </c>
      <c r="S469" s="13">
        <f t="shared" si="30"/>
        <v>1</v>
      </c>
      <c r="T469" s="16">
        <f t="shared" si="31"/>
        <v>0.5</v>
      </c>
    </row>
    <row r="470" spans="1:20" hidden="1">
      <c r="A470">
        <v>145</v>
      </c>
      <c r="B470" t="s">
        <v>152</v>
      </c>
      <c r="C470" s="10" t="s">
        <v>555</v>
      </c>
      <c r="D470">
        <v>42</v>
      </c>
      <c r="E470">
        <v>9</v>
      </c>
      <c r="F470">
        <v>36</v>
      </c>
      <c r="G470">
        <v>4</v>
      </c>
      <c r="H470">
        <v>32</v>
      </c>
      <c r="J470" s="8">
        <f>VLOOKUP($C470, Kategori!$A$2:$K$63,8)</f>
        <v>52.666666666666664</v>
      </c>
      <c r="K470" s="8">
        <f>VLOOKUP($C470, Kategori!$A$2:$K$63, 2, FALSE)</f>
        <v>2</v>
      </c>
      <c r="L470" s="8">
        <f>VLOOKUP($C470, Kategori!$A$2:$K$63, 10, FALSE)</f>
        <v>3.4421231507902927</v>
      </c>
      <c r="M470" s="8">
        <f>VLOOKUP($C470, Kategori!$A$2:$K$63, 11, FALSE)</f>
        <v>-1.4421231507902927</v>
      </c>
      <c r="O470" s="9" t="s">
        <v>588</v>
      </c>
      <c r="Q470">
        <f t="shared" si="28"/>
        <v>1</v>
      </c>
      <c r="R470" s="6">
        <f t="shared" si="29"/>
        <v>0.5</v>
      </c>
      <c r="S470">
        <f t="shared" si="30"/>
        <v>1</v>
      </c>
      <c r="T470" s="6">
        <f t="shared" si="31"/>
        <v>0.5</v>
      </c>
    </row>
    <row r="471" spans="1:20" hidden="1">
      <c r="A471">
        <v>150</v>
      </c>
      <c r="B471" t="s">
        <v>157</v>
      </c>
      <c r="C471" t="s">
        <v>556</v>
      </c>
      <c r="D471">
        <v>57</v>
      </c>
      <c r="E471">
        <v>24</v>
      </c>
      <c r="F471">
        <v>43</v>
      </c>
      <c r="G471">
        <v>9</v>
      </c>
      <c r="H471">
        <v>34</v>
      </c>
      <c r="J471" s="8">
        <f>VLOOKUP($C471, Kategori!$A$2:$K$63,8)</f>
        <v>52.666666666666664</v>
      </c>
      <c r="K471" s="8">
        <f>VLOOKUP($C471, Kategori!$A$2:$K$63, 2, FALSE)</f>
        <v>4</v>
      </c>
      <c r="L471" s="8">
        <f>VLOOKUP($C471, Kategori!$A$2:$K$63, 10, FALSE)</f>
        <v>1.221953718530554</v>
      </c>
      <c r="M471" s="8">
        <f>VLOOKUP($C471, Kategori!$A$2:$K$63, 11, FALSE)</f>
        <v>2.7780462814694458</v>
      </c>
      <c r="O471" s="9" t="s">
        <v>588</v>
      </c>
      <c r="Q471">
        <f t="shared" si="28"/>
        <v>0</v>
      </c>
      <c r="R471" s="6">
        <f t="shared" si="29"/>
        <v>0</v>
      </c>
      <c r="S471">
        <f t="shared" si="30"/>
        <v>4</v>
      </c>
      <c r="T471" s="6">
        <f t="shared" si="31"/>
        <v>1</v>
      </c>
    </row>
    <row r="472" spans="1:20" hidden="1">
      <c r="A472">
        <v>147</v>
      </c>
      <c r="B472" t="s">
        <v>154</v>
      </c>
      <c r="C472" t="s">
        <v>556</v>
      </c>
      <c r="D472">
        <v>30</v>
      </c>
      <c r="E472">
        <v>15</v>
      </c>
      <c r="F472">
        <v>26</v>
      </c>
      <c r="G472">
        <v>12</v>
      </c>
      <c r="H472">
        <v>14</v>
      </c>
      <c r="J472" s="8">
        <f>VLOOKUP($C472, Kategori!$A$2:$K$63,8)</f>
        <v>52.666666666666664</v>
      </c>
      <c r="K472" s="8">
        <f>VLOOKUP($C472, Kategori!$A$2:$K$63, 2, FALSE)</f>
        <v>4</v>
      </c>
      <c r="L472" s="8">
        <f>VLOOKUP($C472, Kategori!$A$2:$K$63, 10, FALSE)</f>
        <v>1.221953718530554</v>
      </c>
      <c r="M472" s="8">
        <f>VLOOKUP($C472, Kategori!$A$2:$K$63, 11, FALSE)</f>
        <v>2.7780462814694458</v>
      </c>
      <c r="O472" s="9" t="s">
        <v>588</v>
      </c>
      <c r="Q472">
        <f t="shared" si="28"/>
        <v>0</v>
      </c>
      <c r="R472" s="6">
        <f t="shared" si="29"/>
        <v>0</v>
      </c>
      <c r="S472">
        <f t="shared" si="30"/>
        <v>4</v>
      </c>
      <c r="T472" s="6">
        <f t="shared" si="31"/>
        <v>1</v>
      </c>
    </row>
    <row r="473" spans="1:20" hidden="1">
      <c r="A473">
        <v>149</v>
      </c>
      <c r="B473" t="s">
        <v>156</v>
      </c>
      <c r="C473" t="s">
        <v>556</v>
      </c>
      <c r="D473">
        <v>30</v>
      </c>
      <c r="E473">
        <v>16</v>
      </c>
      <c r="F473">
        <v>15</v>
      </c>
      <c r="G473">
        <v>1</v>
      </c>
      <c r="H473">
        <v>14</v>
      </c>
      <c r="J473" s="8">
        <f>VLOOKUP($C473, Kategori!$A$2:$K$63,8)</f>
        <v>52.666666666666664</v>
      </c>
      <c r="K473" s="8">
        <f>VLOOKUP($C473, Kategori!$A$2:$K$63, 2, FALSE)</f>
        <v>4</v>
      </c>
      <c r="L473" s="8">
        <f>VLOOKUP($C473, Kategori!$A$2:$K$63, 10, FALSE)</f>
        <v>1.221953718530554</v>
      </c>
      <c r="M473" s="8">
        <f>VLOOKUP($C473, Kategori!$A$2:$K$63, 11, FALSE)</f>
        <v>2.7780462814694458</v>
      </c>
      <c r="O473" s="9" t="s">
        <v>588</v>
      </c>
      <c r="Q473">
        <f t="shared" si="28"/>
        <v>0</v>
      </c>
      <c r="R473" s="6">
        <f t="shared" si="29"/>
        <v>0</v>
      </c>
      <c r="S473">
        <f t="shared" si="30"/>
        <v>4</v>
      </c>
      <c r="T473" s="6">
        <f t="shared" si="31"/>
        <v>1</v>
      </c>
    </row>
    <row r="474" spans="1:20" hidden="1">
      <c r="A474">
        <v>148</v>
      </c>
      <c r="B474" t="s">
        <v>155</v>
      </c>
      <c r="C474" t="s">
        <v>556</v>
      </c>
      <c r="D474">
        <v>30</v>
      </c>
      <c r="E474">
        <v>21</v>
      </c>
      <c r="F474">
        <v>10</v>
      </c>
      <c r="G474">
        <v>1</v>
      </c>
      <c r="H474">
        <v>9</v>
      </c>
      <c r="J474" s="8">
        <f>VLOOKUP($C474, Kategori!$A$2:$K$63,8)</f>
        <v>52.666666666666664</v>
      </c>
      <c r="K474" s="8">
        <f>VLOOKUP($C474, Kategori!$A$2:$K$63, 2, FALSE)</f>
        <v>4</v>
      </c>
      <c r="L474" s="8">
        <f>VLOOKUP($C474, Kategori!$A$2:$K$63, 10, FALSE)</f>
        <v>1.221953718530554</v>
      </c>
      <c r="M474" s="8">
        <f>VLOOKUP($C474, Kategori!$A$2:$K$63, 11, FALSE)</f>
        <v>2.7780462814694458</v>
      </c>
      <c r="O474" s="9" t="s">
        <v>588</v>
      </c>
      <c r="Q474">
        <f t="shared" si="28"/>
        <v>0</v>
      </c>
      <c r="R474" s="6">
        <f t="shared" si="29"/>
        <v>0</v>
      </c>
      <c r="S474">
        <f t="shared" si="30"/>
        <v>4</v>
      </c>
      <c r="T474" s="6">
        <f t="shared" si="31"/>
        <v>1</v>
      </c>
    </row>
    <row r="475" spans="1:20" s="13" customFormat="1" hidden="1">
      <c r="A475" s="13">
        <v>184</v>
      </c>
      <c r="B475" s="17" t="s">
        <v>191</v>
      </c>
      <c r="C475" s="13" t="s">
        <v>559</v>
      </c>
      <c r="D475" s="13">
        <v>235</v>
      </c>
      <c r="E475" s="13">
        <v>56</v>
      </c>
      <c r="F475" s="13">
        <v>203</v>
      </c>
      <c r="G475" s="13">
        <v>31</v>
      </c>
      <c r="H475" s="13">
        <v>172</v>
      </c>
      <c r="J475" s="14">
        <f>VLOOKUP($C475, Kategori!$A$2:$K$63,8)</f>
        <v>52.666666666666664</v>
      </c>
      <c r="K475" s="14">
        <f>VLOOKUP($C475, Kategori!$A$2:$K$63, 2, FALSE)</f>
        <v>6</v>
      </c>
      <c r="L475" s="14">
        <f>VLOOKUP($C475, Kategori!$A$2:$K$63, 10, FALSE)</f>
        <v>5.6450819672960808</v>
      </c>
      <c r="M475" s="14">
        <f>VLOOKUP($C475, Kategori!$A$2:$K$63, 11, FALSE)</f>
        <v>0.3549180327039192</v>
      </c>
      <c r="O475" s="15" t="s">
        <v>589</v>
      </c>
      <c r="Q475" s="13">
        <f t="shared" si="28"/>
        <v>3</v>
      </c>
      <c r="R475" s="16">
        <f t="shared" si="29"/>
        <v>0.5</v>
      </c>
      <c r="S475" s="13">
        <f t="shared" si="30"/>
        <v>3</v>
      </c>
      <c r="T475" s="16">
        <f t="shared" si="31"/>
        <v>0.5</v>
      </c>
    </row>
    <row r="476" spans="1:20" s="13" customFormat="1" hidden="1">
      <c r="A476" s="13">
        <v>186</v>
      </c>
      <c r="B476" s="17" t="s">
        <v>193</v>
      </c>
      <c r="C476" s="13" t="s">
        <v>559</v>
      </c>
      <c r="D476" s="13">
        <v>178</v>
      </c>
      <c r="E476" s="13">
        <v>35</v>
      </c>
      <c r="F476" s="13">
        <v>159</v>
      </c>
      <c r="G476" s="13">
        <v>15</v>
      </c>
      <c r="H476" s="13">
        <v>144</v>
      </c>
      <c r="J476" s="14">
        <f>VLOOKUP($C476, Kategori!$A$2:$K$63,8)</f>
        <v>52.666666666666664</v>
      </c>
      <c r="K476" s="14">
        <f>VLOOKUP($C476, Kategori!$A$2:$K$63, 2, FALSE)</f>
        <v>6</v>
      </c>
      <c r="L476" s="14">
        <f>VLOOKUP($C476, Kategori!$A$2:$K$63, 10, FALSE)</f>
        <v>5.6450819672960808</v>
      </c>
      <c r="M476" s="14">
        <f>VLOOKUP($C476, Kategori!$A$2:$K$63, 11, FALSE)</f>
        <v>0.3549180327039192</v>
      </c>
      <c r="O476" s="15" t="s">
        <v>589</v>
      </c>
      <c r="Q476" s="13">
        <f t="shared" si="28"/>
        <v>3</v>
      </c>
      <c r="R476" s="16">
        <f t="shared" si="29"/>
        <v>0.5</v>
      </c>
      <c r="S476" s="13">
        <f t="shared" si="30"/>
        <v>3</v>
      </c>
      <c r="T476" s="16">
        <f t="shared" si="31"/>
        <v>0.5</v>
      </c>
    </row>
    <row r="477" spans="1:20" s="13" customFormat="1" hidden="1">
      <c r="A477" s="17">
        <v>185</v>
      </c>
      <c r="B477" s="17" t="s">
        <v>192</v>
      </c>
      <c r="C477" s="13" t="s">
        <v>559</v>
      </c>
      <c r="D477" s="13">
        <v>125</v>
      </c>
      <c r="E477" s="13">
        <v>21</v>
      </c>
      <c r="F477" s="13">
        <v>112</v>
      </c>
      <c r="G477" s="13">
        <v>15</v>
      </c>
      <c r="H477" s="13">
        <v>97</v>
      </c>
      <c r="J477" s="14">
        <f>VLOOKUP($C477, Kategori!$A$2:$K$63,8)</f>
        <v>52.666666666666664</v>
      </c>
      <c r="K477" s="14">
        <f>VLOOKUP($C477, Kategori!$A$2:$K$63, 2, FALSE)</f>
        <v>6</v>
      </c>
      <c r="L477" s="14">
        <f>VLOOKUP($C477, Kategori!$A$2:$K$63, 10, FALSE)</f>
        <v>5.6450819672960808</v>
      </c>
      <c r="M477" s="14">
        <f>VLOOKUP($C477, Kategori!$A$2:$K$63, 11, FALSE)</f>
        <v>0.3549180327039192</v>
      </c>
      <c r="O477" s="15" t="s">
        <v>589</v>
      </c>
      <c r="Q477" s="13">
        <f t="shared" si="28"/>
        <v>3</v>
      </c>
      <c r="R477" s="16">
        <f t="shared" si="29"/>
        <v>0.5</v>
      </c>
      <c r="S477" s="13">
        <f t="shared" si="30"/>
        <v>3</v>
      </c>
      <c r="T477" s="16">
        <f t="shared" si="31"/>
        <v>0.5</v>
      </c>
    </row>
    <row r="478" spans="1:20" hidden="1">
      <c r="A478">
        <v>187</v>
      </c>
      <c r="B478" t="s">
        <v>194</v>
      </c>
      <c r="C478" s="10" t="s">
        <v>559</v>
      </c>
      <c r="D478">
        <v>62</v>
      </c>
      <c r="E478">
        <v>17</v>
      </c>
      <c r="F478">
        <v>61</v>
      </c>
      <c r="G478">
        <v>14</v>
      </c>
      <c r="H478">
        <v>47</v>
      </c>
      <c r="J478" s="8">
        <f>VLOOKUP($C478, Kategori!$A$2:$K$63,8)</f>
        <v>52.666666666666664</v>
      </c>
      <c r="K478" s="8">
        <f>VLOOKUP($C478, Kategori!$A$2:$K$63, 2, FALSE)</f>
        <v>6</v>
      </c>
      <c r="L478" s="8">
        <f>VLOOKUP($C478, Kategori!$A$2:$K$63, 10, FALSE)</f>
        <v>5.6450819672960808</v>
      </c>
      <c r="M478" s="8">
        <f>VLOOKUP($C478, Kategori!$A$2:$K$63, 11, FALSE)</f>
        <v>0.3549180327039192</v>
      </c>
      <c r="O478" s="9" t="s">
        <v>588</v>
      </c>
      <c r="Q478">
        <f t="shared" si="28"/>
        <v>3</v>
      </c>
      <c r="R478" s="6">
        <f t="shared" si="29"/>
        <v>0.5</v>
      </c>
      <c r="S478">
        <f t="shared" si="30"/>
        <v>3</v>
      </c>
      <c r="T478" s="6">
        <f t="shared" si="31"/>
        <v>0.5</v>
      </c>
    </row>
    <row r="479" spans="1:20" hidden="1">
      <c r="A479">
        <v>189</v>
      </c>
      <c r="B479" t="s">
        <v>196</v>
      </c>
      <c r="C479" s="10" t="s">
        <v>559</v>
      </c>
      <c r="D479">
        <v>30</v>
      </c>
      <c r="E479">
        <v>9</v>
      </c>
      <c r="F479">
        <v>24</v>
      </c>
      <c r="G479">
        <v>2</v>
      </c>
      <c r="H479">
        <v>22</v>
      </c>
      <c r="J479" s="8">
        <f>VLOOKUP($C479, Kategori!$A$2:$K$63,8)</f>
        <v>52.666666666666664</v>
      </c>
      <c r="K479" s="8">
        <f>VLOOKUP($C479, Kategori!$A$2:$K$63, 2, FALSE)</f>
        <v>6</v>
      </c>
      <c r="L479" s="8">
        <f>VLOOKUP($C479, Kategori!$A$2:$K$63, 10, FALSE)</f>
        <v>5.6450819672960808</v>
      </c>
      <c r="M479" s="8">
        <f>VLOOKUP($C479, Kategori!$A$2:$K$63, 11, FALSE)</f>
        <v>0.3549180327039192</v>
      </c>
      <c r="O479" s="9" t="s">
        <v>588</v>
      </c>
      <c r="Q479">
        <f t="shared" si="28"/>
        <v>3</v>
      </c>
      <c r="R479" s="6">
        <f t="shared" si="29"/>
        <v>0.5</v>
      </c>
      <c r="S479">
        <f t="shared" si="30"/>
        <v>3</v>
      </c>
      <c r="T479" s="6">
        <f t="shared" si="31"/>
        <v>0.5</v>
      </c>
    </row>
    <row r="480" spans="1:20" hidden="1">
      <c r="A480">
        <v>188</v>
      </c>
      <c r="B480" t="s">
        <v>195</v>
      </c>
      <c r="C480" s="10" t="s">
        <v>559</v>
      </c>
      <c r="D480">
        <v>30</v>
      </c>
      <c r="E480">
        <v>19</v>
      </c>
      <c r="F480">
        <v>15</v>
      </c>
      <c r="G480">
        <v>5</v>
      </c>
      <c r="H480">
        <v>10</v>
      </c>
      <c r="J480" s="8">
        <f>VLOOKUP($C480, Kategori!$A$2:$K$63,8)</f>
        <v>52.666666666666664</v>
      </c>
      <c r="K480" s="8">
        <f>VLOOKUP($C480, Kategori!$A$2:$K$63, 2, FALSE)</f>
        <v>6</v>
      </c>
      <c r="L480" s="8">
        <f>VLOOKUP($C480, Kategori!$A$2:$K$63, 10, FALSE)</f>
        <v>5.6450819672960808</v>
      </c>
      <c r="M480" s="8">
        <f>VLOOKUP($C480, Kategori!$A$2:$K$63, 11, FALSE)</f>
        <v>0.3549180327039192</v>
      </c>
      <c r="O480" s="9" t="s">
        <v>588</v>
      </c>
      <c r="Q480">
        <f t="shared" si="28"/>
        <v>3</v>
      </c>
      <c r="R480" s="6">
        <f t="shared" si="29"/>
        <v>0.5</v>
      </c>
      <c r="S480">
        <f t="shared" si="30"/>
        <v>3</v>
      </c>
      <c r="T480" s="6">
        <f t="shared" si="31"/>
        <v>0.5</v>
      </c>
    </row>
    <row r="481" spans="1:20" s="13" customFormat="1">
      <c r="A481" s="13">
        <v>446</v>
      </c>
      <c r="B481" s="17" t="s">
        <v>453</v>
      </c>
      <c r="C481" s="13" t="s">
        <v>535</v>
      </c>
      <c r="D481" s="13">
        <v>312</v>
      </c>
      <c r="E481" s="13">
        <v>41</v>
      </c>
      <c r="F481" s="13">
        <v>286</v>
      </c>
      <c r="G481" s="13">
        <v>28</v>
      </c>
      <c r="H481" s="13">
        <v>258</v>
      </c>
      <c r="J481" s="14">
        <f>VLOOKUP($C481, Kategori!$A$2:$K$63,8)</f>
        <v>67.64</v>
      </c>
      <c r="K481" s="14">
        <f>VLOOKUP($C481, Kategori!$A$2:$K$63, 2, FALSE)</f>
        <v>25</v>
      </c>
      <c r="L481" s="14">
        <f>VLOOKUP($C481, Kategori!$A$2:$K$63, 10, FALSE)</f>
        <v>4.6565041983891078</v>
      </c>
      <c r="M481" s="14">
        <f>VLOOKUP($C481, Kategori!$A$2:$K$63, 11, FALSE)</f>
        <v>20.343495801610892</v>
      </c>
      <c r="O481" s="15" t="s">
        <v>589</v>
      </c>
      <c r="Q481" s="13">
        <f t="shared" si="28"/>
        <v>10</v>
      </c>
      <c r="R481" s="16">
        <f t="shared" si="29"/>
        <v>0.4</v>
      </c>
      <c r="S481" s="13">
        <f t="shared" si="30"/>
        <v>15</v>
      </c>
      <c r="T481" s="16">
        <f t="shared" si="31"/>
        <v>0.6</v>
      </c>
    </row>
    <row r="482" spans="1:20" s="13" customFormat="1">
      <c r="A482" s="13">
        <v>437</v>
      </c>
      <c r="B482" s="17" t="s">
        <v>444</v>
      </c>
      <c r="C482" s="13" t="s">
        <v>535</v>
      </c>
      <c r="D482" s="13">
        <v>133</v>
      </c>
      <c r="E482" s="13">
        <v>1</v>
      </c>
      <c r="F482" s="13">
        <v>155</v>
      </c>
      <c r="G482" s="13">
        <v>24</v>
      </c>
      <c r="H482" s="13">
        <v>131</v>
      </c>
      <c r="J482" s="14">
        <f>VLOOKUP($C482, Kategori!$A$2:$K$63,8)</f>
        <v>67.64</v>
      </c>
      <c r="K482" s="14">
        <f>VLOOKUP($C482, Kategori!$A$2:$K$63, 2, FALSE)</f>
        <v>25</v>
      </c>
      <c r="L482" s="14">
        <f>VLOOKUP($C482, Kategori!$A$2:$K$63, 10, FALSE)</f>
        <v>4.6565041983891078</v>
      </c>
      <c r="M482" s="14">
        <f>VLOOKUP($C482, Kategori!$A$2:$K$63, 11, FALSE)</f>
        <v>20.343495801610892</v>
      </c>
      <c r="O482" s="15" t="s">
        <v>589</v>
      </c>
      <c r="Q482" s="13">
        <f t="shared" si="28"/>
        <v>10</v>
      </c>
      <c r="R482" s="16">
        <f t="shared" si="29"/>
        <v>0.4</v>
      </c>
      <c r="S482" s="13">
        <f t="shared" si="30"/>
        <v>15</v>
      </c>
      <c r="T482" s="16">
        <f t="shared" si="31"/>
        <v>0.6</v>
      </c>
    </row>
    <row r="483" spans="1:20" s="13" customFormat="1">
      <c r="A483" s="13">
        <v>447</v>
      </c>
      <c r="B483" s="17" t="s">
        <v>454</v>
      </c>
      <c r="C483" s="13" t="s">
        <v>535</v>
      </c>
      <c r="D483" s="13">
        <v>108</v>
      </c>
      <c r="E483" s="13">
        <v>7</v>
      </c>
      <c r="F483" s="13">
        <v>114</v>
      </c>
      <c r="G483" s="13">
        <v>14</v>
      </c>
      <c r="H483" s="13">
        <v>100</v>
      </c>
      <c r="J483" s="14">
        <f>VLOOKUP($C483, Kategori!$A$2:$K$63,8)</f>
        <v>67.64</v>
      </c>
      <c r="K483" s="14">
        <f>VLOOKUP($C483, Kategori!$A$2:$K$63, 2, FALSE)</f>
        <v>25</v>
      </c>
      <c r="L483" s="14">
        <f>VLOOKUP($C483, Kategori!$A$2:$K$63, 10, FALSE)</f>
        <v>4.6565041983891078</v>
      </c>
      <c r="M483" s="14">
        <f>VLOOKUP($C483, Kategori!$A$2:$K$63, 11, FALSE)</f>
        <v>20.343495801610892</v>
      </c>
      <c r="O483" s="15" t="s">
        <v>589</v>
      </c>
      <c r="Q483" s="13">
        <f t="shared" si="28"/>
        <v>10</v>
      </c>
      <c r="R483" s="16">
        <f t="shared" si="29"/>
        <v>0.4</v>
      </c>
      <c r="S483" s="13">
        <f t="shared" si="30"/>
        <v>15</v>
      </c>
      <c r="T483" s="16">
        <f t="shared" si="31"/>
        <v>0.6</v>
      </c>
    </row>
    <row r="484" spans="1:20" s="13" customFormat="1">
      <c r="A484" s="13">
        <v>426</v>
      </c>
      <c r="B484" s="17" t="s">
        <v>433</v>
      </c>
      <c r="C484" s="13" t="s">
        <v>535</v>
      </c>
      <c r="D484" s="13">
        <v>108</v>
      </c>
      <c r="E484" s="13">
        <v>13</v>
      </c>
      <c r="F484" s="13">
        <v>101</v>
      </c>
      <c r="G484" s="13">
        <v>5</v>
      </c>
      <c r="H484" s="13">
        <v>96</v>
      </c>
      <c r="J484" s="14">
        <f>VLOOKUP($C484, Kategori!$A$2:$K$63,8)</f>
        <v>67.64</v>
      </c>
      <c r="K484" s="14">
        <f>VLOOKUP($C484, Kategori!$A$2:$K$63, 2, FALSE)</f>
        <v>25</v>
      </c>
      <c r="L484" s="14">
        <f>VLOOKUP($C484, Kategori!$A$2:$K$63, 10, FALSE)</f>
        <v>4.6565041983891078</v>
      </c>
      <c r="M484" s="14">
        <f>VLOOKUP($C484, Kategori!$A$2:$K$63, 11, FALSE)</f>
        <v>20.343495801610892</v>
      </c>
      <c r="O484" s="15" t="s">
        <v>589</v>
      </c>
      <c r="Q484" s="13">
        <f t="shared" si="28"/>
        <v>10</v>
      </c>
      <c r="R484" s="16">
        <f t="shared" si="29"/>
        <v>0.4</v>
      </c>
      <c r="S484" s="13">
        <f t="shared" si="30"/>
        <v>15</v>
      </c>
      <c r="T484" s="16">
        <f t="shared" si="31"/>
        <v>0.6</v>
      </c>
    </row>
    <row r="485" spans="1:20" s="13" customFormat="1">
      <c r="A485" s="13">
        <v>425</v>
      </c>
      <c r="B485" s="17" t="s">
        <v>432</v>
      </c>
      <c r="C485" s="13" t="s">
        <v>535</v>
      </c>
      <c r="D485" s="13">
        <v>118</v>
      </c>
      <c r="E485" s="13">
        <v>14</v>
      </c>
      <c r="F485" s="13">
        <v>109</v>
      </c>
      <c r="G485" s="13">
        <v>15</v>
      </c>
      <c r="H485" s="13">
        <v>94</v>
      </c>
      <c r="J485" s="14">
        <f>VLOOKUP($C485, Kategori!$A$2:$K$63,8)</f>
        <v>67.64</v>
      </c>
      <c r="K485" s="14">
        <f>VLOOKUP($C485, Kategori!$A$2:$K$63, 2, FALSE)</f>
        <v>25</v>
      </c>
      <c r="L485" s="14">
        <f>VLOOKUP($C485, Kategori!$A$2:$K$63, 10, FALSE)</f>
        <v>4.6565041983891078</v>
      </c>
      <c r="M485" s="14">
        <f>VLOOKUP($C485, Kategori!$A$2:$K$63, 11, FALSE)</f>
        <v>20.343495801610892</v>
      </c>
      <c r="O485" s="15" t="s">
        <v>589</v>
      </c>
      <c r="Q485" s="13">
        <f t="shared" si="28"/>
        <v>10</v>
      </c>
      <c r="R485" s="16">
        <f t="shared" si="29"/>
        <v>0.4</v>
      </c>
      <c r="S485" s="13">
        <f t="shared" si="30"/>
        <v>15</v>
      </c>
      <c r="T485" s="16">
        <f t="shared" si="31"/>
        <v>0.6</v>
      </c>
    </row>
    <row r="486" spans="1:20" s="13" customFormat="1">
      <c r="A486" s="13">
        <v>436</v>
      </c>
      <c r="B486" s="17" t="s">
        <v>443</v>
      </c>
      <c r="C486" s="13" t="s">
        <v>535</v>
      </c>
      <c r="D486" s="13">
        <v>143</v>
      </c>
      <c r="E486" s="13">
        <v>46</v>
      </c>
      <c r="F486" s="13">
        <v>107</v>
      </c>
      <c r="G486" s="13">
        <v>15</v>
      </c>
      <c r="H486" s="13">
        <v>92</v>
      </c>
      <c r="J486" s="14">
        <f>VLOOKUP($C486, Kategori!$A$2:$K$63,8)</f>
        <v>67.64</v>
      </c>
      <c r="K486" s="14">
        <f>VLOOKUP($C486, Kategori!$A$2:$K$63, 2, FALSE)</f>
        <v>25</v>
      </c>
      <c r="L486" s="14">
        <f>VLOOKUP($C486, Kategori!$A$2:$K$63, 10, FALSE)</f>
        <v>4.6565041983891078</v>
      </c>
      <c r="M486" s="14">
        <f>VLOOKUP($C486, Kategori!$A$2:$K$63, 11, FALSE)</f>
        <v>20.343495801610892</v>
      </c>
      <c r="O486" s="15" t="s">
        <v>589</v>
      </c>
      <c r="Q486" s="13">
        <f t="shared" si="28"/>
        <v>10</v>
      </c>
      <c r="R486" s="16">
        <f t="shared" si="29"/>
        <v>0.4</v>
      </c>
      <c r="S486" s="13">
        <f t="shared" si="30"/>
        <v>15</v>
      </c>
      <c r="T486" s="16">
        <f t="shared" si="31"/>
        <v>0.6</v>
      </c>
    </row>
    <row r="487" spans="1:20" s="13" customFormat="1">
      <c r="A487" s="13">
        <v>443</v>
      </c>
      <c r="B487" s="17" t="s">
        <v>450</v>
      </c>
      <c r="C487" s="13" t="s">
        <v>535</v>
      </c>
      <c r="D487" s="13">
        <v>108</v>
      </c>
      <c r="E487" s="13">
        <v>24</v>
      </c>
      <c r="F487" s="13">
        <v>94</v>
      </c>
      <c r="G487" s="13">
        <v>9</v>
      </c>
      <c r="H487" s="13">
        <v>85</v>
      </c>
      <c r="J487" s="14">
        <f>VLOOKUP($C487, Kategori!$A$2:$K$63,8)</f>
        <v>67.64</v>
      </c>
      <c r="K487" s="14">
        <f>VLOOKUP($C487, Kategori!$A$2:$K$63, 2, FALSE)</f>
        <v>25</v>
      </c>
      <c r="L487" s="14">
        <f>VLOOKUP($C487, Kategori!$A$2:$K$63, 10, FALSE)</f>
        <v>4.6565041983891078</v>
      </c>
      <c r="M487" s="14">
        <f>VLOOKUP($C487, Kategori!$A$2:$K$63, 11, FALSE)</f>
        <v>20.343495801610892</v>
      </c>
      <c r="O487" s="15" t="s">
        <v>589</v>
      </c>
      <c r="Q487" s="13">
        <f t="shared" si="28"/>
        <v>10</v>
      </c>
      <c r="R487" s="16">
        <f t="shared" si="29"/>
        <v>0.4</v>
      </c>
      <c r="S487" s="13">
        <f t="shared" si="30"/>
        <v>15</v>
      </c>
      <c r="T487" s="16">
        <f t="shared" si="31"/>
        <v>0.6</v>
      </c>
    </row>
    <row r="488" spans="1:20" s="13" customFormat="1">
      <c r="A488" s="13">
        <v>432</v>
      </c>
      <c r="B488" s="17" t="s">
        <v>439</v>
      </c>
      <c r="C488" s="13" t="s">
        <v>535</v>
      </c>
      <c r="D488" s="13">
        <v>125</v>
      </c>
      <c r="E488" s="13">
        <v>41</v>
      </c>
      <c r="F488" s="13">
        <v>112</v>
      </c>
      <c r="G488" s="13">
        <v>29</v>
      </c>
      <c r="H488" s="13">
        <v>83</v>
      </c>
      <c r="J488" s="14">
        <f>VLOOKUP($C488, Kategori!$A$2:$K$63,8)</f>
        <v>67.64</v>
      </c>
      <c r="K488" s="14">
        <f>VLOOKUP($C488, Kategori!$A$2:$K$63, 2, FALSE)</f>
        <v>25</v>
      </c>
      <c r="L488" s="14">
        <f>VLOOKUP($C488, Kategori!$A$2:$K$63, 10, FALSE)</f>
        <v>4.6565041983891078</v>
      </c>
      <c r="M488" s="14">
        <f>VLOOKUP($C488, Kategori!$A$2:$K$63, 11, FALSE)</f>
        <v>20.343495801610892</v>
      </c>
      <c r="O488" s="15" t="s">
        <v>589</v>
      </c>
      <c r="Q488" s="13">
        <f t="shared" si="28"/>
        <v>10</v>
      </c>
      <c r="R488" s="16">
        <f t="shared" si="29"/>
        <v>0.4</v>
      </c>
      <c r="S488" s="13">
        <f t="shared" si="30"/>
        <v>15</v>
      </c>
      <c r="T488" s="16">
        <f t="shared" si="31"/>
        <v>0.6</v>
      </c>
    </row>
    <row r="489" spans="1:20" s="13" customFormat="1">
      <c r="A489" s="13">
        <v>439</v>
      </c>
      <c r="B489" s="17" t="s">
        <v>446</v>
      </c>
      <c r="C489" s="13" t="s">
        <v>535</v>
      </c>
      <c r="D489" s="13">
        <v>86</v>
      </c>
      <c r="E489" s="13">
        <v>8</v>
      </c>
      <c r="F489" s="13">
        <v>91</v>
      </c>
      <c r="G489" s="13">
        <v>10</v>
      </c>
      <c r="H489" s="13">
        <v>81</v>
      </c>
      <c r="J489" s="14">
        <f>VLOOKUP($C489, Kategori!$A$2:$K$63,8)</f>
        <v>67.64</v>
      </c>
      <c r="K489" s="14">
        <f>VLOOKUP($C489, Kategori!$A$2:$K$63, 2, FALSE)</f>
        <v>25</v>
      </c>
      <c r="L489" s="14">
        <f>VLOOKUP($C489, Kategori!$A$2:$K$63, 10, FALSE)</f>
        <v>4.6565041983891078</v>
      </c>
      <c r="M489" s="14">
        <f>VLOOKUP($C489, Kategori!$A$2:$K$63, 11, FALSE)</f>
        <v>20.343495801610892</v>
      </c>
      <c r="O489" s="15" t="s">
        <v>589</v>
      </c>
      <c r="Q489" s="13">
        <f t="shared" si="28"/>
        <v>10</v>
      </c>
      <c r="R489" s="16">
        <f t="shared" si="29"/>
        <v>0.4</v>
      </c>
      <c r="S489" s="13">
        <f t="shared" si="30"/>
        <v>15</v>
      </c>
      <c r="T489" s="16">
        <f t="shared" si="31"/>
        <v>0.6</v>
      </c>
    </row>
    <row r="490" spans="1:20" s="13" customFormat="1">
      <c r="A490" s="17">
        <v>445</v>
      </c>
      <c r="B490" s="17" t="s">
        <v>452</v>
      </c>
      <c r="C490" s="13" t="s">
        <v>535</v>
      </c>
      <c r="D490" s="13">
        <v>107</v>
      </c>
      <c r="E490" s="13">
        <v>26</v>
      </c>
      <c r="F490" s="13">
        <v>92</v>
      </c>
      <c r="G490" s="13">
        <v>12</v>
      </c>
      <c r="H490" s="13">
        <v>80</v>
      </c>
      <c r="J490" s="14">
        <f>VLOOKUP($C490, Kategori!$A$2:$K$63,8)</f>
        <v>67.64</v>
      </c>
      <c r="K490" s="14">
        <f>VLOOKUP($C490, Kategori!$A$2:$K$63, 2, FALSE)</f>
        <v>25</v>
      </c>
      <c r="L490" s="14">
        <f>VLOOKUP($C490, Kategori!$A$2:$K$63, 10, FALSE)</f>
        <v>4.6565041983891078</v>
      </c>
      <c r="M490" s="14">
        <f>VLOOKUP($C490, Kategori!$A$2:$K$63, 11, FALSE)</f>
        <v>20.343495801610892</v>
      </c>
      <c r="O490" s="15" t="s">
        <v>589</v>
      </c>
      <c r="Q490" s="13">
        <f t="shared" si="28"/>
        <v>10</v>
      </c>
      <c r="R490" s="16">
        <f t="shared" si="29"/>
        <v>0.4</v>
      </c>
      <c r="S490" s="13">
        <f t="shared" si="30"/>
        <v>15</v>
      </c>
      <c r="T490" s="16">
        <f t="shared" si="31"/>
        <v>0.6</v>
      </c>
    </row>
    <row r="491" spans="1:20">
      <c r="A491">
        <v>427</v>
      </c>
      <c r="B491" t="s">
        <v>434</v>
      </c>
      <c r="C491" t="s">
        <v>535</v>
      </c>
      <c r="D491">
        <v>95</v>
      </c>
      <c r="E491">
        <v>34</v>
      </c>
      <c r="F491">
        <v>74</v>
      </c>
      <c r="G491">
        <v>8</v>
      </c>
      <c r="H491">
        <v>66</v>
      </c>
      <c r="J491" s="8">
        <f>VLOOKUP($C491, Kategori!$A$2:$K$63,8)</f>
        <v>67.64</v>
      </c>
      <c r="K491" s="8">
        <f>VLOOKUP($C491, Kategori!$A$2:$K$63, 2, FALSE)</f>
        <v>25</v>
      </c>
      <c r="L491" s="8">
        <f>VLOOKUP($C491, Kategori!$A$2:$K$63, 10, FALSE)</f>
        <v>4.6565041983891078</v>
      </c>
      <c r="M491" s="8">
        <f>VLOOKUP($C491, Kategori!$A$2:$K$63, 11, FALSE)</f>
        <v>20.343495801610892</v>
      </c>
      <c r="O491" s="9" t="s">
        <v>588</v>
      </c>
      <c r="Q491">
        <f t="shared" si="28"/>
        <v>10</v>
      </c>
      <c r="R491" s="6">
        <f t="shared" si="29"/>
        <v>0.4</v>
      </c>
      <c r="S491">
        <f t="shared" si="30"/>
        <v>15</v>
      </c>
      <c r="T491" s="6">
        <f t="shared" si="31"/>
        <v>0.6</v>
      </c>
    </row>
    <row r="492" spans="1:20">
      <c r="A492">
        <v>442</v>
      </c>
      <c r="B492" t="s">
        <v>449</v>
      </c>
      <c r="C492" t="s">
        <v>535</v>
      </c>
      <c r="D492">
        <v>72</v>
      </c>
      <c r="E492">
        <v>4</v>
      </c>
      <c r="F492">
        <v>76</v>
      </c>
      <c r="G492">
        <v>11</v>
      </c>
      <c r="H492">
        <v>65</v>
      </c>
      <c r="J492" s="8">
        <f>VLOOKUP($C492, Kategori!$A$2:$K$63,8)</f>
        <v>67.64</v>
      </c>
      <c r="K492" s="8">
        <f>VLOOKUP($C492, Kategori!$A$2:$K$63, 2, FALSE)</f>
        <v>25</v>
      </c>
      <c r="L492" s="8">
        <f>VLOOKUP($C492, Kategori!$A$2:$K$63, 10, FALSE)</f>
        <v>4.6565041983891078</v>
      </c>
      <c r="M492" s="8">
        <f>VLOOKUP($C492, Kategori!$A$2:$K$63, 11, FALSE)</f>
        <v>20.343495801610892</v>
      </c>
      <c r="O492" s="9" t="s">
        <v>588</v>
      </c>
      <c r="Q492">
        <f t="shared" si="28"/>
        <v>10</v>
      </c>
      <c r="R492" s="6">
        <f t="shared" si="29"/>
        <v>0.4</v>
      </c>
      <c r="S492">
        <f t="shared" si="30"/>
        <v>15</v>
      </c>
      <c r="T492" s="6">
        <f t="shared" si="31"/>
        <v>0.6</v>
      </c>
    </row>
    <row r="493" spans="1:20">
      <c r="A493">
        <v>438</v>
      </c>
      <c r="B493" t="s">
        <v>445</v>
      </c>
      <c r="C493" t="s">
        <v>535</v>
      </c>
      <c r="D493">
        <v>72</v>
      </c>
      <c r="E493">
        <v>6</v>
      </c>
      <c r="F493">
        <v>73</v>
      </c>
      <c r="G493">
        <v>13</v>
      </c>
      <c r="H493">
        <v>60</v>
      </c>
      <c r="J493" s="8">
        <f>VLOOKUP($C493, Kategori!$A$2:$K$63,8)</f>
        <v>67.64</v>
      </c>
      <c r="K493" s="8">
        <f>VLOOKUP($C493, Kategori!$A$2:$K$63, 2, FALSE)</f>
        <v>25</v>
      </c>
      <c r="L493" s="8">
        <f>VLOOKUP($C493, Kategori!$A$2:$K$63, 10, FALSE)</f>
        <v>4.6565041983891078</v>
      </c>
      <c r="M493" s="8">
        <f>VLOOKUP($C493, Kategori!$A$2:$K$63, 11, FALSE)</f>
        <v>20.343495801610892</v>
      </c>
      <c r="O493" s="9" t="s">
        <v>588</v>
      </c>
      <c r="Q493">
        <f t="shared" si="28"/>
        <v>10</v>
      </c>
      <c r="R493" s="6">
        <f t="shared" si="29"/>
        <v>0.4</v>
      </c>
      <c r="S493">
        <f t="shared" si="30"/>
        <v>15</v>
      </c>
      <c r="T493" s="6">
        <f t="shared" si="31"/>
        <v>0.6</v>
      </c>
    </row>
    <row r="494" spans="1:20">
      <c r="A494">
        <v>441</v>
      </c>
      <c r="B494" t="s">
        <v>448</v>
      </c>
      <c r="C494" t="s">
        <v>535</v>
      </c>
      <c r="D494">
        <v>71</v>
      </c>
      <c r="E494">
        <v>9</v>
      </c>
      <c r="F494">
        <v>70</v>
      </c>
      <c r="G494">
        <v>11</v>
      </c>
      <c r="H494">
        <v>59</v>
      </c>
      <c r="J494" s="8">
        <f>VLOOKUP($C494, Kategori!$A$2:$K$63,8)</f>
        <v>67.64</v>
      </c>
      <c r="K494" s="8">
        <f>VLOOKUP($C494, Kategori!$A$2:$K$63, 2, FALSE)</f>
        <v>25</v>
      </c>
      <c r="L494" s="8">
        <f>VLOOKUP($C494, Kategori!$A$2:$K$63, 10, FALSE)</f>
        <v>4.6565041983891078</v>
      </c>
      <c r="M494" s="8">
        <f>VLOOKUP($C494, Kategori!$A$2:$K$63, 11, FALSE)</f>
        <v>20.343495801610892</v>
      </c>
      <c r="O494" s="9" t="s">
        <v>588</v>
      </c>
      <c r="Q494">
        <f t="shared" si="28"/>
        <v>10</v>
      </c>
      <c r="R494" s="6">
        <f t="shared" si="29"/>
        <v>0.4</v>
      </c>
      <c r="S494">
        <f t="shared" si="30"/>
        <v>15</v>
      </c>
      <c r="T494" s="6">
        <f t="shared" si="31"/>
        <v>0.6</v>
      </c>
    </row>
    <row r="495" spans="1:20">
      <c r="A495">
        <v>430</v>
      </c>
      <c r="B495" t="s">
        <v>437</v>
      </c>
      <c r="C495" t="s">
        <v>535</v>
      </c>
      <c r="D495">
        <v>76</v>
      </c>
      <c r="E495">
        <v>26</v>
      </c>
      <c r="F495">
        <v>52</v>
      </c>
      <c r="G495">
        <v>2</v>
      </c>
      <c r="H495">
        <v>50</v>
      </c>
      <c r="J495" s="8">
        <f>VLOOKUP($C495, Kategori!$A$2:$K$63,8)</f>
        <v>67.64</v>
      </c>
      <c r="K495" s="8">
        <f>VLOOKUP($C495, Kategori!$A$2:$K$63, 2, FALSE)</f>
        <v>25</v>
      </c>
      <c r="L495" s="8">
        <f>VLOOKUP($C495, Kategori!$A$2:$K$63, 10, FALSE)</f>
        <v>4.6565041983891078</v>
      </c>
      <c r="M495" s="8">
        <f>VLOOKUP($C495, Kategori!$A$2:$K$63, 11, FALSE)</f>
        <v>20.343495801610892</v>
      </c>
      <c r="O495" s="9" t="s">
        <v>588</v>
      </c>
      <c r="Q495">
        <f t="shared" si="28"/>
        <v>10</v>
      </c>
      <c r="R495" s="6">
        <f t="shared" si="29"/>
        <v>0.4</v>
      </c>
      <c r="S495">
        <f t="shared" si="30"/>
        <v>15</v>
      </c>
      <c r="T495" s="6">
        <f t="shared" si="31"/>
        <v>0.6</v>
      </c>
    </row>
    <row r="496" spans="1:20">
      <c r="A496">
        <v>449</v>
      </c>
      <c r="B496" t="s">
        <v>456</v>
      </c>
      <c r="C496" t="s">
        <v>535</v>
      </c>
      <c r="D496">
        <v>72</v>
      </c>
      <c r="E496">
        <v>24</v>
      </c>
      <c r="F496">
        <v>51</v>
      </c>
      <c r="G496">
        <v>3</v>
      </c>
      <c r="H496">
        <v>48</v>
      </c>
      <c r="J496" s="8">
        <f>VLOOKUP($C496, Kategori!$A$2:$K$63,8)</f>
        <v>67.64</v>
      </c>
      <c r="K496" s="8">
        <f>VLOOKUP($C496, Kategori!$A$2:$K$63, 2, FALSE)</f>
        <v>25</v>
      </c>
      <c r="L496" s="8">
        <f>VLOOKUP($C496, Kategori!$A$2:$K$63, 10, FALSE)</f>
        <v>4.6565041983891078</v>
      </c>
      <c r="M496" s="8">
        <f>VLOOKUP($C496, Kategori!$A$2:$K$63, 11, FALSE)</f>
        <v>20.343495801610892</v>
      </c>
      <c r="O496" s="9" t="s">
        <v>588</v>
      </c>
      <c r="Q496">
        <f t="shared" si="28"/>
        <v>10</v>
      </c>
      <c r="R496" s="6">
        <f t="shared" si="29"/>
        <v>0.4</v>
      </c>
      <c r="S496">
        <f t="shared" si="30"/>
        <v>15</v>
      </c>
      <c r="T496" s="6">
        <f t="shared" si="31"/>
        <v>0.6</v>
      </c>
    </row>
    <row r="497" spans="1:20">
      <c r="A497">
        <v>433</v>
      </c>
      <c r="B497" t="s">
        <v>440</v>
      </c>
      <c r="C497" t="s">
        <v>535</v>
      </c>
      <c r="D497">
        <v>72</v>
      </c>
      <c r="E497">
        <v>31</v>
      </c>
      <c r="F497">
        <v>50</v>
      </c>
      <c r="G497">
        <v>11</v>
      </c>
      <c r="H497">
        <v>39</v>
      </c>
      <c r="J497" s="8">
        <f>VLOOKUP($C497, Kategori!$A$2:$K$63,8)</f>
        <v>67.64</v>
      </c>
      <c r="K497" s="8">
        <f>VLOOKUP($C497, Kategori!$A$2:$K$63, 2, FALSE)</f>
        <v>25</v>
      </c>
      <c r="L497" s="8">
        <f>VLOOKUP($C497, Kategori!$A$2:$K$63, 10, FALSE)</f>
        <v>4.6565041983891078</v>
      </c>
      <c r="M497" s="8">
        <f>VLOOKUP($C497, Kategori!$A$2:$K$63, 11, FALSE)</f>
        <v>20.343495801610892</v>
      </c>
      <c r="O497" s="9" t="s">
        <v>588</v>
      </c>
      <c r="Q497">
        <f t="shared" si="28"/>
        <v>10</v>
      </c>
      <c r="R497" s="6">
        <f t="shared" si="29"/>
        <v>0.4</v>
      </c>
      <c r="S497">
        <f t="shared" si="30"/>
        <v>15</v>
      </c>
      <c r="T497" s="6">
        <f t="shared" si="31"/>
        <v>0.6</v>
      </c>
    </row>
    <row r="498" spans="1:20">
      <c r="A498">
        <v>431</v>
      </c>
      <c r="B498" t="s">
        <v>438</v>
      </c>
      <c r="C498" t="s">
        <v>535</v>
      </c>
      <c r="D498">
        <v>72</v>
      </c>
      <c r="E498">
        <v>35</v>
      </c>
      <c r="F498">
        <v>39</v>
      </c>
      <c r="G498">
        <v>3</v>
      </c>
      <c r="H498">
        <v>36</v>
      </c>
      <c r="J498" s="8">
        <f>VLOOKUP($C498, Kategori!$A$2:$K$63,8)</f>
        <v>67.64</v>
      </c>
      <c r="K498" s="8">
        <f>VLOOKUP($C498, Kategori!$A$2:$K$63, 2, FALSE)</f>
        <v>25</v>
      </c>
      <c r="L498" s="8">
        <f>VLOOKUP($C498, Kategori!$A$2:$K$63, 10, FALSE)</f>
        <v>4.6565041983891078</v>
      </c>
      <c r="M498" s="8">
        <f>VLOOKUP($C498, Kategori!$A$2:$K$63, 11, FALSE)</f>
        <v>20.343495801610892</v>
      </c>
      <c r="O498" s="9" t="s">
        <v>588</v>
      </c>
      <c r="Q498">
        <f t="shared" si="28"/>
        <v>10</v>
      </c>
      <c r="R498" s="6">
        <f t="shared" si="29"/>
        <v>0.4</v>
      </c>
      <c r="S498">
        <f t="shared" si="30"/>
        <v>15</v>
      </c>
      <c r="T498" s="6">
        <f t="shared" si="31"/>
        <v>0.6</v>
      </c>
    </row>
    <row r="499" spans="1:20">
      <c r="A499">
        <v>444</v>
      </c>
      <c r="B499" t="s">
        <v>451</v>
      </c>
      <c r="C499" t="s">
        <v>535</v>
      </c>
      <c r="D499">
        <v>70</v>
      </c>
      <c r="E499">
        <v>36</v>
      </c>
      <c r="F499">
        <v>41</v>
      </c>
      <c r="G499">
        <v>8</v>
      </c>
      <c r="H499">
        <v>33</v>
      </c>
      <c r="J499" s="8">
        <f>VLOOKUP($C499, Kategori!$A$2:$K$63,8)</f>
        <v>67.64</v>
      </c>
      <c r="K499" s="8">
        <f>VLOOKUP($C499, Kategori!$A$2:$K$63, 2, FALSE)</f>
        <v>25</v>
      </c>
      <c r="L499" s="8">
        <f>VLOOKUP($C499, Kategori!$A$2:$K$63, 10, FALSE)</f>
        <v>4.6565041983891078</v>
      </c>
      <c r="M499" s="8">
        <f>VLOOKUP($C499, Kategori!$A$2:$K$63, 11, FALSE)</f>
        <v>20.343495801610892</v>
      </c>
      <c r="O499" s="9" t="s">
        <v>588</v>
      </c>
      <c r="Q499">
        <f t="shared" si="28"/>
        <v>10</v>
      </c>
      <c r="R499" s="6">
        <f t="shared" si="29"/>
        <v>0.4</v>
      </c>
      <c r="S499">
        <f t="shared" si="30"/>
        <v>15</v>
      </c>
      <c r="T499" s="6">
        <f t="shared" si="31"/>
        <v>0.6</v>
      </c>
    </row>
    <row r="500" spans="1:20">
      <c r="A500">
        <v>435</v>
      </c>
      <c r="B500" t="s">
        <v>442</v>
      </c>
      <c r="C500" t="s">
        <v>535</v>
      </c>
      <c r="D500">
        <v>36</v>
      </c>
      <c r="E500">
        <v>3</v>
      </c>
      <c r="F500">
        <v>35</v>
      </c>
      <c r="G500">
        <v>5</v>
      </c>
      <c r="H500">
        <v>30</v>
      </c>
      <c r="J500" s="8">
        <f>VLOOKUP($C500, Kategori!$A$2:$K$63,8)</f>
        <v>67.64</v>
      </c>
      <c r="K500" s="8">
        <f>VLOOKUP($C500, Kategori!$A$2:$K$63, 2, FALSE)</f>
        <v>25</v>
      </c>
      <c r="L500" s="8">
        <f>VLOOKUP($C500, Kategori!$A$2:$K$63, 10, FALSE)</f>
        <v>4.6565041983891078</v>
      </c>
      <c r="M500" s="8">
        <f>VLOOKUP($C500, Kategori!$A$2:$K$63, 11, FALSE)</f>
        <v>20.343495801610892</v>
      </c>
      <c r="O500" s="9" t="s">
        <v>588</v>
      </c>
      <c r="Q500">
        <f t="shared" si="28"/>
        <v>10</v>
      </c>
      <c r="R500" s="6">
        <f t="shared" si="29"/>
        <v>0.4</v>
      </c>
      <c r="S500">
        <f t="shared" si="30"/>
        <v>15</v>
      </c>
      <c r="T500" s="6">
        <f t="shared" si="31"/>
        <v>0.6</v>
      </c>
    </row>
    <row r="501" spans="1:20">
      <c r="A501">
        <v>434</v>
      </c>
      <c r="B501" t="s">
        <v>441</v>
      </c>
      <c r="C501" t="s">
        <v>535</v>
      </c>
      <c r="D501">
        <v>36</v>
      </c>
      <c r="E501">
        <v>9</v>
      </c>
      <c r="F501">
        <v>29</v>
      </c>
      <c r="G501">
        <v>1</v>
      </c>
      <c r="H501">
        <v>28</v>
      </c>
      <c r="J501" s="8">
        <f>VLOOKUP($C501, Kategori!$A$2:$K$63,8)</f>
        <v>67.64</v>
      </c>
      <c r="K501" s="8">
        <f>VLOOKUP($C501, Kategori!$A$2:$K$63, 2, FALSE)</f>
        <v>25</v>
      </c>
      <c r="L501" s="8">
        <f>VLOOKUP($C501, Kategori!$A$2:$K$63, 10, FALSE)</f>
        <v>4.6565041983891078</v>
      </c>
      <c r="M501" s="8">
        <f>VLOOKUP($C501, Kategori!$A$2:$K$63, 11, FALSE)</f>
        <v>20.343495801610892</v>
      </c>
      <c r="O501" s="9" t="s">
        <v>588</v>
      </c>
      <c r="Q501">
        <f t="shared" si="28"/>
        <v>10</v>
      </c>
      <c r="R501" s="6">
        <f t="shared" si="29"/>
        <v>0.4</v>
      </c>
      <c r="S501">
        <f t="shared" si="30"/>
        <v>15</v>
      </c>
      <c r="T501" s="6">
        <f t="shared" si="31"/>
        <v>0.6</v>
      </c>
    </row>
    <row r="502" spans="1:20">
      <c r="A502">
        <v>440</v>
      </c>
      <c r="B502" t="s">
        <v>447</v>
      </c>
      <c r="C502" t="s">
        <v>535</v>
      </c>
      <c r="D502">
        <v>44</v>
      </c>
      <c r="E502">
        <v>21</v>
      </c>
      <c r="F502">
        <v>26</v>
      </c>
      <c r="G502">
        <v>2</v>
      </c>
      <c r="H502">
        <v>24</v>
      </c>
      <c r="J502" s="8">
        <f>VLOOKUP($C502, Kategori!$A$2:$K$63,8)</f>
        <v>67.64</v>
      </c>
      <c r="K502" s="8">
        <f>VLOOKUP($C502, Kategori!$A$2:$K$63, 2, FALSE)</f>
        <v>25</v>
      </c>
      <c r="L502" s="8">
        <f>VLOOKUP($C502, Kategori!$A$2:$K$63, 10, FALSE)</f>
        <v>4.6565041983891078</v>
      </c>
      <c r="M502" s="8">
        <f>VLOOKUP($C502, Kategori!$A$2:$K$63, 11, FALSE)</f>
        <v>20.343495801610892</v>
      </c>
      <c r="O502" s="9" t="s">
        <v>588</v>
      </c>
      <c r="Q502">
        <f t="shared" si="28"/>
        <v>10</v>
      </c>
      <c r="R502" s="6">
        <f t="shared" si="29"/>
        <v>0.4</v>
      </c>
      <c r="S502">
        <f t="shared" si="30"/>
        <v>15</v>
      </c>
      <c r="T502" s="6">
        <f t="shared" si="31"/>
        <v>0.6</v>
      </c>
    </row>
    <row r="503" spans="1:20">
      <c r="A503">
        <v>424</v>
      </c>
      <c r="B503" t="s">
        <v>431</v>
      </c>
      <c r="C503" t="s">
        <v>535</v>
      </c>
      <c r="D503">
        <v>36</v>
      </c>
      <c r="E503">
        <v>14</v>
      </c>
      <c r="F503">
        <v>26</v>
      </c>
      <c r="G503">
        <v>4</v>
      </c>
      <c r="H503">
        <v>22</v>
      </c>
      <c r="J503" s="8">
        <f>VLOOKUP($C503, Kategori!$A$2:$K$63,8)</f>
        <v>67.64</v>
      </c>
      <c r="K503" s="8">
        <f>VLOOKUP($C503, Kategori!$A$2:$K$63, 2, FALSE)</f>
        <v>25</v>
      </c>
      <c r="L503" s="8">
        <f>VLOOKUP($C503, Kategori!$A$2:$K$63, 10, FALSE)</f>
        <v>4.6565041983891078</v>
      </c>
      <c r="M503" s="8">
        <f>VLOOKUP($C503, Kategori!$A$2:$K$63, 11, FALSE)</f>
        <v>20.343495801610892</v>
      </c>
      <c r="O503" s="9" t="s">
        <v>588</v>
      </c>
      <c r="Q503">
        <f t="shared" si="28"/>
        <v>10</v>
      </c>
      <c r="R503" s="6">
        <f t="shared" si="29"/>
        <v>0.4</v>
      </c>
      <c r="S503">
        <f t="shared" si="30"/>
        <v>15</v>
      </c>
      <c r="T503" s="6">
        <f t="shared" si="31"/>
        <v>0.6</v>
      </c>
    </row>
    <row r="504" spans="1:20">
      <c r="A504">
        <v>429</v>
      </c>
      <c r="B504" t="s">
        <v>436</v>
      </c>
      <c r="C504" t="s">
        <v>535</v>
      </c>
      <c r="D504">
        <v>36</v>
      </c>
      <c r="E504">
        <v>20</v>
      </c>
      <c r="F504">
        <v>21</v>
      </c>
      <c r="G504">
        <v>4</v>
      </c>
      <c r="H504">
        <v>17</v>
      </c>
      <c r="J504" s="8">
        <f>VLOOKUP($C504, Kategori!$A$2:$K$63,8)</f>
        <v>67.64</v>
      </c>
      <c r="K504" s="8">
        <f>VLOOKUP($C504, Kategori!$A$2:$K$63, 2, FALSE)</f>
        <v>25</v>
      </c>
      <c r="L504" s="8">
        <f>VLOOKUP($C504, Kategori!$A$2:$K$63, 10, FALSE)</f>
        <v>4.6565041983891078</v>
      </c>
      <c r="M504" s="8">
        <f>VLOOKUP($C504, Kategori!$A$2:$K$63, 11, FALSE)</f>
        <v>20.343495801610892</v>
      </c>
      <c r="O504" s="9" t="s">
        <v>588</v>
      </c>
      <c r="Q504">
        <f t="shared" si="28"/>
        <v>10</v>
      </c>
      <c r="R504" s="6">
        <f t="shared" si="29"/>
        <v>0.4</v>
      </c>
      <c r="S504">
        <f t="shared" si="30"/>
        <v>15</v>
      </c>
      <c r="T504" s="6">
        <f t="shared" si="31"/>
        <v>0.6</v>
      </c>
    </row>
    <row r="505" spans="1:20">
      <c r="A505">
        <v>428</v>
      </c>
      <c r="B505" t="s">
        <v>435</v>
      </c>
      <c r="C505" t="s">
        <v>535</v>
      </c>
      <c r="D505">
        <v>36</v>
      </c>
      <c r="E505">
        <v>22</v>
      </c>
      <c r="F505">
        <v>17</v>
      </c>
      <c r="G505">
        <v>3</v>
      </c>
      <c r="H505">
        <v>14</v>
      </c>
      <c r="J505" s="8">
        <f>VLOOKUP($C505, Kategori!$A$2:$K$63,8)</f>
        <v>67.64</v>
      </c>
      <c r="K505" s="8">
        <f>VLOOKUP($C505, Kategori!$A$2:$K$63, 2, FALSE)</f>
        <v>25</v>
      </c>
      <c r="L505" s="8">
        <f>VLOOKUP($C505, Kategori!$A$2:$K$63, 10, FALSE)</f>
        <v>4.6565041983891078</v>
      </c>
      <c r="M505" s="8">
        <f>VLOOKUP($C505, Kategori!$A$2:$K$63, 11, FALSE)</f>
        <v>20.343495801610892</v>
      </c>
      <c r="O505" s="9" t="s">
        <v>588</v>
      </c>
      <c r="Q505">
        <f t="shared" si="28"/>
        <v>10</v>
      </c>
      <c r="R505" s="6">
        <f t="shared" si="29"/>
        <v>0.4</v>
      </c>
      <c r="S505">
        <f t="shared" si="30"/>
        <v>15</v>
      </c>
      <c r="T505" s="6">
        <f t="shared" si="31"/>
        <v>0.6</v>
      </c>
    </row>
    <row r="506" spans="1:20" s="13" customFormat="1" hidden="1">
      <c r="A506" s="13">
        <v>461</v>
      </c>
      <c r="B506" s="17" t="s">
        <v>468</v>
      </c>
      <c r="C506" s="13" t="s">
        <v>537</v>
      </c>
      <c r="D506" s="13">
        <v>180</v>
      </c>
      <c r="E506" s="13">
        <v>29</v>
      </c>
      <c r="F506" s="13">
        <v>161</v>
      </c>
      <c r="G506" s="13">
        <v>9</v>
      </c>
      <c r="H506" s="13">
        <v>152</v>
      </c>
      <c r="J506" s="14">
        <f>VLOOKUP($C506, Kategori!$A$2:$K$63,8)</f>
        <v>48.5</v>
      </c>
      <c r="K506" s="14">
        <f>VLOOKUP($C506, Kategori!$A$2:$K$63, 2, FALSE)</f>
        <v>6</v>
      </c>
      <c r="L506" s="14">
        <f>VLOOKUP($C506, Kategori!$A$2:$K$63, 10, FALSE)</f>
        <v>3.3388594562665839</v>
      </c>
      <c r="M506" s="14">
        <f>VLOOKUP($C506, Kategori!$A$2:$K$63, 11, FALSE)</f>
        <v>2.6611405437334161</v>
      </c>
      <c r="O506" s="15" t="s">
        <v>589</v>
      </c>
      <c r="Q506" s="13">
        <f t="shared" si="28"/>
        <v>2</v>
      </c>
      <c r="R506" s="16">
        <f t="shared" si="29"/>
        <v>0.33333333333333331</v>
      </c>
      <c r="S506" s="13">
        <f t="shared" si="30"/>
        <v>4</v>
      </c>
      <c r="T506" s="16">
        <f t="shared" si="31"/>
        <v>0.66666666666666663</v>
      </c>
    </row>
    <row r="507" spans="1:20" s="13" customFormat="1" hidden="1">
      <c r="A507" s="13">
        <v>464</v>
      </c>
      <c r="B507" s="17" t="s">
        <v>471</v>
      </c>
      <c r="C507" s="13" t="s">
        <v>537</v>
      </c>
      <c r="D507" s="13">
        <v>108</v>
      </c>
      <c r="E507" s="13">
        <v>38</v>
      </c>
      <c r="F507" s="13">
        <v>74</v>
      </c>
      <c r="G507" s="13">
        <v>3</v>
      </c>
      <c r="H507" s="13">
        <v>71</v>
      </c>
      <c r="J507" s="14">
        <f>VLOOKUP($C507, Kategori!$A$2:$K$63,8)</f>
        <v>48.5</v>
      </c>
      <c r="K507" s="14">
        <f>VLOOKUP($C507, Kategori!$A$2:$K$63, 2, FALSE)</f>
        <v>6</v>
      </c>
      <c r="L507" s="14">
        <f>VLOOKUP($C507, Kategori!$A$2:$K$63, 10, FALSE)</f>
        <v>3.3388594562665839</v>
      </c>
      <c r="M507" s="14">
        <f>VLOOKUP($C507, Kategori!$A$2:$K$63, 11, FALSE)</f>
        <v>2.6611405437334161</v>
      </c>
      <c r="O507" s="15" t="s">
        <v>589</v>
      </c>
      <c r="Q507" s="13">
        <f t="shared" si="28"/>
        <v>2</v>
      </c>
      <c r="R507" s="16">
        <f t="shared" si="29"/>
        <v>0.33333333333333331</v>
      </c>
      <c r="S507" s="13">
        <f t="shared" si="30"/>
        <v>4</v>
      </c>
      <c r="T507" s="16">
        <f t="shared" si="31"/>
        <v>0.66666666666666663</v>
      </c>
    </row>
    <row r="508" spans="1:20" hidden="1">
      <c r="A508">
        <v>467</v>
      </c>
      <c r="B508" t="s">
        <v>474</v>
      </c>
      <c r="C508" s="10" t="s">
        <v>537</v>
      </c>
      <c r="D508">
        <v>36</v>
      </c>
      <c r="E508">
        <v>11</v>
      </c>
      <c r="F508">
        <v>26</v>
      </c>
      <c r="G508">
        <v>3</v>
      </c>
      <c r="H508">
        <v>23</v>
      </c>
      <c r="J508" s="8">
        <f>VLOOKUP($C508, Kategori!$A$2:$K$63,8)</f>
        <v>48.5</v>
      </c>
      <c r="K508" s="8">
        <f>VLOOKUP($C508, Kategori!$A$2:$K$63, 2, FALSE)</f>
        <v>6</v>
      </c>
      <c r="L508" s="8">
        <f>VLOOKUP($C508, Kategori!$A$2:$K$63, 10, FALSE)</f>
        <v>3.3388594562665839</v>
      </c>
      <c r="M508" s="8">
        <f>VLOOKUP($C508, Kategori!$A$2:$K$63, 11, FALSE)</f>
        <v>2.6611405437334161</v>
      </c>
      <c r="O508" s="9" t="s">
        <v>588</v>
      </c>
      <c r="Q508">
        <f t="shared" si="28"/>
        <v>2</v>
      </c>
      <c r="R508" s="6">
        <f t="shared" si="29"/>
        <v>0.33333333333333331</v>
      </c>
      <c r="S508">
        <f t="shared" si="30"/>
        <v>4</v>
      </c>
      <c r="T508" s="6">
        <f t="shared" si="31"/>
        <v>0.66666666666666663</v>
      </c>
    </row>
    <row r="509" spans="1:20" hidden="1">
      <c r="A509">
        <v>462</v>
      </c>
      <c r="B509" t="s">
        <v>469</v>
      </c>
      <c r="C509" s="10" t="s">
        <v>537</v>
      </c>
      <c r="D509">
        <v>36</v>
      </c>
      <c r="E509">
        <v>18</v>
      </c>
      <c r="F509">
        <v>23</v>
      </c>
      <c r="G509">
        <v>5</v>
      </c>
      <c r="H509">
        <v>18</v>
      </c>
      <c r="J509" s="8">
        <f>VLOOKUP($C509, Kategori!$A$2:$K$63,8)</f>
        <v>48.5</v>
      </c>
      <c r="K509" s="8">
        <f>VLOOKUP($C509, Kategori!$A$2:$K$63, 2, FALSE)</f>
        <v>6</v>
      </c>
      <c r="L509" s="8">
        <f>VLOOKUP($C509, Kategori!$A$2:$K$63, 10, FALSE)</f>
        <v>3.3388594562665839</v>
      </c>
      <c r="M509" s="8">
        <f>VLOOKUP($C509, Kategori!$A$2:$K$63, 11, FALSE)</f>
        <v>2.6611405437334161</v>
      </c>
      <c r="O509" s="9" t="s">
        <v>588</v>
      </c>
      <c r="Q509">
        <f t="shared" si="28"/>
        <v>2</v>
      </c>
      <c r="R509" s="6">
        <f t="shared" si="29"/>
        <v>0.33333333333333331</v>
      </c>
      <c r="S509">
        <f t="shared" si="30"/>
        <v>4</v>
      </c>
      <c r="T509" s="6">
        <f t="shared" si="31"/>
        <v>0.66666666666666663</v>
      </c>
    </row>
    <row r="510" spans="1:20" hidden="1">
      <c r="A510">
        <v>468</v>
      </c>
      <c r="B510" t="s">
        <v>475</v>
      </c>
      <c r="C510" s="10" t="s">
        <v>537</v>
      </c>
      <c r="D510">
        <v>36</v>
      </c>
      <c r="E510">
        <v>17</v>
      </c>
      <c r="F510">
        <v>26</v>
      </c>
      <c r="G510">
        <v>8</v>
      </c>
      <c r="H510">
        <v>18</v>
      </c>
      <c r="J510" s="8">
        <f>VLOOKUP($C510, Kategori!$A$2:$K$63,8)</f>
        <v>48.5</v>
      </c>
      <c r="K510" s="8">
        <f>VLOOKUP($C510, Kategori!$A$2:$K$63, 2, FALSE)</f>
        <v>6</v>
      </c>
      <c r="L510" s="8">
        <f>VLOOKUP($C510, Kategori!$A$2:$K$63, 10, FALSE)</f>
        <v>3.3388594562665839</v>
      </c>
      <c r="M510" s="8">
        <f>VLOOKUP($C510, Kategori!$A$2:$K$63, 11, FALSE)</f>
        <v>2.6611405437334161</v>
      </c>
      <c r="O510" s="9" t="s">
        <v>588</v>
      </c>
      <c r="Q510">
        <f t="shared" si="28"/>
        <v>2</v>
      </c>
      <c r="R510" s="6">
        <f t="shared" si="29"/>
        <v>0.33333333333333331</v>
      </c>
      <c r="S510">
        <f t="shared" si="30"/>
        <v>4</v>
      </c>
      <c r="T510" s="6">
        <f t="shared" si="31"/>
        <v>0.66666666666666663</v>
      </c>
    </row>
    <row r="511" spans="1:20" hidden="1">
      <c r="A511">
        <v>465</v>
      </c>
      <c r="B511" t="s">
        <v>472</v>
      </c>
      <c r="C511" s="10" t="s">
        <v>537</v>
      </c>
      <c r="D511">
        <v>36</v>
      </c>
      <c r="E511">
        <v>27</v>
      </c>
      <c r="F511">
        <v>10</v>
      </c>
      <c r="G511">
        <v>1</v>
      </c>
      <c r="H511">
        <v>9</v>
      </c>
      <c r="J511" s="8">
        <f>VLOOKUP($C511, Kategori!$A$2:$K$63,8)</f>
        <v>48.5</v>
      </c>
      <c r="K511" s="8">
        <f>VLOOKUP($C511, Kategori!$A$2:$K$63, 2, FALSE)</f>
        <v>6</v>
      </c>
      <c r="L511" s="8">
        <f>VLOOKUP($C511, Kategori!$A$2:$K$63, 10, FALSE)</f>
        <v>3.3388594562665839</v>
      </c>
      <c r="M511" s="8">
        <f>VLOOKUP($C511, Kategori!$A$2:$K$63, 11, FALSE)</f>
        <v>2.6611405437334161</v>
      </c>
      <c r="O511" s="9" t="s">
        <v>588</v>
      </c>
      <c r="Q511">
        <f t="shared" si="28"/>
        <v>2</v>
      </c>
      <c r="R511" s="6">
        <f t="shared" si="29"/>
        <v>0.33333333333333331</v>
      </c>
      <c r="S511">
        <f t="shared" si="30"/>
        <v>4</v>
      </c>
      <c r="T511" s="6">
        <f t="shared" si="31"/>
        <v>0.66666666666666663</v>
      </c>
    </row>
    <row r="512" spans="1:20" s="13" customFormat="1" hidden="1">
      <c r="A512" s="13">
        <v>456</v>
      </c>
      <c r="B512" s="17" t="s">
        <v>463</v>
      </c>
      <c r="C512" s="13" t="s">
        <v>534</v>
      </c>
      <c r="D512" s="13">
        <v>99</v>
      </c>
      <c r="E512" s="13">
        <v>22</v>
      </c>
      <c r="F512" s="13">
        <v>80</v>
      </c>
      <c r="G512" s="13">
        <v>7</v>
      </c>
      <c r="H512" s="13">
        <v>73</v>
      </c>
      <c r="J512" s="14">
        <f>VLOOKUP($C512, Kategori!$A$2:$K$63,8)</f>
        <v>46.25</v>
      </c>
      <c r="K512" s="14">
        <f>VLOOKUP($C512, Kategori!$A$2:$K$63, 2, FALSE)</f>
        <v>8</v>
      </c>
      <c r="L512" s="14">
        <f>VLOOKUP($C512, Kategori!$A$2:$K$63, 10, FALSE)</f>
        <v>3.183963914481021</v>
      </c>
      <c r="M512" s="14">
        <f>VLOOKUP($C512, Kategori!$A$2:$K$63, 11, FALSE)</f>
        <v>4.816036085518979</v>
      </c>
      <c r="O512" s="15" t="s">
        <v>589</v>
      </c>
      <c r="Q512" s="13">
        <f t="shared" si="28"/>
        <v>3</v>
      </c>
      <c r="R512" s="16">
        <f t="shared" si="29"/>
        <v>0.375</v>
      </c>
      <c r="S512" s="13">
        <f t="shared" si="30"/>
        <v>5</v>
      </c>
      <c r="T512" s="16">
        <f t="shared" si="31"/>
        <v>0.625</v>
      </c>
    </row>
    <row r="513" spans="1:20" s="13" customFormat="1" hidden="1">
      <c r="A513" s="13">
        <v>451</v>
      </c>
      <c r="B513" s="17" t="s">
        <v>458</v>
      </c>
      <c r="C513" s="13" t="s">
        <v>534</v>
      </c>
      <c r="D513" s="13">
        <v>72</v>
      </c>
      <c r="E513" s="13">
        <v>7</v>
      </c>
      <c r="F513" s="13">
        <v>69</v>
      </c>
      <c r="G513" s="13">
        <v>6</v>
      </c>
      <c r="H513" s="13">
        <v>63</v>
      </c>
      <c r="J513" s="14">
        <f>VLOOKUP($C513, Kategori!$A$2:$K$63,8)</f>
        <v>46.25</v>
      </c>
      <c r="K513" s="14">
        <f>VLOOKUP($C513, Kategori!$A$2:$K$63, 2, FALSE)</f>
        <v>8</v>
      </c>
      <c r="L513" s="14">
        <f>VLOOKUP($C513, Kategori!$A$2:$K$63, 10, FALSE)</f>
        <v>3.183963914481021</v>
      </c>
      <c r="M513" s="14">
        <f>VLOOKUP($C513, Kategori!$A$2:$K$63, 11, FALSE)</f>
        <v>4.816036085518979</v>
      </c>
      <c r="O513" s="15" t="s">
        <v>589</v>
      </c>
      <c r="Q513" s="13">
        <f t="shared" si="28"/>
        <v>3</v>
      </c>
      <c r="R513" s="16">
        <f t="shared" si="29"/>
        <v>0.375</v>
      </c>
      <c r="S513" s="13">
        <f t="shared" si="30"/>
        <v>5</v>
      </c>
      <c r="T513" s="16">
        <f t="shared" si="31"/>
        <v>0.625</v>
      </c>
    </row>
    <row r="514" spans="1:20" s="13" customFormat="1" hidden="1">
      <c r="A514" s="13">
        <v>454</v>
      </c>
      <c r="B514" s="17" t="s">
        <v>461</v>
      </c>
      <c r="C514" s="13" t="s">
        <v>534</v>
      </c>
      <c r="D514" s="13">
        <v>85</v>
      </c>
      <c r="E514" s="13">
        <v>31</v>
      </c>
      <c r="F514" s="13">
        <v>66</v>
      </c>
      <c r="G514" s="13">
        <v>6</v>
      </c>
      <c r="H514" s="13">
        <v>60</v>
      </c>
      <c r="J514" s="14">
        <f>VLOOKUP($C514, Kategori!$A$2:$K$63,8)</f>
        <v>46.25</v>
      </c>
      <c r="K514" s="14">
        <f>VLOOKUP($C514, Kategori!$A$2:$K$63, 2, FALSE)</f>
        <v>8</v>
      </c>
      <c r="L514" s="14">
        <f>VLOOKUP($C514, Kategori!$A$2:$K$63, 10, FALSE)</f>
        <v>3.183963914481021</v>
      </c>
      <c r="M514" s="14">
        <f>VLOOKUP($C514, Kategori!$A$2:$K$63, 11, FALSE)</f>
        <v>4.816036085518979</v>
      </c>
      <c r="O514" s="15" t="s">
        <v>589</v>
      </c>
      <c r="Q514" s="13">
        <f t="shared" si="28"/>
        <v>3</v>
      </c>
      <c r="R514" s="16">
        <f t="shared" si="29"/>
        <v>0.375</v>
      </c>
      <c r="S514" s="13">
        <f t="shared" si="30"/>
        <v>5</v>
      </c>
      <c r="T514" s="16">
        <f t="shared" si="31"/>
        <v>0.625</v>
      </c>
    </row>
    <row r="515" spans="1:20" hidden="1">
      <c r="A515">
        <v>450</v>
      </c>
      <c r="B515" t="s">
        <v>457</v>
      </c>
      <c r="C515" t="s">
        <v>534</v>
      </c>
      <c r="D515">
        <v>65</v>
      </c>
      <c r="E515">
        <v>11</v>
      </c>
      <c r="F515">
        <v>56</v>
      </c>
      <c r="G515">
        <v>5</v>
      </c>
      <c r="H515">
        <v>51</v>
      </c>
      <c r="J515" s="8">
        <f>VLOOKUP($C515, Kategori!$A$2:$K$63,8)</f>
        <v>46.25</v>
      </c>
      <c r="K515" s="8">
        <f>VLOOKUP($C515, Kategori!$A$2:$K$63, 2, FALSE)</f>
        <v>8</v>
      </c>
      <c r="L515" s="8">
        <f>VLOOKUP($C515, Kategori!$A$2:$K$63, 10, FALSE)</f>
        <v>3.183963914481021</v>
      </c>
      <c r="M515" s="8">
        <f>VLOOKUP($C515, Kategori!$A$2:$K$63, 11, FALSE)</f>
        <v>4.816036085518979</v>
      </c>
      <c r="O515" s="9" t="s">
        <v>588</v>
      </c>
      <c r="Q515">
        <f t="shared" si="28"/>
        <v>3</v>
      </c>
      <c r="R515" s="6">
        <f t="shared" si="29"/>
        <v>0.375</v>
      </c>
      <c r="S515">
        <f t="shared" si="30"/>
        <v>5</v>
      </c>
      <c r="T515" s="6">
        <f t="shared" si="31"/>
        <v>0.625</v>
      </c>
    </row>
    <row r="516" spans="1:20" hidden="1">
      <c r="A516">
        <v>448</v>
      </c>
      <c r="B516" t="s">
        <v>455</v>
      </c>
      <c r="C516" t="s">
        <v>534</v>
      </c>
      <c r="D516">
        <v>68</v>
      </c>
      <c r="E516">
        <v>27</v>
      </c>
      <c r="F516">
        <v>46</v>
      </c>
      <c r="G516">
        <v>5</v>
      </c>
      <c r="H516">
        <v>41</v>
      </c>
      <c r="J516" s="8">
        <f>VLOOKUP($C516, Kategori!$A$2:$K$63,8)</f>
        <v>46.25</v>
      </c>
      <c r="K516" s="8">
        <f>VLOOKUP($C516, Kategori!$A$2:$K$63, 2, FALSE)</f>
        <v>8</v>
      </c>
      <c r="L516" s="8">
        <f>VLOOKUP($C516, Kategori!$A$2:$K$63, 10, FALSE)</f>
        <v>3.183963914481021</v>
      </c>
      <c r="M516" s="8">
        <f>VLOOKUP($C516, Kategori!$A$2:$K$63, 11, FALSE)</f>
        <v>4.816036085518979</v>
      </c>
      <c r="O516" s="9" t="s">
        <v>588</v>
      </c>
      <c r="Q516">
        <f t="shared" si="28"/>
        <v>3</v>
      </c>
      <c r="R516" s="6">
        <f t="shared" si="29"/>
        <v>0.375</v>
      </c>
      <c r="S516">
        <f t="shared" si="30"/>
        <v>5</v>
      </c>
      <c r="T516" s="6">
        <f t="shared" si="31"/>
        <v>0.625</v>
      </c>
    </row>
    <row r="517" spans="1:20" hidden="1">
      <c r="A517">
        <v>455</v>
      </c>
      <c r="B517" t="s">
        <v>462</v>
      </c>
      <c r="C517" t="s">
        <v>534</v>
      </c>
      <c r="D517">
        <v>36</v>
      </c>
      <c r="E517">
        <v>2</v>
      </c>
      <c r="F517">
        <v>38</v>
      </c>
      <c r="G517">
        <v>4</v>
      </c>
      <c r="H517">
        <v>34</v>
      </c>
      <c r="J517" s="8">
        <f>VLOOKUP($C517, Kategori!$A$2:$K$63,8)</f>
        <v>46.25</v>
      </c>
      <c r="K517" s="8">
        <f>VLOOKUP($C517, Kategori!$A$2:$K$63, 2, FALSE)</f>
        <v>8</v>
      </c>
      <c r="L517" s="8">
        <f>VLOOKUP($C517, Kategori!$A$2:$K$63, 10, FALSE)</f>
        <v>3.183963914481021</v>
      </c>
      <c r="M517" s="8">
        <f>VLOOKUP($C517, Kategori!$A$2:$K$63, 11, FALSE)</f>
        <v>4.816036085518979</v>
      </c>
      <c r="O517" s="9" t="s">
        <v>588</v>
      </c>
      <c r="Q517">
        <f t="shared" ref="Q517:Q519" si="32" xml:space="preserve"> COUNTIFS($O$4:$O$519, "IN", $C$4:$C$519, C517)</f>
        <v>3</v>
      </c>
      <c r="R517" s="6">
        <f t="shared" ref="R517:R519" si="33">Q517/K517</f>
        <v>0.375</v>
      </c>
      <c r="S517">
        <f t="shared" ref="S517:S519" si="34" xml:space="preserve"> COUNTIFS($O$4:$O$519, "OUT", $C$4:$C$519, C517)</f>
        <v>5</v>
      </c>
      <c r="T517" s="6">
        <f t="shared" ref="T517:T519" si="35">S517/K517</f>
        <v>0.625</v>
      </c>
    </row>
    <row r="518" spans="1:20" hidden="1">
      <c r="A518">
        <v>453</v>
      </c>
      <c r="B518" t="s">
        <v>460</v>
      </c>
      <c r="C518" t="s">
        <v>534</v>
      </c>
      <c r="D518">
        <v>36</v>
      </c>
      <c r="E518">
        <v>6</v>
      </c>
      <c r="F518">
        <v>34</v>
      </c>
      <c r="G518">
        <v>5</v>
      </c>
      <c r="H518">
        <v>29</v>
      </c>
      <c r="J518" s="8">
        <f>VLOOKUP($C518, Kategori!$A$2:$K$63,8)</f>
        <v>46.25</v>
      </c>
      <c r="K518" s="8">
        <f>VLOOKUP($C518, Kategori!$A$2:$K$63, 2, FALSE)</f>
        <v>8</v>
      </c>
      <c r="L518" s="8">
        <f>VLOOKUP($C518, Kategori!$A$2:$K$63, 10, FALSE)</f>
        <v>3.183963914481021</v>
      </c>
      <c r="M518" s="8">
        <f>VLOOKUP($C518, Kategori!$A$2:$K$63, 11, FALSE)</f>
        <v>4.816036085518979</v>
      </c>
      <c r="O518" s="9" t="s">
        <v>588</v>
      </c>
      <c r="Q518">
        <f t="shared" si="32"/>
        <v>3</v>
      </c>
      <c r="R518" s="6">
        <f t="shared" si="33"/>
        <v>0.375</v>
      </c>
      <c r="S518">
        <f t="shared" si="34"/>
        <v>5</v>
      </c>
      <c r="T518" s="6">
        <f t="shared" si="35"/>
        <v>0.625</v>
      </c>
    </row>
    <row r="519" spans="1:20" hidden="1">
      <c r="A519">
        <v>452</v>
      </c>
      <c r="B519" t="s">
        <v>459</v>
      </c>
      <c r="C519" t="s">
        <v>534</v>
      </c>
      <c r="D519">
        <v>36</v>
      </c>
      <c r="E519">
        <v>17</v>
      </c>
      <c r="F519">
        <v>20</v>
      </c>
      <c r="G519">
        <v>1</v>
      </c>
      <c r="H519">
        <v>19</v>
      </c>
      <c r="J519" s="8">
        <f>VLOOKUP($C519, Kategori!$A$2:$K$63,8)</f>
        <v>46.25</v>
      </c>
      <c r="K519" s="8">
        <f>VLOOKUP($C519, Kategori!$A$2:$K$63, 2, FALSE)</f>
        <v>8</v>
      </c>
      <c r="L519" s="8">
        <f>VLOOKUP($C519, Kategori!$A$2:$K$63, 10, FALSE)</f>
        <v>3.183963914481021</v>
      </c>
      <c r="M519" s="8">
        <f>VLOOKUP($C519, Kategori!$A$2:$K$63, 11, FALSE)</f>
        <v>4.816036085518979</v>
      </c>
      <c r="O519" s="9" t="s">
        <v>588</v>
      </c>
      <c r="Q519">
        <f t="shared" si="32"/>
        <v>3</v>
      </c>
      <c r="R519" s="6">
        <f t="shared" si="33"/>
        <v>0.375</v>
      </c>
      <c r="S519">
        <f t="shared" si="34"/>
        <v>5</v>
      </c>
      <c r="T519" s="6">
        <f t="shared" si="35"/>
        <v>0.625</v>
      </c>
    </row>
    <row r="521" spans="1:20">
      <c r="O521">
        <f>SUM(P1:P2)</f>
        <v>516</v>
      </c>
    </row>
  </sheetData>
  <autoFilter ref="A3:T519">
    <filterColumn colId="2">
      <filters>
        <filter val="BCL - Wanita - Tas - Jinjing"/>
      </filters>
    </filterColumn>
    <filterColumn colId="14"/>
    <filterColumn colId="16" showButton="0"/>
    <filterColumn colId="18" showButton="0"/>
  </autoFilter>
  <sortState ref="A2:H517">
    <sortCondition ref="C2:C517"/>
    <sortCondition descending="1" ref="H2:H517"/>
  </sortState>
  <mergeCells count="3">
    <mergeCell ref="Q3:R3"/>
    <mergeCell ref="S3:T3"/>
    <mergeCell ref="U4:U7"/>
  </mergeCells>
  <conditionalFormatting sqref="O4:O519">
    <cfRule type="cellIs" dxfId="10" priority="8" operator="equal">
      <formula>"OUT"</formula>
    </cfRule>
    <cfRule type="cellIs" dxfId="9" priority="9" operator="equal">
      <formula>"IN"</formula>
    </cfRule>
  </conditionalFormatting>
  <conditionalFormatting sqref="J4:J519 K5:K519">
    <cfRule type="cellIs" dxfId="8" priority="6" operator="between">
      <formula>100</formula>
      <formula>200</formula>
    </cfRule>
    <cfRule type="cellIs" dxfId="7" priority="7" operator="greaterThanOrEqual">
      <formula>200</formula>
    </cfRule>
  </conditionalFormatting>
  <conditionalFormatting sqref="H4:H519">
    <cfRule type="cellIs" dxfId="6" priority="1" operator="lessThanOrEqual">
      <formula>50</formula>
    </cfRule>
    <cfRule type="cellIs" dxfId="5" priority="2" operator="between">
      <formula>50</formula>
      <formula>100</formula>
    </cfRule>
    <cfRule type="cellIs" dxfId="4" priority="3" operator="between">
      <formula>100</formula>
      <formula>200</formula>
    </cfRule>
    <cfRule type="cellIs" dxfId="3" priority="4" operator="between">
      <formula>200</formula>
      <formula>300</formula>
    </cfRule>
    <cfRule type="cellIs" dxfId="2" priority="5" operator="greaterThanOrEqual">
      <formula>300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B66"/>
  <sheetViews>
    <sheetView tabSelected="1" zoomScale="80" zoomScaleNormal="80" workbookViewId="0">
      <selection activeCell="I4" sqref="I4"/>
    </sheetView>
  </sheetViews>
  <sheetFormatPr defaultRowHeight="15"/>
  <cols>
    <col min="1" max="1" width="47.28515625" style="18" bestFit="1" customWidth="1"/>
    <col min="2" max="2" width="20.28515625" style="19" bestFit="1" customWidth="1"/>
    <col min="3" max="3" width="18.5703125" style="19" bestFit="1" customWidth="1"/>
    <col min="4" max="4" width="13.140625" style="19" bestFit="1" customWidth="1"/>
    <col min="5" max="5" width="11.7109375" style="35" bestFit="1" customWidth="1"/>
    <col min="6" max="6" width="13.140625" style="35" bestFit="1" customWidth="1"/>
    <col min="7" max="7" width="15.140625" style="35" bestFit="1" customWidth="1"/>
    <col min="8" max="8" width="12.28515625" style="18" bestFit="1" customWidth="1"/>
    <col min="9" max="9" width="15.85546875" style="18" bestFit="1" customWidth="1"/>
    <col min="10" max="16384" width="9.140625" style="18"/>
  </cols>
  <sheetData>
    <row r="2" spans="1:10" s="39" customFormat="1" ht="105">
      <c r="A2" s="39" t="s">
        <v>2</v>
      </c>
      <c r="B2" s="39" t="s">
        <v>600</v>
      </c>
      <c r="C2" s="39" t="s">
        <v>603</v>
      </c>
      <c r="D2" s="39" t="s">
        <v>604</v>
      </c>
      <c r="E2" s="40" t="s">
        <v>602</v>
      </c>
      <c r="F2" s="40" t="s">
        <v>605</v>
      </c>
      <c r="G2" s="40" t="s">
        <v>607</v>
      </c>
      <c r="H2" s="39" t="s">
        <v>601</v>
      </c>
      <c r="I2" s="39" t="s">
        <v>606</v>
      </c>
    </row>
    <row r="3" spans="1:10">
      <c r="A3" s="21" t="s">
        <v>526</v>
      </c>
      <c r="B3" s="23">
        <f>VLOOKUP($A3, Kategori!$A$2:$K$63, 2, FALSE)</f>
        <v>6</v>
      </c>
      <c r="C3" s="23">
        <v>6</v>
      </c>
      <c r="D3" s="23">
        <f>C3-B3</f>
        <v>0</v>
      </c>
      <c r="E3" s="37">
        <f>SUM('IN-OUT'!H4:H9)</f>
        <v>1038</v>
      </c>
      <c r="F3" s="37">
        <f>E3/B3</f>
        <v>173</v>
      </c>
      <c r="G3" s="37">
        <f>E3/C3</f>
        <v>173</v>
      </c>
      <c r="H3" s="21">
        <v>6</v>
      </c>
      <c r="I3" s="29">
        <f>H3-C3</f>
        <v>0</v>
      </c>
    </row>
    <row r="4" spans="1:10" ht="15" customHeight="1">
      <c r="A4" s="20" t="s">
        <v>597</v>
      </c>
      <c r="B4" s="24">
        <v>6</v>
      </c>
      <c r="C4" s="22">
        <v>4</v>
      </c>
      <c r="D4" s="24">
        <f t="shared" ref="D3:D34" si="0">C4-B4</f>
        <v>-2</v>
      </c>
      <c r="E4" s="36">
        <f>SUM('IN-OUT'!H10:H15)</f>
        <v>734</v>
      </c>
      <c r="F4" s="36">
        <f>E4/B4</f>
        <v>122.33333333333333</v>
      </c>
      <c r="G4" s="36">
        <f>E4/C4</f>
        <v>183.5</v>
      </c>
      <c r="H4" s="20">
        <v>4</v>
      </c>
      <c r="I4" s="28">
        <f>H4-C4</f>
        <v>0</v>
      </c>
    </row>
    <row r="5" spans="1:10" ht="15" customHeight="1">
      <c r="A5" s="32" t="s">
        <v>598</v>
      </c>
      <c r="B5" s="33">
        <v>0</v>
      </c>
      <c r="C5" s="33">
        <v>0</v>
      </c>
      <c r="D5" s="33">
        <f t="shared" si="0"/>
        <v>0</v>
      </c>
      <c r="E5" s="38">
        <v>0</v>
      </c>
      <c r="F5" s="38">
        <v>0</v>
      </c>
      <c r="G5" s="38">
        <v>0</v>
      </c>
      <c r="H5" s="32">
        <v>1</v>
      </c>
      <c r="I5" s="34">
        <f t="shared" ref="I3:I34" si="1">H5-C5</f>
        <v>1</v>
      </c>
    </row>
    <row r="6" spans="1:10">
      <c r="A6" s="21" t="s">
        <v>525</v>
      </c>
      <c r="B6" s="23">
        <f>VLOOKUP($A6, Kategori!$A$2:$K$63, 2, FALSE)</f>
        <v>3</v>
      </c>
      <c r="C6" s="23">
        <v>2</v>
      </c>
      <c r="D6" s="23">
        <f t="shared" si="0"/>
        <v>-1</v>
      </c>
      <c r="E6" s="37">
        <f>SUM('IN-OUT'!H16:H18)</f>
        <v>114</v>
      </c>
      <c r="F6" s="37">
        <f t="shared" ref="F6:F17" si="2">E6/B6</f>
        <v>38</v>
      </c>
      <c r="G6" s="37">
        <f t="shared" ref="G6:G17" si="3">E6/C6</f>
        <v>57</v>
      </c>
      <c r="H6" s="21">
        <v>4</v>
      </c>
      <c r="I6" s="29">
        <f t="shared" si="1"/>
        <v>2</v>
      </c>
    </row>
    <row r="7" spans="1:10">
      <c r="A7" s="20" t="s">
        <v>538</v>
      </c>
      <c r="B7" s="24">
        <f>VLOOKUP($A7, Kategori!$A$2:$K$63, 2, FALSE)</f>
        <v>4</v>
      </c>
      <c r="C7" s="22">
        <v>3</v>
      </c>
      <c r="D7" s="24">
        <f t="shared" si="0"/>
        <v>-1</v>
      </c>
      <c r="E7" s="36">
        <f>SUM('IN-OUT'!H19:H22)</f>
        <v>190</v>
      </c>
      <c r="F7" s="36">
        <f t="shared" si="2"/>
        <v>47.5</v>
      </c>
      <c r="G7" s="36">
        <f t="shared" si="3"/>
        <v>63.333333333333336</v>
      </c>
      <c r="H7" s="30">
        <v>4</v>
      </c>
      <c r="I7" s="28">
        <f t="shared" si="1"/>
        <v>1</v>
      </c>
    </row>
    <row r="8" spans="1:10" ht="15" customHeight="1">
      <c r="A8" s="21" t="s">
        <v>524</v>
      </c>
      <c r="B8" s="23">
        <f>VLOOKUP($A8, Kategori!$A$2:$K$63, 2, FALSE)</f>
        <v>17</v>
      </c>
      <c r="C8" s="23">
        <f>VLOOKUP($A8, Kategori!$A$2:$K$63, 2, FALSE)</f>
        <v>17</v>
      </c>
      <c r="D8" s="23">
        <f t="shared" si="0"/>
        <v>0</v>
      </c>
      <c r="E8" s="37">
        <f>SUM('IN-OUT'!H23:H39)</f>
        <v>1235</v>
      </c>
      <c r="F8" s="37">
        <f t="shared" si="2"/>
        <v>72.647058823529406</v>
      </c>
      <c r="G8" s="37">
        <f t="shared" si="3"/>
        <v>72.647058823529406</v>
      </c>
      <c r="H8" s="21">
        <v>16</v>
      </c>
      <c r="I8" s="29">
        <f t="shared" si="1"/>
        <v>-1</v>
      </c>
    </row>
    <row r="9" spans="1:10">
      <c r="A9" s="20" t="s">
        <v>533</v>
      </c>
      <c r="B9" s="24">
        <f>VLOOKUP($A9, Kategori!$A$2:$K$63, 2, FALSE)</f>
        <v>2</v>
      </c>
      <c r="C9" s="22">
        <f>VLOOKUP($A9, Kategori!$A$2:$K$63, 2, FALSE)</f>
        <v>2</v>
      </c>
      <c r="D9" s="24">
        <f t="shared" si="0"/>
        <v>0</v>
      </c>
      <c r="E9" s="36">
        <f>SUM('IN-OUT'!H40:H41)</f>
        <v>186</v>
      </c>
      <c r="F9" s="36">
        <f t="shared" si="2"/>
        <v>93</v>
      </c>
      <c r="G9" s="36">
        <f t="shared" si="3"/>
        <v>93</v>
      </c>
      <c r="H9" s="20">
        <v>4</v>
      </c>
      <c r="I9" s="28">
        <f t="shared" si="1"/>
        <v>2</v>
      </c>
    </row>
    <row r="10" spans="1:10">
      <c r="A10" s="21" t="s">
        <v>532</v>
      </c>
      <c r="B10" s="23">
        <f>VLOOKUP($A10, Kategori!$A$2:$K$63, 2, FALSE)</f>
        <v>2</v>
      </c>
      <c r="C10" s="23">
        <f>VLOOKUP($A10, Kategori!$A$2:$K$63, 2, FALSE)</f>
        <v>2</v>
      </c>
      <c r="D10" s="23">
        <f t="shared" si="0"/>
        <v>0</v>
      </c>
      <c r="E10" s="37">
        <f>SUM('IN-OUT'!H42:H43)</f>
        <v>114</v>
      </c>
      <c r="F10" s="37">
        <f t="shared" si="2"/>
        <v>57</v>
      </c>
      <c r="G10" s="37">
        <f t="shared" si="3"/>
        <v>57</v>
      </c>
      <c r="H10" s="21">
        <v>3</v>
      </c>
      <c r="I10" s="29">
        <f t="shared" si="1"/>
        <v>1</v>
      </c>
    </row>
    <row r="11" spans="1:10">
      <c r="A11" s="20" t="s">
        <v>531</v>
      </c>
      <c r="B11" s="24">
        <f>VLOOKUP($A11, Kategori!$A$2:$K$63, 2, FALSE)</f>
        <v>8</v>
      </c>
      <c r="C11" s="22">
        <f>VLOOKUP($A11, Kategori!$A$2:$K$63, 2, FALSE)</f>
        <v>8</v>
      </c>
      <c r="D11" s="24">
        <f t="shared" si="0"/>
        <v>0</v>
      </c>
      <c r="E11" s="36">
        <f>SUM('IN-OUT'!H44:H51)</f>
        <v>1243</v>
      </c>
      <c r="F11" s="36">
        <f t="shared" si="2"/>
        <v>155.375</v>
      </c>
      <c r="G11" s="36">
        <f t="shared" si="3"/>
        <v>155.375</v>
      </c>
      <c r="H11" s="20">
        <v>5</v>
      </c>
      <c r="I11" s="28">
        <f t="shared" si="1"/>
        <v>-3</v>
      </c>
    </row>
    <row r="12" spans="1:10">
      <c r="A12" s="21" t="s">
        <v>530</v>
      </c>
      <c r="B12" s="23">
        <f>VLOOKUP($A12, Kategori!$A$2:$K$63, 2, FALSE)</f>
        <v>3</v>
      </c>
      <c r="C12" s="23">
        <v>2</v>
      </c>
      <c r="D12" s="23">
        <f t="shared" si="0"/>
        <v>-1</v>
      </c>
      <c r="E12" s="37">
        <f>SUM('IN-OUT'!H52:H54)</f>
        <v>65</v>
      </c>
      <c r="F12" s="37">
        <f t="shared" si="2"/>
        <v>21.666666666666668</v>
      </c>
      <c r="G12" s="37">
        <f t="shared" si="3"/>
        <v>32.5</v>
      </c>
      <c r="H12" s="21">
        <v>2</v>
      </c>
      <c r="I12" s="29">
        <f t="shared" si="1"/>
        <v>0</v>
      </c>
      <c r="J12" s="17"/>
    </row>
    <row r="13" spans="1:10">
      <c r="A13" s="20" t="s">
        <v>529</v>
      </c>
      <c r="B13" s="24">
        <f>VLOOKUP($A13, Kategori!$A$2:$K$63, 2, FALSE)</f>
        <v>8</v>
      </c>
      <c r="C13" s="22">
        <f>VLOOKUP($A13, Kategori!$A$2:$K$63, 2, FALSE)</f>
        <v>8</v>
      </c>
      <c r="D13" s="24">
        <f t="shared" si="0"/>
        <v>0</v>
      </c>
      <c r="E13" s="36">
        <f>SUM('IN-OUT'!H55:H62)</f>
        <v>406</v>
      </c>
      <c r="F13" s="36">
        <f t="shared" si="2"/>
        <v>50.75</v>
      </c>
      <c r="G13" s="36">
        <f t="shared" si="3"/>
        <v>50.75</v>
      </c>
      <c r="H13" s="20">
        <v>9</v>
      </c>
      <c r="I13" s="28">
        <f t="shared" si="1"/>
        <v>1</v>
      </c>
    </row>
    <row r="14" spans="1:10">
      <c r="A14" s="21" t="s">
        <v>528</v>
      </c>
      <c r="B14" s="23">
        <f>VLOOKUP($A14, Kategori!$A$2:$K$63, 2, FALSE)</f>
        <v>16</v>
      </c>
      <c r="C14" s="23">
        <f>VLOOKUP($A14, Kategori!$A$2:$K$63, 2, FALSE)</f>
        <v>16</v>
      </c>
      <c r="D14" s="23">
        <f t="shared" si="0"/>
        <v>0</v>
      </c>
      <c r="E14" s="37">
        <f>SUM('IN-OUT'!H63:H78)</f>
        <v>1096</v>
      </c>
      <c r="F14" s="37">
        <f t="shared" si="2"/>
        <v>68.5</v>
      </c>
      <c r="G14" s="37">
        <f t="shared" si="3"/>
        <v>68.5</v>
      </c>
      <c r="H14" s="21">
        <v>14</v>
      </c>
      <c r="I14" s="29">
        <f t="shared" si="1"/>
        <v>-2</v>
      </c>
    </row>
    <row r="15" spans="1:10">
      <c r="A15" s="20" t="s">
        <v>566</v>
      </c>
      <c r="B15" s="24">
        <f>VLOOKUP($A15, Kategori!$A$2:$K$63, 2, FALSE)</f>
        <v>2</v>
      </c>
      <c r="C15" s="22">
        <f>VLOOKUP($A15, Kategori!$A$2:$K$63, 2, FALSE)</f>
        <v>2</v>
      </c>
      <c r="D15" s="24">
        <f t="shared" si="0"/>
        <v>0</v>
      </c>
      <c r="E15" s="36">
        <f>SUM('IN-OUT'!H79:H80)</f>
        <v>425</v>
      </c>
      <c r="F15" s="36">
        <f t="shared" si="2"/>
        <v>212.5</v>
      </c>
      <c r="G15" s="36">
        <f t="shared" si="3"/>
        <v>212.5</v>
      </c>
      <c r="H15" s="20">
        <v>1</v>
      </c>
      <c r="I15" s="28">
        <f t="shared" si="1"/>
        <v>-1</v>
      </c>
    </row>
    <row r="16" spans="1:10">
      <c r="A16" s="21" t="s">
        <v>567</v>
      </c>
      <c r="B16" s="23">
        <f>VLOOKUP($A16, Kategori!$A$2:$K$63, 2, FALSE)</f>
        <v>1</v>
      </c>
      <c r="C16" s="23">
        <f>VLOOKUP($A16, Kategori!$A$2:$K$63, 2, FALSE)</f>
        <v>1</v>
      </c>
      <c r="D16" s="23">
        <f t="shared" si="0"/>
        <v>0</v>
      </c>
      <c r="E16" s="37">
        <f>SUM('IN-OUT'!H81)</f>
        <v>82</v>
      </c>
      <c r="F16" s="37">
        <f t="shared" si="2"/>
        <v>82</v>
      </c>
      <c r="G16" s="37">
        <f t="shared" si="3"/>
        <v>82</v>
      </c>
      <c r="H16" s="21">
        <v>1</v>
      </c>
      <c r="I16" s="29">
        <f t="shared" si="1"/>
        <v>0</v>
      </c>
    </row>
    <row r="17" spans="1:28">
      <c r="A17" s="20" t="s">
        <v>592</v>
      </c>
      <c r="B17" s="24">
        <f>VLOOKUP($A17, Kategori!$A$2:$K$63, 2, FALSE)</f>
        <v>18</v>
      </c>
      <c r="C17" s="22">
        <v>16</v>
      </c>
      <c r="D17" s="24">
        <f t="shared" si="0"/>
        <v>-2</v>
      </c>
      <c r="E17" s="36">
        <f>SUM('IN-OUT'!H82:H99)</f>
        <v>2564</v>
      </c>
      <c r="F17" s="36">
        <f t="shared" si="2"/>
        <v>142.44444444444446</v>
      </c>
      <c r="G17" s="36">
        <f t="shared" si="3"/>
        <v>160.25</v>
      </c>
      <c r="H17" s="20">
        <v>16</v>
      </c>
      <c r="I17" s="28">
        <f t="shared" si="1"/>
        <v>0</v>
      </c>
    </row>
    <row r="18" spans="1:28">
      <c r="A18" s="32" t="s">
        <v>599</v>
      </c>
      <c r="B18" s="33">
        <v>0</v>
      </c>
      <c r="C18" s="33">
        <v>0</v>
      </c>
      <c r="D18" s="33">
        <f t="shared" si="0"/>
        <v>0</v>
      </c>
      <c r="E18" s="38">
        <v>0</v>
      </c>
      <c r="F18" s="38">
        <v>0</v>
      </c>
      <c r="G18" s="38">
        <v>0</v>
      </c>
      <c r="H18" s="32">
        <v>2</v>
      </c>
      <c r="I18" s="34">
        <f t="shared" si="1"/>
        <v>2</v>
      </c>
    </row>
    <row r="19" spans="1:28">
      <c r="A19" s="21" t="s">
        <v>584</v>
      </c>
      <c r="B19" s="23">
        <f>VLOOKUP($A19, Kategori!$A$2:$K$63, 2, FALSE)</f>
        <v>9</v>
      </c>
      <c r="C19" s="23">
        <f>VLOOKUP($A19, Kategori!$A$2:$K$63, 2, FALSE)</f>
        <v>9</v>
      </c>
      <c r="D19" s="23">
        <f t="shared" si="0"/>
        <v>0</v>
      </c>
      <c r="E19" s="37">
        <f>SUM('IN-OUT'!H100:H108)</f>
        <v>1101</v>
      </c>
      <c r="F19" s="37">
        <f t="shared" ref="F19:F65" si="4">E19/B19</f>
        <v>122.33333333333333</v>
      </c>
      <c r="G19" s="37">
        <f>E19/C19</f>
        <v>122.33333333333333</v>
      </c>
      <c r="H19" s="21">
        <v>7</v>
      </c>
      <c r="I19" s="29">
        <f t="shared" si="1"/>
        <v>-2</v>
      </c>
    </row>
    <row r="20" spans="1:28">
      <c r="A20" s="20" t="s">
        <v>583</v>
      </c>
      <c r="B20" s="24">
        <f>VLOOKUP($A20, Kategori!$A$2:$K$63, 2, FALSE)</f>
        <v>3</v>
      </c>
      <c r="C20" s="22">
        <v>0</v>
      </c>
      <c r="D20" s="24">
        <f t="shared" si="0"/>
        <v>-3</v>
      </c>
      <c r="E20" s="36">
        <f>SUM('IN-OUT'!H109:H111)</f>
        <v>66</v>
      </c>
      <c r="F20" s="36">
        <f t="shared" si="4"/>
        <v>22</v>
      </c>
      <c r="G20" s="41">
        <v>0</v>
      </c>
      <c r="H20" s="20">
        <v>1</v>
      </c>
      <c r="I20" s="28">
        <f t="shared" si="1"/>
        <v>1</v>
      </c>
      <c r="J20" s="42"/>
    </row>
    <row r="21" spans="1:28">
      <c r="A21" s="21" t="s">
        <v>582</v>
      </c>
      <c r="B21" s="23">
        <f>VLOOKUP($A21, Kategori!$A$2:$K$63, 2, FALSE)</f>
        <v>8</v>
      </c>
      <c r="C21" s="23">
        <v>12</v>
      </c>
      <c r="D21" s="23">
        <f t="shared" si="0"/>
        <v>4</v>
      </c>
      <c r="E21" s="37">
        <f>SUM('IN-OUT'!H112:H119)</f>
        <v>1973</v>
      </c>
      <c r="F21" s="37">
        <f t="shared" si="4"/>
        <v>246.625</v>
      </c>
      <c r="G21" s="37">
        <f t="shared" ref="G21:G33" si="5">E21/C21</f>
        <v>164.41666666666666</v>
      </c>
      <c r="H21" s="21">
        <v>16</v>
      </c>
      <c r="I21" s="29">
        <f t="shared" si="1"/>
        <v>4</v>
      </c>
    </row>
    <row r="22" spans="1:28">
      <c r="A22" s="20" t="s">
        <v>581</v>
      </c>
      <c r="B22" s="24">
        <f>VLOOKUP($A22, Kategori!$A$2:$K$63, 2, FALSE)</f>
        <v>4</v>
      </c>
      <c r="C22" s="22">
        <f>VLOOKUP($A22, Kategori!$A$2:$K$63, 2, FALSE)</f>
        <v>4</v>
      </c>
      <c r="D22" s="24">
        <f t="shared" si="0"/>
        <v>0</v>
      </c>
      <c r="E22" s="36">
        <f>SUM('IN-OUT'!H120:H123)</f>
        <v>297</v>
      </c>
      <c r="F22" s="36">
        <f t="shared" si="4"/>
        <v>74.25</v>
      </c>
      <c r="G22" s="36">
        <f t="shared" si="5"/>
        <v>74.25</v>
      </c>
      <c r="H22" s="20">
        <v>2</v>
      </c>
      <c r="I22" s="28">
        <f t="shared" si="1"/>
        <v>-2</v>
      </c>
    </row>
    <row r="23" spans="1:28">
      <c r="A23" s="21" t="s">
        <v>580</v>
      </c>
      <c r="B23" s="23">
        <f>VLOOKUP($A23, Kategori!$A$2:$K$63, 2, FALSE)</f>
        <v>18</v>
      </c>
      <c r="C23" s="23">
        <v>15</v>
      </c>
      <c r="D23" s="23">
        <f t="shared" si="0"/>
        <v>-3</v>
      </c>
      <c r="E23" s="37">
        <f>SUM('IN-OUT'!H124:H141)</f>
        <v>1252</v>
      </c>
      <c r="F23" s="37">
        <f t="shared" si="4"/>
        <v>69.555555555555557</v>
      </c>
      <c r="G23" s="37">
        <f t="shared" si="5"/>
        <v>83.466666666666669</v>
      </c>
      <c r="H23" s="21">
        <v>14</v>
      </c>
      <c r="I23" s="29">
        <f t="shared" si="1"/>
        <v>-1</v>
      </c>
    </row>
    <row r="24" spans="1:28">
      <c r="A24" s="25" t="s">
        <v>571</v>
      </c>
      <c r="B24" s="26">
        <f>VLOOKUP($A24, Kategori!$A$2:$K$63, 2, FALSE)</f>
        <v>3</v>
      </c>
      <c r="C24" s="26">
        <f>VLOOKUP($A24, Kategori!$A$2:$K$63, 2, FALSE)</f>
        <v>3</v>
      </c>
      <c r="D24" s="24">
        <f t="shared" si="0"/>
        <v>0</v>
      </c>
      <c r="E24" s="36">
        <f>SUM('IN-OUT'!H142:H144)</f>
        <v>192</v>
      </c>
      <c r="F24" s="36">
        <f t="shared" si="4"/>
        <v>64</v>
      </c>
      <c r="G24" s="36">
        <f t="shared" si="5"/>
        <v>64</v>
      </c>
      <c r="H24" s="20">
        <v>1</v>
      </c>
      <c r="I24" s="28">
        <f t="shared" si="1"/>
        <v>-2</v>
      </c>
    </row>
    <row r="25" spans="1:28">
      <c r="A25" s="21" t="s">
        <v>579</v>
      </c>
      <c r="B25" s="23">
        <f>VLOOKUP($A25, Kategori!$A$2:$K$63, 2, FALSE)</f>
        <v>2</v>
      </c>
      <c r="C25" s="23">
        <f>VLOOKUP($A25, Kategori!$A$2:$K$63, 2, FALSE)</f>
        <v>2</v>
      </c>
      <c r="D25" s="23">
        <f t="shared" si="0"/>
        <v>0</v>
      </c>
      <c r="E25" s="37">
        <f>SUM('IN-OUT'!H145:H146)</f>
        <v>81</v>
      </c>
      <c r="F25" s="37">
        <f t="shared" si="4"/>
        <v>40.5</v>
      </c>
      <c r="G25" s="37">
        <f t="shared" si="5"/>
        <v>40.5</v>
      </c>
      <c r="H25" s="21">
        <v>1</v>
      </c>
      <c r="I25" s="29">
        <f t="shared" si="1"/>
        <v>-1</v>
      </c>
      <c r="J25" s="17"/>
    </row>
    <row r="26" spans="1:28">
      <c r="A26" s="20" t="s">
        <v>572</v>
      </c>
      <c r="B26" s="24">
        <f>VLOOKUP($A26, Kategori!$A$2:$K$63, 2, FALSE)</f>
        <v>2</v>
      </c>
      <c r="C26" s="22">
        <v>1</v>
      </c>
      <c r="D26" s="24">
        <f t="shared" si="0"/>
        <v>-1</v>
      </c>
      <c r="E26" s="36">
        <f>SUM('IN-OUT'!H148:H149)</f>
        <v>47</v>
      </c>
      <c r="F26" s="36">
        <f t="shared" si="4"/>
        <v>23.5</v>
      </c>
      <c r="G26" s="36">
        <f t="shared" si="5"/>
        <v>47</v>
      </c>
      <c r="H26" s="20">
        <v>2</v>
      </c>
      <c r="I26" s="28">
        <f t="shared" si="1"/>
        <v>1</v>
      </c>
      <c r="J26" s="17"/>
    </row>
    <row r="27" spans="1:28">
      <c r="A27" s="21" t="s">
        <v>573</v>
      </c>
      <c r="B27" s="23">
        <f>VLOOKUP($A27, Kategori!$A$2:$K$63, 2, FALSE)</f>
        <v>2</v>
      </c>
      <c r="C27" s="23">
        <v>1</v>
      </c>
      <c r="D27" s="23">
        <f t="shared" si="0"/>
        <v>-1</v>
      </c>
      <c r="E27" s="37">
        <f>SUM('IN-OUT'!H150:H151)</f>
        <v>97</v>
      </c>
      <c r="F27" s="37">
        <f t="shared" si="4"/>
        <v>48.5</v>
      </c>
      <c r="G27" s="37">
        <f t="shared" si="5"/>
        <v>97</v>
      </c>
      <c r="H27" s="21">
        <v>4</v>
      </c>
      <c r="I27" s="29">
        <f t="shared" si="1"/>
        <v>3</v>
      </c>
    </row>
    <row r="28" spans="1:28">
      <c r="A28" s="20" t="s">
        <v>576</v>
      </c>
      <c r="B28" s="24">
        <f>VLOOKUP($A28, Kategori!$A$2:$K$63, 2, FALSE)</f>
        <v>9</v>
      </c>
      <c r="C28" s="22">
        <f>VLOOKUP($A28, Kategori!$A$2:$K$63, 2, FALSE)</f>
        <v>9</v>
      </c>
      <c r="D28" s="24">
        <f t="shared" si="0"/>
        <v>0</v>
      </c>
      <c r="E28" s="36">
        <f>SUM('IN-OUT'!H152:H160)</f>
        <v>468</v>
      </c>
      <c r="F28" s="36">
        <f t="shared" si="4"/>
        <v>52</v>
      </c>
      <c r="G28" s="36">
        <f t="shared" si="5"/>
        <v>52</v>
      </c>
      <c r="H28" s="43">
        <v>7</v>
      </c>
      <c r="I28" s="28">
        <f t="shared" si="1"/>
        <v>-2</v>
      </c>
    </row>
    <row r="29" spans="1:28">
      <c r="A29" s="21" t="s">
        <v>565</v>
      </c>
      <c r="B29" s="23">
        <f>VLOOKUP($A29, Kategori!$A$2:$K$63, 2, FALSE)</f>
        <v>14</v>
      </c>
      <c r="C29" s="23">
        <f>VLOOKUP($A29, Kategori!$A$2:$K$63, 2, FALSE)</f>
        <v>14</v>
      </c>
      <c r="D29" s="23">
        <f t="shared" si="0"/>
        <v>0</v>
      </c>
      <c r="E29" s="37">
        <f>SUM('IN-OUT'!H161:H174)</f>
        <v>1390</v>
      </c>
      <c r="F29" s="37">
        <f t="shared" si="4"/>
        <v>99.285714285714292</v>
      </c>
      <c r="G29" s="37">
        <f t="shared" si="5"/>
        <v>99.285714285714292</v>
      </c>
      <c r="H29" s="21">
        <v>14</v>
      </c>
      <c r="I29" s="29">
        <f t="shared" si="1"/>
        <v>0</v>
      </c>
    </row>
    <row r="30" spans="1:28">
      <c r="A30" s="20" t="s">
        <v>564</v>
      </c>
      <c r="B30" s="24">
        <f>VLOOKUP($A30, Kategori!$A$2:$K$63, 2, FALSE)</f>
        <v>26</v>
      </c>
      <c r="C30" s="22">
        <v>27</v>
      </c>
      <c r="D30" s="24">
        <f t="shared" si="0"/>
        <v>1</v>
      </c>
      <c r="E30" s="36">
        <f>SUM('IN-OUT'!H175:H200)</f>
        <v>1280</v>
      </c>
      <c r="F30" s="36">
        <f t="shared" si="4"/>
        <v>49.230769230769234</v>
      </c>
      <c r="G30" s="36">
        <f t="shared" si="5"/>
        <v>47.407407407407405</v>
      </c>
      <c r="H30" s="20">
        <v>26</v>
      </c>
      <c r="I30" s="28">
        <f t="shared" si="1"/>
        <v>-1</v>
      </c>
      <c r="J30" s="17"/>
      <c r="AB30" s="18">
        <v>1</v>
      </c>
    </row>
    <row r="31" spans="1:28">
      <c r="A31" s="21" t="s">
        <v>570</v>
      </c>
      <c r="B31" s="23">
        <f>VLOOKUP($A31, Kategori!$A$2:$K$63, 2, FALSE)</f>
        <v>5</v>
      </c>
      <c r="C31" s="23">
        <v>3</v>
      </c>
      <c r="D31" s="23">
        <f t="shared" si="0"/>
        <v>-2</v>
      </c>
      <c r="E31" s="37">
        <f>SUM('IN-OUT'!H201:H205)</f>
        <v>133</v>
      </c>
      <c r="F31" s="37">
        <f t="shared" si="4"/>
        <v>26.6</v>
      </c>
      <c r="G31" s="37">
        <f t="shared" si="5"/>
        <v>44.333333333333336</v>
      </c>
      <c r="H31" s="43">
        <v>3</v>
      </c>
      <c r="I31" s="29">
        <f t="shared" si="1"/>
        <v>0</v>
      </c>
      <c r="J31" s="17"/>
    </row>
    <row r="32" spans="1:28">
      <c r="A32" s="20" t="s">
        <v>568</v>
      </c>
      <c r="B32" s="24">
        <f>VLOOKUP($A32, Kategori!$A$2:$K$63, 2, FALSE)</f>
        <v>4</v>
      </c>
      <c r="C32" s="22">
        <v>3</v>
      </c>
      <c r="D32" s="24">
        <f t="shared" si="0"/>
        <v>-1</v>
      </c>
      <c r="E32" s="36">
        <f>SUM('IN-OUT'!H206:H209)</f>
        <v>142</v>
      </c>
      <c r="F32" s="36">
        <f t="shared" si="4"/>
        <v>35.5</v>
      </c>
      <c r="G32" s="36">
        <f t="shared" si="5"/>
        <v>47.333333333333336</v>
      </c>
      <c r="H32" s="20">
        <v>5</v>
      </c>
      <c r="I32" s="28">
        <f t="shared" si="1"/>
        <v>2</v>
      </c>
      <c r="J32" s="17"/>
    </row>
    <row r="33" spans="1:10">
      <c r="A33" s="21" t="s">
        <v>569</v>
      </c>
      <c r="B33" s="23">
        <f>VLOOKUP($A33, Kategori!$A$2:$K$63, 2, FALSE)</f>
        <v>9</v>
      </c>
      <c r="C33" s="23">
        <v>6</v>
      </c>
      <c r="D33" s="23">
        <f t="shared" si="0"/>
        <v>-3</v>
      </c>
      <c r="E33" s="37">
        <f>SUM('IN-OUT'!H210:H218)</f>
        <v>328</v>
      </c>
      <c r="F33" s="37">
        <f t="shared" si="4"/>
        <v>36.444444444444443</v>
      </c>
      <c r="G33" s="37">
        <f t="shared" si="5"/>
        <v>54.666666666666664</v>
      </c>
      <c r="H33" s="21">
        <v>5</v>
      </c>
      <c r="I33" s="29">
        <f t="shared" si="1"/>
        <v>-1</v>
      </c>
    </row>
    <row r="34" spans="1:10">
      <c r="A34" s="20" t="s">
        <v>563</v>
      </c>
      <c r="B34" s="24">
        <f>VLOOKUP($A34, Kategori!$A$2:$K$63, 2, FALSE)</f>
        <v>2</v>
      </c>
      <c r="C34" s="22">
        <v>0</v>
      </c>
      <c r="D34" s="24">
        <f t="shared" si="0"/>
        <v>-2</v>
      </c>
      <c r="E34" s="36">
        <f>SUM('IN-OUT'!H219:H220)</f>
        <v>55</v>
      </c>
      <c r="F34" s="36">
        <f t="shared" si="4"/>
        <v>27.5</v>
      </c>
      <c r="G34" s="36">
        <v>0</v>
      </c>
      <c r="H34" s="20">
        <v>0</v>
      </c>
      <c r="I34" s="28">
        <f t="shared" si="1"/>
        <v>0</v>
      </c>
      <c r="J34" s="42"/>
    </row>
    <row r="35" spans="1:10">
      <c r="A35" s="21" t="s">
        <v>561</v>
      </c>
      <c r="B35" s="23">
        <f>VLOOKUP($A35, Kategori!$A$2:$K$63, 2, FALSE)</f>
        <v>11</v>
      </c>
      <c r="C35" s="23">
        <v>7</v>
      </c>
      <c r="D35" s="23">
        <f t="shared" ref="D35:D65" si="6">C35-B35</f>
        <v>-4</v>
      </c>
      <c r="E35" s="37">
        <f>SUM('IN-OUT'!H221:H231)</f>
        <v>330</v>
      </c>
      <c r="F35" s="37">
        <f t="shared" si="4"/>
        <v>30</v>
      </c>
      <c r="G35" s="37">
        <f>E35/C35</f>
        <v>47.142857142857146</v>
      </c>
      <c r="H35" s="21">
        <v>1</v>
      </c>
      <c r="I35" s="29">
        <f t="shared" ref="I35:I65" si="7">H35-C35</f>
        <v>-6</v>
      </c>
      <c r="J35" s="17"/>
    </row>
    <row r="36" spans="1:10">
      <c r="A36" s="20" t="s">
        <v>562</v>
      </c>
      <c r="B36" s="24">
        <f>VLOOKUP($A36, Kategori!$A$2:$K$63, 2, FALSE)</f>
        <v>2</v>
      </c>
      <c r="C36" s="22">
        <f>VLOOKUP($A36, Kategori!$A$2:$K$63, 2, FALSE)</f>
        <v>2</v>
      </c>
      <c r="D36" s="24">
        <f t="shared" si="6"/>
        <v>0</v>
      </c>
      <c r="E36" s="36">
        <f>SUM('IN-OUT'!H232:H233)</f>
        <v>44</v>
      </c>
      <c r="F36" s="36">
        <f t="shared" si="4"/>
        <v>22</v>
      </c>
      <c r="G36" s="36">
        <f>E36/C36</f>
        <v>22</v>
      </c>
      <c r="H36" s="20">
        <v>7</v>
      </c>
      <c r="I36" s="28">
        <f t="shared" si="7"/>
        <v>5</v>
      </c>
      <c r="J36" s="17"/>
    </row>
    <row r="37" spans="1:10">
      <c r="A37" s="21" t="s">
        <v>578</v>
      </c>
      <c r="B37" s="23">
        <f>VLOOKUP($A37, Kategori!$A$2:$K$63, 2, FALSE)</f>
        <v>4</v>
      </c>
      <c r="C37" s="23">
        <v>2</v>
      </c>
      <c r="D37" s="23">
        <f t="shared" si="6"/>
        <v>-2</v>
      </c>
      <c r="E37" s="37">
        <f>SUM('IN-OUT'!H234:H237)</f>
        <v>115</v>
      </c>
      <c r="F37" s="37">
        <f t="shared" si="4"/>
        <v>28.75</v>
      </c>
      <c r="G37" s="37">
        <f>E37/C37</f>
        <v>57.5</v>
      </c>
      <c r="H37" s="21">
        <v>0</v>
      </c>
      <c r="I37" s="29">
        <f t="shared" si="7"/>
        <v>-2</v>
      </c>
    </row>
    <row r="38" spans="1:10">
      <c r="A38" s="20" t="s">
        <v>574</v>
      </c>
      <c r="B38" s="24">
        <v>5</v>
      </c>
      <c r="C38" s="22">
        <v>3</v>
      </c>
      <c r="D38" s="24">
        <f t="shared" si="6"/>
        <v>-2</v>
      </c>
      <c r="E38" s="36">
        <f>SUM('IN-OUT'!H238:H241)</f>
        <v>104</v>
      </c>
      <c r="F38" s="36">
        <f t="shared" si="4"/>
        <v>20.8</v>
      </c>
      <c r="G38" s="36">
        <f>E38/C38</f>
        <v>34.666666666666664</v>
      </c>
      <c r="H38" s="20">
        <v>5</v>
      </c>
      <c r="I38" s="28">
        <f t="shared" si="7"/>
        <v>2</v>
      </c>
      <c r="J38" s="17"/>
    </row>
    <row r="39" spans="1:10">
      <c r="A39" s="21" t="s">
        <v>577</v>
      </c>
      <c r="B39" s="23">
        <f>VLOOKUP($A39, Kategori!$A$2:$K$63, 2, FALSE)</f>
        <v>2</v>
      </c>
      <c r="C39" s="23">
        <f>VLOOKUP($A39, Kategori!$A$2:$K$63, 2, FALSE)</f>
        <v>2</v>
      </c>
      <c r="D39" s="23">
        <f t="shared" si="6"/>
        <v>0</v>
      </c>
      <c r="E39" s="37">
        <f>SUM('IN-OUT'!H242:H243)</f>
        <v>189</v>
      </c>
      <c r="F39" s="37">
        <f t="shared" si="4"/>
        <v>94.5</v>
      </c>
      <c r="G39" s="37">
        <f>E39/C39</f>
        <v>94.5</v>
      </c>
      <c r="H39" s="21">
        <v>2</v>
      </c>
      <c r="I39" s="29">
        <f t="shared" si="7"/>
        <v>0</v>
      </c>
    </row>
    <row r="40" spans="1:10">
      <c r="A40" s="20" t="s">
        <v>591</v>
      </c>
      <c r="B40" s="24">
        <f>VLOOKUP($A40, Kategori!$A$2:$K$63, 2, FALSE)</f>
        <v>1</v>
      </c>
      <c r="C40" s="22">
        <v>0</v>
      </c>
      <c r="D40" s="24">
        <f t="shared" si="6"/>
        <v>-1</v>
      </c>
      <c r="E40" s="36">
        <f>SUM('IN-OUT'!H244)</f>
        <v>203</v>
      </c>
      <c r="F40" s="36">
        <f t="shared" si="4"/>
        <v>203</v>
      </c>
      <c r="G40" s="36">
        <v>0</v>
      </c>
      <c r="H40" s="43">
        <v>1</v>
      </c>
      <c r="I40" s="28">
        <f t="shared" si="7"/>
        <v>1</v>
      </c>
      <c r="J40" s="42"/>
    </row>
    <row r="41" spans="1:10">
      <c r="A41" s="21" t="s">
        <v>593</v>
      </c>
      <c r="B41" s="23">
        <f>VLOOKUP($A41, Kategori!$A$2:$K$63, 2, FALSE)</f>
        <v>22</v>
      </c>
      <c r="C41" s="23">
        <f>VLOOKUP($A41, Kategori!$A$2:$K$63, 2, FALSE)</f>
        <v>22</v>
      </c>
      <c r="D41" s="23">
        <f t="shared" si="6"/>
        <v>0</v>
      </c>
      <c r="E41" s="37">
        <f>SUM('IN-OUT'!H245:H266)</f>
        <v>2519</v>
      </c>
      <c r="F41" s="37">
        <f t="shared" si="4"/>
        <v>114.5</v>
      </c>
      <c r="G41" s="37">
        <f>E41/C41</f>
        <v>114.5</v>
      </c>
      <c r="H41" s="21">
        <v>21</v>
      </c>
      <c r="I41" s="29">
        <f t="shared" si="7"/>
        <v>-1</v>
      </c>
    </row>
    <row r="42" spans="1:10">
      <c r="A42" s="20" t="s">
        <v>594</v>
      </c>
      <c r="B42" s="24">
        <f>VLOOKUP($A42, Kategori!$A$2:$K$63, 2, FALSE)</f>
        <v>1</v>
      </c>
      <c r="C42" s="22">
        <v>0</v>
      </c>
      <c r="D42" s="24">
        <f t="shared" si="6"/>
        <v>-1</v>
      </c>
      <c r="E42" s="36">
        <f>SUM('IN-OUT'!H267)</f>
        <v>8</v>
      </c>
      <c r="F42" s="36">
        <f t="shared" si="4"/>
        <v>8</v>
      </c>
      <c r="G42" s="36">
        <v>0</v>
      </c>
      <c r="H42" s="43">
        <v>0</v>
      </c>
      <c r="I42" s="28">
        <f t="shared" si="7"/>
        <v>0</v>
      </c>
      <c r="J42" s="42"/>
    </row>
    <row r="43" spans="1:10">
      <c r="A43" s="21" t="s">
        <v>595</v>
      </c>
      <c r="B43" s="23">
        <f>VLOOKUP($A43, Kategori!$A$2:$K$63, 2, FALSE)</f>
        <v>2</v>
      </c>
      <c r="C43" s="23">
        <f>VLOOKUP($A43, Kategori!$A$2:$K$63, 2, FALSE)</f>
        <v>2</v>
      </c>
      <c r="D43" s="23">
        <f t="shared" si="6"/>
        <v>0</v>
      </c>
      <c r="E43" s="37">
        <f>SUM('IN-OUT'!H268:H269)</f>
        <v>308</v>
      </c>
      <c r="F43" s="37">
        <f t="shared" si="4"/>
        <v>154</v>
      </c>
      <c r="G43" s="37">
        <f t="shared" ref="G43:G65" si="8">E43/C43</f>
        <v>154</v>
      </c>
      <c r="H43" s="21">
        <v>1</v>
      </c>
      <c r="I43" s="29">
        <f t="shared" si="7"/>
        <v>-1</v>
      </c>
    </row>
    <row r="44" spans="1:10">
      <c r="A44" s="20" t="s">
        <v>596</v>
      </c>
      <c r="B44" s="24">
        <f>VLOOKUP($A44, Kategori!$A$2:$K$63, 2, FALSE)</f>
        <v>4</v>
      </c>
      <c r="C44" s="22">
        <f>VLOOKUP($A44, Kategori!$A$2:$K$63, 2, FALSE)</f>
        <v>4</v>
      </c>
      <c r="D44" s="24">
        <f t="shared" si="6"/>
        <v>0</v>
      </c>
      <c r="E44" s="36">
        <f>SUM('IN-OUT'!H270:H273)</f>
        <v>267</v>
      </c>
      <c r="F44" s="36">
        <f t="shared" si="4"/>
        <v>66.75</v>
      </c>
      <c r="G44" s="36">
        <f t="shared" si="8"/>
        <v>66.75</v>
      </c>
      <c r="H44" s="43">
        <v>7</v>
      </c>
      <c r="I44" s="28">
        <f t="shared" si="7"/>
        <v>3</v>
      </c>
    </row>
    <row r="45" spans="1:10">
      <c r="A45" s="21" t="s">
        <v>536</v>
      </c>
      <c r="B45" s="23">
        <f>VLOOKUP($A45, Kategori!$A$2:$K$63, 2, FALSE)</f>
        <v>6</v>
      </c>
      <c r="C45" s="23">
        <f>VLOOKUP($A45, Kategori!$A$2:$K$63, 2, FALSE)</f>
        <v>6</v>
      </c>
      <c r="D45" s="23">
        <f t="shared" si="6"/>
        <v>0</v>
      </c>
      <c r="E45" s="37">
        <f>SUM('IN-OUT'!H274:H279)</f>
        <v>316</v>
      </c>
      <c r="F45" s="37">
        <f t="shared" si="4"/>
        <v>52.666666666666664</v>
      </c>
      <c r="G45" s="37">
        <f t="shared" si="8"/>
        <v>52.666666666666664</v>
      </c>
      <c r="H45" s="21">
        <v>9</v>
      </c>
      <c r="I45" s="29">
        <f t="shared" si="7"/>
        <v>3</v>
      </c>
    </row>
    <row r="46" spans="1:10">
      <c r="A46" s="20" t="s">
        <v>550</v>
      </c>
      <c r="B46" s="24">
        <f>VLOOKUP($A46, Kategori!$A$2:$K$63, 2, FALSE)</f>
        <v>2</v>
      </c>
      <c r="C46" s="22">
        <v>1</v>
      </c>
      <c r="D46" s="24">
        <f t="shared" si="6"/>
        <v>-1</v>
      </c>
      <c r="E46" s="36">
        <f>SUM('IN-OUT'!H280:H281)</f>
        <v>95</v>
      </c>
      <c r="F46" s="36">
        <f t="shared" si="4"/>
        <v>47.5</v>
      </c>
      <c r="G46" s="36">
        <f t="shared" si="8"/>
        <v>95</v>
      </c>
      <c r="H46" s="43">
        <v>1</v>
      </c>
      <c r="I46" s="28">
        <f t="shared" si="7"/>
        <v>0</v>
      </c>
    </row>
    <row r="47" spans="1:10">
      <c r="A47" s="21" t="s">
        <v>552</v>
      </c>
      <c r="B47" s="23">
        <f>VLOOKUP($A47, Kategori!$A$2:$K$63, 2, FALSE)</f>
        <v>13</v>
      </c>
      <c r="C47" s="23">
        <f>VLOOKUP($A47, Kategori!$A$2:$K$63, 2, FALSE)</f>
        <v>13</v>
      </c>
      <c r="D47" s="23">
        <f t="shared" si="6"/>
        <v>0</v>
      </c>
      <c r="E47" s="37">
        <f>SUM('IN-OUT'!H282:H294)</f>
        <v>949</v>
      </c>
      <c r="F47" s="37">
        <f t="shared" si="4"/>
        <v>73</v>
      </c>
      <c r="G47" s="37">
        <f t="shared" si="8"/>
        <v>73</v>
      </c>
      <c r="H47" s="21">
        <v>13</v>
      </c>
      <c r="I47" s="29">
        <f t="shared" si="7"/>
        <v>0</v>
      </c>
    </row>
    <row r="48" spans="1:10">
      <c r="A48" s="20" t="s">
        <v>548</v>
      </c>
      <c r="B48" s="24">
        <f>VLOOKUP($A48, Kategori!$A$2:$K$63, 2, FALSE)</f>
        <v>11</v>
      </c>
      <c r="C48" s="22">
        <f>VLOOKUP($A48, Kategori!$A$2:$K$63, 2, FALSE)</f>
        <v>11</v>
      </c>
      <c r="D48" s="24">
        <f t="shared" si="6"/>
        <v>0</v>
      </c>
      <c r="E48" s="36">
        <f>SUM('IN-OUT'!H295:H305)</f>
        <v>660</v>
      </c>
      <c r="F48" s="36">
        <f t="shared" si="4"/>
        <v>60</v>
      </c>
      <c r="G48" s="36">
        <f t="shared" si="8"/>
        <v>60</v>
      </c>
      <c r="H48" s="43">
        <v>12</v>
      </c>
      <c r="I48" s="28">
        <f t="shared" si="7"/>
        <v>1</v>
      </c>
    </row>
    <row r="49" spans="1:10">
      <c r="A49" s="21" t="s">
        <v>551</v>
      </c>
      <c r="B49" s="23">
        <f>VLOOKUP($A49, Kategori!$A$2:$K$63, 2, FALSE)</f>
        <v>11</v>
      </c>
      <c r="C49" s="23">
        <f>VLOOKUP($A49, Kategori!$A$2:$K$63, 2, FALSE)</f>
        <v>11</v>
      </c>
      <c r="D49" s="23">
        <f t="shared" si="6"/>
        <v>0</v>
      </c>
      <c r="E49" s="37">
        <f>SUM('IN-OUT'!H306:H316)</f>
        <v>677</v>
      </c>
      <c r="F49" s="37">
        <f t="shared" si="4"/>
        <v>61.545454545454547</v>
      </c>
      <c r="G49" s="37">
        <f t="shared" si="8"/>
        <v>61.545454545454547</v>
      </c>
      <c r="H49" s="21">
        <v>18</v>
      </c>
      <c r="I49" s="29">
        <f t="shared" si="7"/>
        <v>7</v>
      </c>
    </row>
    <row r="50" spans="1:10">
      <c r="A50" s="20" t="s">
        <v>549</v>
      </c>
      <c r="B50" s="24">
        <f>VLOOKUP($A50, Kategori!$A$2:$K$63, 2, FALSE)</f>
        <v>14</v>
      </c>
      <c r="C50" s="22">
        <f>VLOOKUP($A50, Kategori!$A$2:$K$63, 2, FALSE)</f>
        <v>14</v>
      </c>
      <c r="D50" s="24">
        <f t="shared" si="6"/>
        <v>0</v>
      </c>
      <c r="E50" s="36">
        <f>SUM('IN-OUT'!H317:H330)</f>
        <v>1018</v>
      </c>
      <c r="F50" s="36">
        <f t="shared" si="4"/>
        <v>72.714285714285708</v>
      </c>
      <c r="G50" s="36">
        <f t="shared" si="8"/>
        <v>72.714285714285708</v>
      </c>
      <c r="H50" s="27">
        <v>17</v>
      </c>
      <c r="I50" s="28">
        <f t="shared" si="7"/>
        <v>3</v>
      </c>
    </row>
    <row r="51" spans="1:10">
      <c r="A51" s="21" t="s">
        <v>544</v>
      </c>
      <c r="B51" s="23">
        <f>VLOOKUP($A51, Kategori!$A$2:$K$63, 2, FALSE)</f>
        <v>41</v>
      </c>
      <c r="C51" s="23">
        <f>VLOOKUP($A51, Kategori!$A$2:$K$63, 2, FALSE)</f>
        <v>41</v>
      </c>
      <c r="D51" s="23">
        <f t="shared" si="6"/>
        <v>0</v>
      </c>
      <c r="E51" s="37">
        <f>SUM('IN-OUT'!H331:H371)</f>
        <v>5006</v>
      </c>
      <c r="F51" s="37">
        <f t="shared" si="4"/>
        <v>122.09756097560975</v>
      </c>
      <c r="G51" s="37">
        <f t="shared" si="8"/>
        <v>122.09756097560975</v>
      </c>
      <c r="H51" s="21">
        <v>39</v>
      </c>
      <c r="I51" s="29">
        <f t="shared" si="7"/>
        <v>-2</v>
      </c>
    </row>
    <row r="52" spans="1:10">
      <c r="A52" s="20" t="s">
        <v>546</v>
      </c>
      <c r="B52" s="24">
        <f>VLOOKUP($A52, Kategori!$A$2:$K$63, 2, FALSE)</f>
        <v>30</v>
      </c>
      <c r="C52" s="22">
        <v>18</v>
      </c>
      <c r="D52" s="24">
        <f t="shared" si="6"/>
        <v>-12</v>
      </c>
      <c r="E52" s="36">
        <f>SUM('IN-OUT'!H372:H401)</f>
        <v>1633</v>
      </c>
      <c r="F52" s="36">
        <f t="shared" si="4"/>
        <v>54.43333333333333</v>
      </c>
      <c r="G52" s="36">
        <f t="shared" si="8"/>
        <v>90.722222222222229</v>
      </c>
      <c r="H52" s="43">
        <v>10</v>
      </c>
      <c r="I52" s="28">
        <f t="shared" si="7"/>
        <v>-8</v>
      </c>
    </row>
    <row r="53" spans="1:10">
      <c r="A53" s="21" t="s">
        <v>547</v>
      </c>
      <c r="B53" s="23">
        <f>VLOOKUP($A53, Kategori!$A$2:$K$63, 2, FALSE)</f>
        <v>3</v>
      </c>
      <c r="C53" s="23">
        <f>VLOOKUP($A53, Kategori!$A$2:$K$63, 2, FALSE)</f>
        <v>3</v>
      </c>
      <c r="D53" s="23">
        <f t="shared" si="6"/>
        <v>0</v>
      </c>
      <c r="E53" s="37">
        <f>SUM('IN-OUT'!H402:H404)</f>
        <v>491</v>
      </c>
      <c r="F53" s="37">
        <f t="shared" si="4"/>
        <v>163.66666666666666</v>
      </c>
      <c r="G53" s="37">
        <f t="shared" si="8"/>
        <v>163.66666666666666</v>
      </c>
      <c r="H53" s="21">
        <v>2</v>
      </c>
      <c r="I53" s="29">
        <f t="shared" si="7"/>
        <v>-1</v>
      </c>
    </row>
    <row r="54" spans="1:10">
      <c r="A54" s="20" t="s">
        <v>545</v>
      </c>
      <c r="B54" s="24">
        <f>VLOOKUP($A54, Kategori!$A$2:$K$63, 2, FALSE)</f>
        <v>11</v>
      </c>
      <c r="C54" s="22">
        <v>9</v>
      </c>
      <c r="D54" s="24">
        <f t="shared" si="6"/>
        <v>-2</v>
      </c>
      <c r="E54" s="36">
        <f>SUM('IN-OUT'!H405:H415)</f>
        <v>528</v>
      </c>
      <c r="F54" s="36">
        <f t="shared" si="4"/>
        <v>48</v>
      </c>
      <c r="G54" s="36">
        <f t="shared" si="8"/>
        <v>58.666666666666664</v>
      </c>
      <c r="H54" s="43">
        <v>6</v>
      </c>
      <c r="I54" s="28">
        <f t="shared" si="7"/>
        <v>-3</v>
      </c>
    </row>
    <row r="55" spans="1:10">
      <c r="A55" s="21" t="s">
        <v>560</v>
      </c>
      <c r="B55" s="23">
        <f>VLOOKUP($A55, Kategori!$A$2:$K$63, 2, FALSE)</f>
        <v>12</v>
      </c>
      <c r="C55" s="23">
        <f>VLOOKUP($A55, Kategori!$A$2:$K$63, 2, FALSE)</f>
        <v>12</v>
      </c>
      <c r="D55" s="23">
        <f t="shared" si="6"/>
        <v>0</v>
      </c>
      <c r="E55" s="37">
        <f>SUM('IN-OUT'!H416:H427)</f>
        <v>906</v>
      </c>
      <c r="F55" s="37">
        <f t="shared" si="4"/>
        <v>75.5</v>
      </c>
      <c r="G55" s="37">
        <f t="shared" si="8"/>
        <v>75.5</v>
      </c>
      <c r="H55" s="31">
        <v>12</v>
      </c>
      <c r="I55" s="29">
        <f t="shared" si="7"/>
        <v>0</v>
      </c>
    </row>
    <row r="56" spans="1:10">
      <c r="A56" s="20" t="s">
        <v>558</v>
      </c>
      <c r="B56" s="24">
        <f>VLOOKUP($A56, Kategori!$A$2:$K$63, 2, FALSE)</f>
        <v>18</v>
      </c>
      <c r="C56" s="22">
        <f>VLOOKUP($A56, Kategori!$A$2:$K$63, 2, FALSE)</f>
        <v>18</v>
      </c>
      <c r="D56" s="24">
        <f t="shared" si="6"/>
        <v>0</v>
      </c>
      <c r="E56" s="36">
        <f>SUM('IN-OUT'!H428:H445)</f>
        <v>1140</v>
      </c>
      <c r="F56" s="36">
        <f t="shared" si="4"/>
        <v>63.333333333333336</v>
      </c>
      <c r="G56" s="36">
        <f t="shared" si="8"/>
        <v>63.333333333333336</v>
      </c>
      <c r="H56" s="43">
        <v>17</v>
      </c>
      <c r="I56" s="28">
        <f t="shared" si="7"/>
        <v>-1</v>
      </c>
    </row>
    <row r="57" spans="1:10">
      <c r="A57" s="21" t="s">
        <v>557</v>
      </c>
      <c r="B57" s="23">
        <f>VLOOKUP($A57, Kategori!$A$2:$K$63, 2, FALSE)</f>
        <v>14</v>
      </c>
      <c r="C57" s="23">
        <v>12</v>
      </c>
      <c r="D57" s="23">
        <f t="shared" si="6"/>
        <v>-2</v>
      </c>
      <c r="E57" s="37">
        <f>SUM('IN-OUT'!H446:H459)</f>
        <v>725</v>
      </c>
      <c r="F57" s="37">
        <f t="shared" si="4"/>
        <v>51.785714285714285</v>
      </c>
      <c r="G57" s="37">
        <f t="shared" si="8"/>
        <v>60.416666666666664</v>
      </c>
      <c r="H57" s="21">
        <v>13</v>
      </c>
      <c r="I57" s="29">
        <f t="shared" si="7"/>
        <v>1</v>
      </c>
    </row>
    <row r="58" spans="1:10">
      <c r="A58" s="20" t="s">
        <v>553</v>
      </c>
      <c r="B58" s="24">
        <f>VLOOKUP($A58, Kategori!$A$2:$K$63, 2, FALSE)</f>
        <v>4</v>
      </c>
      <c r="C58" s="22">
        <v>2</v>
      </c>
      <c r="D58" s="24">
        <f t="shared" si="6"/>
        <v>-2</v>
      </c>
      <c r="E58" s="36">
        <f>SUM('IN-OUT'!H460:H463)</f>
        <v>128</v>
      </c>
      <c r="F58" s="36">
        <f t="shared" si="4"/>
        <v>32</v>
      </c>
      <c r="G58" s="36">
        <f t="shared" si="8"/>
        <v>64</v>
      </c>
      <c r="H58" s="43">
        <v>1</v>
      </c>
      <c r="I58" s="28">
        <f t="shared" si="7"/>
        <v>-1</v>
      </c>
    </row>
    <row r="59" spans="1:10">
      <c r="A59" s="21" t="s">
        <v>554</v>
      </c>
      <c r="B59" s="23">
        <f>VLOOKUP($A59, Kategori!$A$2:$K$63, 2, FALSE)</f>
        <v>5</v>
      </c>
      <c r="C59" s="23">
        <f>VLOOKUP($A59, Kategori!$A$2:$K$63, 2, FALSE)</f>
        <v>5</v>
      </c>
      <c r="D59" s="23">
        <f t="shared" si="6"/>
        <v>0</v>
      </c>
      <c r="E59" s="37">
        <f>SUM('IN-OUT'!H464:H468)</f>
        <v>304</v>
      </c>
      <c r="F59" s="37">
        <f t="shared" si="4"/>
        <v>60.8</v>
      </c>
      <c r="G59" s="37">
        <f t="shared" si="8"/>
        <v>60.8</v>
      </c>
      <c r="H59" s="21">
        <v>7</v>
      </c>
      <c r="I59" s="29">
        <f t="shared" si="7"/>
        <v>2</v>
      </c>
    </row>
    <row r="60" spans="1:10">
      <c r="A60" s="20" t="s">
        <v>555</v>
      </c>
      <c r="B60" s="24">
        <f>VLOOKUP($A60, Kategori!$A$2:$K$63, 2, FALSE)</f>
        <v>2</v>
      </c>
      <c r="C60" s="22">
        <f>VLOOKUP($A60, Kategori!$A$2:$K$63, 2, FALSE)</f>
        <v>2</v>
      </c>
      <c r="D60" s="24">
        <f t="shared" si="6"/>
        <v>0</v>
      </c>
      <c r="E60" s="36">
        <f>SUM('IN-OUT'!H469:H470)</f>
        <v>100</v>
      </c>
      <c r="F60" s="36">
        <f t="shared" si="4"/>
        <v>50</v>
      </c>
      <c r="G60" s="36">
        <f t="shared" si="8"/>
        <v>50</v>
      </c>
      <c r="H60" s="43">
        <v>1</v>
      </c>
      <c r="I60" s="28">
        <f t="shared" si="7"/>
        <v>-1</v>
      </c>
    </row>
    <row r="61" spans="1:10">
      <c r="A61" s="21" t="s">
        <v>556</v>
      </c>
      <c r="B61" s="23">
        <f>VLOOKUP($A61, Kategori!$A$2:$K$63, 2, FALSE)</f>
        <v>4</v>
      </c>
      <c r="C61" s="23">
        <v>2</v>
      </c>
      <c r="D61" s="23">
        <f t="shared" si="6"/>
        <v>-2</v>
      </c>
      <c r="E61" s="37">
        <f>SUM('IN-OUT'!H471:H474)</f>
        <v>71</v>
      </c>
      <c r="F61" s="37">
        <f t="shared" si="4"/>
        <v>17.75</v>
      </c>
      <c r="G61" s="37">
        <f t="shared" si="8"/>
        <v>35.5</v>
      </c>
      <c r="H61" s="21">
        <v>3</v>
      </c>
      <c r="I61" s="29">
        <f t="shared" si="7"/>
        <v>1</v>
      </c>
      <c r="J61" s="17"/>
    </row>
    <row r="62" spans="1:10">
      <c r="A62" s="20" t="s">
        <v>559</v>
      </c>
      <c r="B62" s="24">
        <f>VLOOKUP($A62, Kategori!$A$2:$K$63, 2, FALSE)</f>
        <v>6</v>
      </c>
      <c r="C62" s="22">
        <f>VLOOKUP($A62, Kategori!$A$2:$K$63, 2, FALSE)</f>
        <v>6</v>
      </c>
      <c r="D62" s="24">
        <f t="shared" si="6"/>
        <v>0</v>
      </c>
      <c r="E62" s="36">
        <f>SUM('IN-OUT'!H475:H480)</f>
        <v>492</v>
      </c>
      <c r="F62" s="36">
        <f t="shared" si="4"/>
        <v>82</v>
      </c>
      <c r="G62" s="36">
        <f t="shared" si="8"/>
        <v>82</v>
      </c>
      <c r="H62" s="43">
        <v>17</v>
      </c>
      <c r="I62" s="28">
        <f t="shared" si="7"/>
        <v>11</v>
      </c>
    </row>
    <row r="63" spans="1:10">
      <c r="A63" s="21" t="s">
        <v>535</v>
      </c>
      <c r="B63" s="23">
        <v>25</v>
      </c>
      <c r="C63" s="23">
        <v>24</v>
      </c>
      <c r="D63" s="23">
        <f t="shared" si="6"/>
        <v>-1</v>
      </c>
      <c r="E63" s="37">
        <f>SUM('IN-OUT'!H481:H505)</f>
        <v>1691</v>
      </c>
      <c r="F63" s="37">
        <f t="shared" si="4"/>
        <v>67.64</v>
      </c>
      <c r="G63" s="37">
        <f t="shared" si="8"/>
        <v>70.458333333333329</v>
      </c>
      <c r="H63" s="21">
        <v>16</v>
      </c>
      <c r="I63" s="29">
        <f t="shared" si="7"/>
        <v>-8</v>
      </c>
    </row>
    <row r="64" spans="1:10">
      <c r="A64" s="20" t="s">
        <v>537</v>
      </c>
      <c r="B64" s="24">
        <f>VLOOKUP($A64, Kategori!$A$2:$K$63, 2, FALSE)</f>
        <v>6</v>
      </c>
      <c r="C64" s="22">
        <f>VLOOKUP($A64, Kategori!$A$2:$K$63, 2, FALSE)</f>
        <v>6</v>
      </c>
      <c r="D64" s="24">
        <f t="shared" si="6"/>
        <v>0</v>
      </c>
      <c r="E64" s="36">
        <f>SUM('IN-OUT'!H506:H511)</f>
        <v>291</v>
      </c>
      <c r="F64" s="36">
        <f t="shared" si="4"/>
        <v>48.5</v>
      </c>
      <c r="G64" s="36">
        <f t="shared" si="8"/>
        <v>48.5</v>
      </c>
      <c r="H64" s="43">
        <v>6</v>
      </c>
      <c r="I64" s="28">
        <f t="shared" si="7"/>
        <v>0</v>
      </c>
      <c r="J64" s="17"/>
    </row>
    <row r="65" spans="1:9">
      <c r="A65" s="21" t="s">
        <v>534</v>
      </c>
      <c r="B65" s="23">
        <f>VLOOKUP($A65, Kategori!$A$2:$K$63, 2, FALSE)</f>
        <v>8</v>
      </c>
      <c r="C65" s="23">
        <v>6</v>
      </c>
      <c r="D65" s="23">
        <f t="shared" si="6"/>
        <v>-2</v>
      </c>
      <c r="E65" s="37">
        <f>SUM('IN-OUT'!H512:H519)</f>
        <v>370</v>
      </c>
      <c r="F65" s="37">
        <f t="shared" si="4"/>
        <v>46.25</v>
      </c>
      <c r="G65" s="37">
        <f t="shared" si="8"/>
        <v>61.666666666666664</v>
      </c>
      <c r="H65" s="21">
        <v>11</v>
      </c>
      <c r="I65" s="29">
        <f t="shared" si="7"/>
        <v>5</v>
      </c>
    </row>
    <row r="66" spans="1:9">
      <c r="A66" s="20" t="s">
        <v>587</v>
      </c>
      <c r="B66" s="24">
        <f>SUM(B3:B65)</f>
        <v>516</v>
      </c>
      <c r="C66" s="24">
        <f>SUM(C3:C65)</f>
        <v>464</v>
      </c>
      <c r="D66" s="24"/>
      <c r="H66" s="24">
        <f t="shared" ref="H66:I66" si="9">SUM(H3:H65)</f>
        <v>476</v>
      </c>
      <c r="I66" s="24">
        <f t="shared" si="9"/>
        <v>12</v>
      </c>
    </row>
  </sheetData>
  <autoFilter ref="A2:C66">
    <filterColumn colId="1"/>
  </autoFilter>
  <conditionalFormatting sqref="B4:C65">
    <cfRule type="cellIs" dxfId="1" priority="8" operator="between">
      <formula>100</formula>
      <formula>200</formula>
    </cfRule>
    <cfRule type="cellIs" dxfId="0" priority="9" operator="greaterThanOrEqual">
      <formula>200</formula>
    </cfRule>
  </conditionalFormatting>
  <pageMargins left="0.7" right="0.7" top="0.75" bottom="0.75" header="0.3" footer="0.3"/>
  <pageSetup paperSize="11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Mentah</vt:lpstr>
      <vt:lpstr>Kategori</vt:lpstr>
      <vt:lpstr>Gender</vt:lpstr>
      <vt:lpstr>IN-OUT</vt:lpstr>
      <vt:lpstr>Perbandingan Produk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2018-09-24T13:02:08Z</dcterms:modified>
</cp:coreProperties>
</file>