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9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Bentang!$A$1:$J$50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ST'!$A$5:$J$394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35" l="1"/>
  <c r="L1" i="35"/>
  <c r="L2" i="2"/>
  <c r="L1" i="2"/>
  <c r="L2" i="54"/>
  <c r="L1" i="54"/>
  <c r="L1" i="61" l="1"/>
  <c r="M2" i="58" l="1"/>
  <c r="M1" i="58"/>
  <c r="L2" i="61" l="1"/>
  <c r="B9" i="15"/>
  <c r="C9" i="15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22" i="63" l="1"/>
  <c r="J720" i="63"/>
  <c r="J718" i="63"/>
  <c r="J717" i="63"/>
  <c r="I715" i="63"/>
  <c r="H715" i="63"/>
  <c r="G715" i="63"/>
  <c r="F715" i="63"/>
  <c r="D715" i="63"/>
  <c r="C715" i="63"/>
  <c r="L3" i="63"/>
  <c r="L2" i="63"/>
  <c r="L1" i="63"/>
  <c r="J719" i="63" l="1"/>
  <c r="J721" i="63" s="1"/>
  <c r="J723" i="63" s="1"/>
  <c r="I723" i="63" l="1"/>
  <c r="I2" i="63"/>
  <c r="C7" i="15" s="1"/>
  <c r="L2" i="56" l="1"/>
  <c r="L1" i="56"/>
  <c r="L3" i="56" s="1"/>
  <c r="O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C20" i="15" s="1"/>
  <c r="I654" i="62"/>
  <c r="M3" i="2" l="1"/>
  <c r="L3" i="61" l="1"/>
  <c r="J68" i="61" l="1"/>
  <c r="J66" i="61"/>
  <c r="J64" i="61"/>
  <c r="J63" i="61"/>
  <c r="F61" i="61"/>
  <c r="C61" i="61"/>
  <c r="J65" i="61" l="1"/>
  <c r="J67" i="61" s="1"/>
  <c r="J69" i="61" s="1"/>
  <c r="I6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M2" i="57"/>
  <c r="O2" i="57" s="1"/>
  <c r="M1" i="57"/>
  <c r="M3" i="57" s="1"/>
  <c r="O1" i="57" l="1"/>
  <c r="L2" i="12" l="1"/>
  <c r="L1" i="12"/>
  <c r="J1243" i="58" l="1"/>
  <c r="J1241" i="58"/>
  <c r="J1239" i="58"/>
  <c r="J1238" i="58"/>
  <c r="I1236" i="58"/>
  <c r="H1236" i="58"/>
  <c r="G1236" i="58"/>
  <c r="F1236" i="58"/>
  <c r="D1236" i="58"/>
  <c r="C1236" i="58"/>
  <c r="L666" i="58"/>
  <c r="L665" i="58"/>
  <c r="M3" i="58"/>
  <c r="L3" i="58"/>
  <c r="N3" i="58" l="1"/>
  <c r="J1240" i="58"/>
  <c r="J1242" i="58" s="1"/>
  <c r="J1244" i="58" s="1"/>
  <c r="I1244" i="58" l="1"/>
  <c r="I2" i="58"/>
  <c r="C8" i="15" s="1"/>
  <c r="M66" i="57" l="1"/>
  <c r="M65" i="57"/>
  <c r="M67" i="57" l="1"/>
  <c r="L15" i="2"/>
  <c r="L16" i="2"/>
  <c r="L17" i="2"/>
  <c r="J256" i="57" l="1"/>
  <c r="J254" i="57"/>
  <c r="J252" i="57"/>
  <c r="J251" i="57"/>
  <c r="G249" i="57"/>
  <c r="F249" i="57"/>
  <c r="C249" i="57"/>
  <c r="J253" i="57" l="1"/>
  <c r="J255" i="57" s="1"/>
  <c r="J257" i="57" s="1"/>
  <c r="I257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49" i="55"/>
  <c r="J47" i="55"/>
  <c r="J45" i="55"/>
  <c r="J44" i="55"/>
  <c r="G42" i="55"/>
  <c r="F42" i="55"/>
  <c r="C42" i="55"/>
  <c r="M1" i="56" l="1"/>
  <c r="J46" i="55"/>
  <c r="J48" i="55" s="1"/>
  <c r="J50" i="55" s="1"/>
  <c r="I50" i="55" s="1"/>
  <c r="I2" i="55" l="1"/>
  <c r="I42" i="30" l="1"/>
  <c r="I44" i="30"/>
  <c r="I37" i="18" l="1"/>
  <c r="I39" i="18"/>
  <c r="L3" i="12" l="1"/>
  <c r="B17" i="15" l="1"/>
  <c r="B14" i="15"/>
  <c r="J393" i="54" l="1"/>
  <c r="J391" i="54"/>
  <c r="J389" i="54"/>
  <c r="J388" i="54"/>
  <c r="I386" i="54"/>
  <c r="H386" i="54"/>
  <c r="G386" i="54"/>
  <c r="F386" i="54"/>
  <c r="D386" i="54"/>
  <c r="C386" i="54"/>
  <c r="J390" i="54" l="1"/>
  <c r="J392" i="54" s="1"/>
  <c r="J394" i="54" s="1"/>
  <c r="I2" i="54" s="1"/>
  <c r="C5" i="15" s="1"/>
  <c r="L3" i="54"/>
  <c r="N3" i="54" s="1"/>
  <c r="I394" i="54" l="1"/>
  <c r="J173" i="35" l="1"/>
  <c r="J177" i="35"/>
  <c r="J175" i="35"/>
  <c r="J172" i="35"/>
  <c r="G170" i="35"/>
  <c r="F170" i="35"/>
  <c r="J174" i="35" l="1"/>
  <c r="J176" i="35" s="1"/>
  <c r="J178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7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78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<sst xmlns="http://schemas.openxmlformats.org/spreadsheetml/2006/main" count="2299" uniqueCount="220">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</sst>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94"/>
  <sheetViews>
    <sheetView zoomScale="85" zoomScaleNormal="85" workbookViewId="0">
      <pane ySplit="7" topLeftCell="A370" activePane="bottomLeft" state="frozen"/>
      <selection pane="bottomLeft" activeCell="B381" sqref="B38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9" t="s">
        <v>22</v>
      </c>
      <c r="G1" s="399"/>
      <c r="H1" s="399"/>
      <c r="I1" s="220" t="s">
        <v>20</v>
      </c>
      <c r="J1" s="218"/>
      <c r="L1" s="275">
        <f>SUM(D366:D377)</f>
        <v>5724777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9" t="s">
        <v>21</v>
      </c>
      <c r="G2" s="399"/>
      <c r="H2" s="399"/>
      <c r="I2" s="220">
        <f>J394*-1</f>
        <v>7042001</v>
      </c>
      <c r="J2" s="218"/>
      <c r="L2" s="276">
        <f>SUM(G366:G377)</f>
        <v>1108452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4616325</v>
      </c>
      <c r="M3" s="238">
        <f>M1-M2</f>
        <v>4830175</v>
      </c>
      <c r="N3" s="238">
        <f>L3+M3</f>
        <v>9446500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0" t="s">
        <v>60</v>
      </c>
      <c r="B5" s="400"/>
      <c r="C5" s="400"/>
      <c r="D5" s="400"/>
      <c r="E5" s="400"/>
      <c r="F5" s="400"/>
      <c r="G5" s="400"/>
      <c r="H5" s="400"/>
      <c r="I5" s="400"/>
      <c r="J5" s="400"/>
      <c r="L5" s="274"/>
      <c r="M5" s="238"/>
      <c r="N5" s="238"/>
      <c r="O5" s="238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5" x14ac:dyDescent="0.25">
      <c r="A7" s="40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2"/>
      <c r="I7" s="403"/>
      <c r="J7" s="40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10">
        <v>43360</v>
      </c>
      <c r="B366" s="115">
        <v>180175097</v>
      </c>
      <c r="C366" s="306">
        <v>5</v>
      </c>
      <c r="D366" s="117">
        <v>431463</v>
      </c>
      <c r="E366" s="118">
        <v>180045321</v>
      </c>
      <c r="F366" s="120">
        <v>3</v>
      </c>
      <c r="G366" s="117">
        <v>249638</v>
      </c>
      <c r="H366" s="118"/>
      <c r="I366" s="213"/>
      <c r="J366" s="117"/>
    </row>
    <row r="367" spans="1:10" ht="15.75" customHeight="1" x14ac:dyDescent="0.25">
      <c r="A367" s="210">
        <v>43360</v>
      </c>
      <c r="B367" s="115">
        <v>180175119</v>
      </c>
      <c r="C367" s="306">
        <v>1</v>
      </c>
      <c r="D367" s="117">
        <v>110075</v>
      </c>
      <c r="E367" s="118"/>
      <c r="F367" s="120"/>
      <c r="G367" s="117"/>
      <c r="H367" s="118"/>
      <c r="I367" s="213"/>
      <c r="J367" s="117"/>
    </row>
    <row r="368" spans="1:10" ht="15.75" customHeight="1" x14ac:dyDescent="0.25">
      <c r="A368" s="210">
        <v>43361</v>
      </c>
      <c r="B368" s="115">
        <v>180175182</v>
      </c>
      <c r="C368" s="306">
        <v>4</v>
      </c>
      <c r="D368" s="117">
        <v>403550</v>
      </c>
      <c r="E368" s="118"/>
      <c r="F368" s="120"/>
      <c r="G368" s="117"/>
      <c r="H368" s="118"/>
      <c r="I368" s="213"/>
      <c r="J368" s="117"/>
    </row>
    <row r="369" spans="1:10" ht="15.75" customHeight="1" x14ac:dyDescent="0.25">
      <c r="A369" s="210">
        <v>43361</v>
      </c>
      <c r="B369" s="115">
        <v>180175218</v>
      </c>
      <c r="C369" s="306">
        <v>3</v>
      </c>
      <c r="D369" s="117">
        <v>278338</v>
      </c>
      <c r="E369" s="118"/>
      <c r="F369" s="120"/>
      <c r="G369" s="117"/>
      <c r="H369" s="118"/>
      <c r="I369" s="213"/>
      <c r="J369" s="117"/>
    </row>
    <row r="370" spans="1:10" ht="15.75" customHeight="1" x14ac:dyDescent="0.25">
      <c r="A370" s="210">
        <v>43362</v>
      </c>
      <c r="B370" s="115">
        <v>180175256</v>
      </c>
      <c r="C370" s="306">
        <v>8</v>
      </c>
      <c r="D370" s="117">
        <v>826875</v>
      </c>
      <c r="E370" s="118">
        <v>180045356</v>
      </c>
      <c r="F370" s="120">
        <v>2</v>
      </c>
      <c r="G370" s="117">
        <v>181738</v>
      </c>
      <c r="H370" s="118"/>
      <c r="I370" s="213"/>
      <c r="J370" s="117"/>
    </row>
    <row r="371" spans="1:10" ht="15.75" customHeight="1" x14ac:dyDescent="0.25">
      <c r="A371" s="210">
        <v>43362</v>
      </c>
      <c r="B371" s="115">
        <v>180175292</v>
      </c>
      <c r="C371" s="306">
        <v>2</v>
      </c>
      <c r="D371" s="117">
        <v>186025</v>
      </c>
      <c r="E371" s="118"/>
      <c r="F371" s="120"/>
      <c r="G371" s="117"/>
      <c r="H371" s="118"/>
      <c r="I371" s="213"/>
      <c r="J371" s="117"/>
    </row>
    <row r="372" spans="1:10" ht="15.75" customHeight="1" x14ac:dyDescent="0.25">
      <c r="A372" s="210">
        <v>43363</v>
      </c>
      <c r="B372" s="115">
        <v>180175353</v>
      </c>
      <c r="C372" s="306">
        <v>13</v>
      </c>
      <c r="D372" s="117">
        <v>1220625</v>
      </c>
      <c r="E372" s="118">
        <v>180045374</v>
      </c>
      <c r="F372" s="120">
        <v>1</v>
      </c>
      <c r="G372" s="117">
        <v>93013</v>
      </c>
      <c r="H372" s="118"/>
      <c r="I372" s="213"/>
      <c r="J372" s="117"/>
    </row>
    <row r="373" spans="1:10" ht="15.75" customHeight="1" x14ac:dyDescent="0.25">
      <c r="A373" s="210">
        <v>43363</v>
      </c>
      <c r="B373" s="115">
        <v>180175393</v>
      </c>
      <c r="C373" s="306">
        <v>9</v>
      </c>
      <c r="D373" s="117">
        <v>785050</v>
      </c>
      <c r="E373" s="118"/>
      <c r="F373" s="120"/>
      <c r="G373" s="117"/>
      <c r="H373" s="118"/>
      <c r="I373" s="213"/>
      <c r="J373" s="117"/>
    </row>
    <row r="374" spans="1:10" ht="15.75" customHeight="1" x14ac:dyDescent="0.25">
      <c r="A374" s="210">
        <v>43364</v>
      </c>
      <c r="B374" s="115">
        <v>180175428</v>
      </c>
      <c r="C374" s="306">
        <v>6</v>
      </c>
      <c r="D374" s="117">
        <v>523250</v>
      </c>
      <c r="E374" s="118">
        <v>180045385</v>
      </c>
      <c r="F374" s="120">
        <v>4</v>
      </c>
      <c r="G374" s="117">
        <v>426038</v>
      </c>
      <c r="H374" s="118"/>
      <c r="I374" s="213"/>
      <c r="J374" s="117"/>
    </row>
    <row r="375" spans="1:10" ht="15.75" customHeight="1" x14ac:dyDescent="0.25">
      <c r="A375" s="210">
        <v>43364</v>
      </c>
      <c r="B375" s="115">
        <v>180175455</v>
      </c>
      <c r="C375" s="306">
        <v>3</v>
      </c>
      <c r="D375" s="117">
        <v>324888</v>
      </c>
      <c r="E375" s="118"/>
      <c r="F375" s="120"/>
      <c r="G375" s="117"/>
      <c r="H375" s="118"/>
      <c r="I375" s="213"/>
      <c r="J375" s="117"/>
    </row>
    <row r="376" spans="1:10" ht="15.75" customHeight="1" x14ac:dyDescent="0.25">
      <c r="A376" s="98">
        <v>43365</v>
      </c>
      <c r="B376" s="99">
        <v>180175496</v>
      </c>
      <c r="C376" s="100">
        <v>7</v>
      </c>
      <c r="D376" s="34">
        <v>530338</v>
      </c>
      <c r="E376" s="118">
        <v>180045400</v>
      </c>
      <c r="F376" s="120">
        <v>2</v>
      </c>
      <c r="G376" s="117">
        <v>158025</v>
      </c>
      <c r="H376" s="118"/>
      <c r="I376" s="213"/>
      <c r="J376" s="117"/>
    </row>
    <row r="377" spans="1:10" ht="15.75" customHeight="1" x14ac:dyDescent="0.25">
      <c r="A377" s="210">
        <v>43365</v>
      </c>
      <c r="B377" s="115">
        <v>180175525</v>
      </c>
      <c r="C377" s="306">
        <v>1</v>
      </c>
      <c r="D377" s="117">
        <v>104300</v>
      </c>
      <c r="E377" s="118"/>
      <c r="F377" s="120"/>
      <c r="G377" s="117"/>
      <c r="H377" s="118"/>
      <c r="I377" s="213"/>
      <c r="J377" s="117"/>
    </row>
    <row r="378" spans="1:10" ht="15.75" customHeight="1" x14ac:dyDescent="0.25">
      <c r="A378" s="210">
        <v>43367</v>
      </c>
      <c r="B378" s="115">
        <v>180175645</v>
      </c>
      <c r="C378" s="306">
        <v>13</v>
      </c>
      <c r="D378" s="117">
        <v>1400788</v>
      </c>
      <c r="E378" s="118"/>
      <c r="F378" s="120"/>
      <c r="G378" s="117"/>
      <c r="H378" s="118"/>
      <c r="I378" s="213"/>
      <c r="J378" s="117"/>
    </row>
    <row r="379" spans="1:10" ht="15.75" customHeight="1" x14ac:dyDescent="0.25">
      <c r="A379" s="210">
        <v>43367</v>
      </c>
      <c r="B379" s="115">
        <v>180175673</v>
      </c>
      <c r="C379" s="306">
        <v>3</v>
      </c>
      <c r="D379" s="117">
        <v>326638</v>
      </c>
      <c r="E379" s="118"/>
      <c r="F379" s="120"/>
      <c r="G379" s="117"/>
      <c r="H379" s="118"/>
      <c r="I379" s="213"/>
      <c r="J379" s="117"/>
    </row>
    <row r="380" spans="1:10" ht="15.75" customHeight="1" x14ac:dyDescent="0.25">
      <c r="A380" s="210">
        <v>43368</v>
      </c>
      <c r="B380" s="115">
        <v>180175721</v>
      </c>
      <c r="C380" s="306">
        <v>3</v>
      </c>
      <c r="D380" s="117">
        <v>283500</v>
      </c>
      <c r="E380" s="118"/>
      <c r="F380" s="120"/>
      <c r="G380" s="117"/>
      <c r="H380" s="118"/>
      <c r="I380" s="213"/>
      <c r="J380" s="117"/>
    </row>
    <row r="381" spans="1:10" ht="15.75" customHeight="1" x14ac:dyDescent="0.25">
      <c r="A381" s="210">
        <v>43368</v>
      </c>
      <c r="B381" s="115">
        <v>180175772</v>
      </c>
      <c r="C381" s="306">
        <v>4</v>
      </c>
      <c r="D381" s="117">
        <v>414750</v>
      </c>
      <c r="E381" s="118"/>
      <c r="F381" s="120"/>
      <c r="G381" s="117"/>
      <c r="H381" s="118"/>
      <c r="I381" s="213"/>
      <c r="J381" s="117"/>
    </row>
    <row r="382" spans="1:10" ht="15.75" customHeight="1" x14ac:dyDescent="0.25">
      <c r="A382" s="210"/>
      <c r="B382" s="115"/>
      <c r="C382" s="306"/>
      <c r="D382" s="117"/>
      <c r="E382" s="118"/>
      <c r="F382" s="120"/>
      <c r="G382" s="117"/>
      <c r="H382" s="118"/>
      <c r="I382" s="213"/>
      <c r="J382" s="117"/>
    </row>
    <row r="383" spans="1:10" ht="15.75" customHeight="1" x14ac:dyDescent="0.25">
      <c r="A383" s="210"/>
      <c r="B383" s="115"/>
      <c r="C383" s="306"/>
      <c r="D383" s="117"/>
      <c r="E383" s="118"/>
      <c r="F383" s="120"/>
      <c r="G383" s="117"/>
      <c r="H383" s="118"/>
      <c r="I383" s="213"/>
      <c r="J383" s="117"/>
    </row>
    <row r="384" spans="1:10" ht="15.75" customHeight="1" x14ac:dyDescent="0.25">
      <c r="A384" s="210"/>
      <c r="B384" s="115"/>
      <c r="C384" s="306"/>
      <c r="D384" s="117"/>
      <c r="E384" s="118"/>
      <c r="F384" s="120"/>
      <c r="G384" s="117"/>
      <c r="H384" s="118"/>
      <c r="I384" s="213"/>
      <c r="J384" s="117"/>
    </row>
    <row r="385" spans="1:10" x14ac:dyDescent="0.25">
      <c r="A385" s="235"/>
      <c r="B385" s="234"/>
      <c r="C385" s="12"/>
      <c r="D385" s="236"/>
      <c r="E385" s="237"/>
      <c r="F385" s="240"/>
      <c r="G385" s="236"/>
      <c r="H385" s="237"/>
      <c r="I385" s="239"/>
      <c r="J385" s="236"/>
    </row>
    <row r="386" spans="1:10" x14ac:dyDescent="0.25">
      <c r="A386" s="235"/>
      <c r="B386" s="223" t="s">
        <v>11</v>
      </c>
      <c r="C386" s="229">
        <f>SUM(C8:C385)</f>
        <v>3739</v>
      </c>
      <c r="D386" s="224">
        <f>SUM(D8:D385)</f>
        <v>390896453</v>
      </c>
      <c r="E386" s="223" t="s">
        <v>11</v>
      </c>
      <c r="F386" s="232">
        <f>SUM(F8:F385)</f>
        <v>505</v>
      </c>
      <c r="G386" s="224">
        <f>SUM(G8:G385)</f>
        <v>55543724</v>
      </c>
      <c r="H386" s="232">
        <f>SUM(H8:H385)</f>
        <v>0</v>
      </c>
      <c r="I386" s="232">
        <f>SUM(I8:I385)</f>
        <v>328310728</v>
      </c>
      <c r="J386" s="5"/>
    </row>
    <row r="387" spans="1:10" x14ac:dyDescent="0.25">
      <c r="A387" s="235"/>
      <c r="B387" s="223"/>
      <c r="C387" s="229"/>
      <c r="D387" s="224"/>
      <c r="E387" s="223"/>
      <c r="F387" s="232"/>
      <c r="G387" s="224"/>
      <c r="H387" s="232"/>
      <c r="I387" s="232"/>
      <c r="J387" s="5"/>
    </row>
    <row r="388" spans="1:10" x14ac:dyDescent="0.25">
      <c r="A388" s="225"/>
      <c r="B388" s="226"/>
      <c r="C388" s="12"/>
      <c r="D388" s="236"/>
      <c r="E388" s="223"/>
      <c r="F388" s="240"/>
      <c r="G388" s="398" t="s">
        <v>12</v>
      </c>
      <c r="H388" s="398"/>
      <c r="I388" s="239"/>
      <c r="J388" s="227">
        <f>SUM(D8:D385)</f>
        <v>390896453</v>
      </c>
    </row>
    <row r="389" spans="1:10" x14ac:dyDescent="0.25">
      <c r="A389" s="235"/>
      <c r="B389" s="234"/>
      <c r="C389" s="12"/>
      <c r="D389" s="236"/>
      <c r="E389" s="237"/>
      <c r="F389" s="240"/>
      <c r="G389" s="398" t="s">
        <v>13</v>
      </c>
      <c r="H389" s="398"/>
      <c r="I389" s="239"/>
      <c r="J389" s="227">
        <f>SUM(G8:G385)</f>
        <v>55543724</v>
      </c>
    </row>
    <row r="390" spans="1:10" x14ac:dyDescent="0.25">
      <c r="A390" s="228"/>
      <c r="B390" s="237"/>
      <c r="C390" s="12"/>
      <c r="D390" s="236"/>
      <c r="E390" s="237"/>
      <c r="F390" s="240"/>
      <c r="G390" s="398" t="s">
        <v>14</v>
      </c>
      <c r="H390" s="398"/>
      <c r="I390" s="41"/>
      <c r="J390" s="229">
        <f>J388-J389</f>
        <v>335352729</v>
      </c>
    </row>
    <row r="391" spans="1:10" x14ac:dyDescent="0.25">
      <c r="A391" s="235"/>
      <c r="B391" s="230"/>
      <c r="C391" s="12"/>
      <c r="D391" s="231"/>
      <c r="E391" s="237"/>
      <c r="F391" s="240"/>
      <c r="G391" s="398" t="s">
        <v>15</v>
      </c>
      <c r="H391" s="398"/>
      <c r="I391" s="239"/>
      <c r="J391" s="227">
        <f>SUM(H8:H385)</f>
        <v>0</v>
      </c>
    </row>
    <row r="392" spans="1:10" x14ac:dyDescent="0.25">
      <c r="A392" s="235"/>
      <c r="B392" s="230"/>
      <c r="C392" s="12"/>
      <c r="D392" s="231"/>
      <c r="E392" s="237"/>
      <c r="F392" s="240"/>
      <c r="G392" s="398" t="s">
        <v>16</v>
      </c>
      <c r="H392" s="398"/>
      <c r="I392" s="239"/>
      <c r="J392" s="227">
        <f>J390+J391</f>
        <v>335352729</v>
      </c>
    </row>
    <row r="393" spans="1:10" x14ac:dyDescent="0.25">
      <c r="A393" s="235"/>
      <c r="B393" s="230"/>
      <c r="C393" s="12"/>
      <c r="D393" s="231"/>
      <c r="E393" s="237"/>
      <c r="F393" s="240"/>
      <c r="G393" s="398" t="s">
        <v>5</v>
      </c>
      <c r="H393" s="398"/>
      <c r="I393" s="239"/>
      <c r="J393" s="227">
        <f>SUM(I8:I385)</f>
        <v>328310728</v>
      </c>
    </row>
    <row r="394" spans="1:10" x14ac:dyDescent="0.25">
      <c r="A394" s="235"/>
      <c r="B394" s="230"/>
      <c r="C394" s="12"/>
      <c r="D394" s="231"/>
      <c r="E394" s="237"/>
      <c r="F394" s="240"/>
      <c r="G394" s="398" t="s">
        <v>32</v>
      </c>
      <c r="H394" s="398"/>
      <c r="I394" s="240" t="str">
        <f>IF(J394&gt;0,"SALDO",IF(J394&lt;0,"PIUTANG",IF(J394=0,"LUNAS")))</f>
        <v>PIUTANG</v>
      </c>
      <c r="J394" s="227">
        <f>J393-J392</f>
        <v>-7042001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4:H394"/>
    <mergeCell ref="G388:H388"/>
    <mergeCell ref="G389:H389"/>
    <mergeCell ref="G390:H390"/>
    <mergeCell ref="G391:H391"/>
    <mergeCell ref="G392:H392"/>
    <mergeCell ref="G393:H393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85" activePane="bottomLeft" state="frozen"/>
      <selection pane="bottomLeft" activeCell="B194" sqref="B19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9" t="s">
        <v>22</v>
      </c>
      <c r="G1" s="399"/>
      <c r="H1" s="399"/>
      <c r="I1" s="42" t="s">
        <v>20</v>
      </c>
      <c r="J1" s="20"/>
      <c r="L1" s="277">
        <f>SUM(D188:D193)</f>
        <v>1544813</v>
      </c>
      <c r="M1" s="219">
        <v>0</v>
      </c>
      <c r="N1" s="219">
        <v>132213</v>
      </c>
      <c r="O1" s="219">
        <f>L2+N1</f>
        <v>331714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J207*-1</f>
        <v>1436400</v>
      </c>
      <c r="J2" s="20"/>
      <c r="L2" s="277">
        <f>SUM(G188:G193)</f>
        <v>199501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1345312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6" t="s">
        <v>4</v>
      </c>
      <c r="I6" s="403" t="s">
        <v>5</v>
      </c>
      <c r="J6" s="404" t="s">
        <v>6</v>
      </c>
    </row>
    <row r="7" spans="1:18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6"/>
      <c r="I7" s="403"/>
      <c r="J7" s="40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>
        <v>43360</v>
      </c>
      <c r="B188" s="234">
        <v>180175123</v>
      </c>
      <c r="C188" s="240">
        <v>3</v>
      </c>
      <c r="D188" s="236">
        <v>306250</v>
      </c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2">
        <v>43361</v>
      </c>
      <c r="B189" s="234"/>
      <c r="C189" s="240"/>
      <c r="D189" s="236"/>
      <c r="E189" s="237">
        <v>180045342</v>
      </c>
      <c r="F189" s="240">
        <v>1</v>
      </c>
      <c r="G189" s="236">
        <v>81113</v>
      </c>
      <c r="H189" s="239"/>
      <c r="I189" s="239"/>
      <c r="J189" s="23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2">
        <v>43362</v>
      </c>
      <c r="B190" s="234">
        <v>180175293</v>
      </c>
      <c r="C190" s="240">
        <v>3</v>
      </c>
      <c r="D190" s="236">
        <v>281750</v>
      </c>
      <c r="E190" s="237"/>
      <c r="F190" s="240"/>
      <c r="G190" s="236"/>
      <c r="H190" s="239"/>
      <c r="I190" s="239"/>
      <c r="J190" s="23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2">
        <v>43362</v>
      </c>
      <c r="B191" s="234">
        <v>180175311</v>
      </c>
      <c r="C191" s="240">
        <v>3</v>
      </c>
      <c r="D191" s="236">
        <v>334600</v>
      </c>
      <c r="E191" s="237"/>
      <c r="F191" s="240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2">
        <v>43363</v>
      </c>
      <c r="B192" s="234">
        <v>180175386</v>
      </c>
      <c r="C192" s="240">
        <v>4</v>
      </c>
      <c r="D192" s="236">
        <v>414050</v>
      </c>
      <c r="E192" s="237"/>
      <c r="F192" s="240"/>
      <c r="G192" s="236"/>
      <c r="H192" s="239"/>
      <c r="I192" s="239"/>
      <c r="J192" s="23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2">
        <v>43364</v>
      </c>
      <c r="B193" s="234">
        <v>180175456</v>
      </c>
      <c r="C193" s="240">
        <v>2</v>
      </c>
      <c r="D193" s="236">
        <v>208163</v>
      </c>
      <c r="E193" s="237">
        <v>180045388</v>
      </c>
      <c r="F193" s="240">
        <v>1</v>
      </c>
      <c r="G193" s="236">
        <v>118388</v>
      </c>
      <c r="H193" s="239"/>
      <c r="I193" s="239"/>
      <c r="J193" s="236"/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>
        <v>43367</v>
      </c>
      <c r="B194" s="234">
        <v>180175668</v>
      </c>
      <c r="C194" s="240">
        <v>1</v>
      </c>
      <c r="D194" s="236">
        <v>91088</v>
      </c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/>
      <c r="B195" s="234"/>
      <c r="C195" s="240"/>
      <c r="D195" s="236"/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/>
      <c r="B196" s="234"/>
      <c r="C196" s="240"/>
      <c r="D196" s="236"/>
      <c r="E196" s="237"/>
      <c r="F196" s="240"/>
      <c r="G196" s="236"/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/>
      <c r="B197" s="234"/>
      <c r="C197" s="240"/>
      <c r="D197" s="236"/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1026</v>
      </c>
      <c r="D199" s="9">
        <f>SUM(D8:D198)</f>
        <v>111137117</v>
      </c>
      <c r="E199" s="8" t="s">
        <v>11</v>
      </c>
      <c r="F199" s="77">
        <f>SUM(F8:F198)</f>
        <v>89</v>
      </c>
      <c r="G199" s="5">
        <f>SUM(G8:G198)</f>
        <v>19233252</v>
      </c>
      <c r="H199" s="40">
        <f>SUM(H8:H198)</f>
        <v>0</v>
      </c>
      <c r="I199" s="40">
        <f>SUM(I8:I198)</f>
        <v>90467465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398" t="s">
        <v>12</v>
      </c>
      <c r="H201" s="398"/>
      <c r="I201" s="39"/>
      <c r="J201" s="13">
        <f>SUM(D8:D198)</f>
        <v>111137117</v>
      </c>
    </row>
    <row r="202" spans="1:18" x14ac:dyDescent="0.25">
      <c r="A202" s="162"/>
      <c r="B202" s="3"/>
      <c r="C202" s="40"/>
      <c r="D202" s="6"/>
      <c r="E202" s="7"/>
      <c r="F202" s="40"/>
      <c r="G202" s="398" t="s">
        <v>13</v>
      </c>
      <c r="H202" s="398"/>
      <c r="I202" s="39"/>
      <c r="J202" s="13">
        <f>SUM(G8:G198)</f>
        <v>19233252</v>
      </c>
    </row>
    <row r="203" spans="1:18" x14ac:dyDescent="0.25">
      <c r="A203" s="164"/>
      <c r="B203" s="7"/>
      <c r="C203" s="40"/>
      <c r="D203" s="6"/>
      <c r="E203" s="7"/>
      <c r="F203" s="40"/>
      <c r="G203" s="398" t="s">
        <v>14</v>
      </c>
      <c r="H203" s="398"/>
      <c r="I203" s="41"/>
      <c r="J203" s="15">
        <f>J201-J202</f>
        <v>91903865</v>
      </c>
    </row>
    <row r="204" spans="1:18" x14ac:dyDescent="0.25">
      <c r="A204" s="162"/>
      <c r="B204" s="16"/>
      <c r="C204" s="40"/>
      <c r="D204" s="17"/>
      <c r="E204" s="7"/>
      <c r="F204" s="40"/>
      <c r="G204" s="398" t="s">
        <v>15</v>
      </c>
      <c r="H204" s="398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398" t="s">
        <v>16</v>
      </c>
      <c r="H205" s="398"/>
      <c r="I205" s="39"/>
      <c r="J205" s="13">
        <f>J203+J204</f>
        <v>91903865</v>
      </c>
    </row>
    <row r="206" spans="1:18" x14ac:dyDescent="0.25">
      <c r="A206" s="162"/>
      <c r="B206" s="16"/>
      <c r="C206" s="40"/>
      <c r="D206" s="17"/>
      <c r="E206" s="7"/>
      <c r="F206" s="40"/>
      <c r="G206" s="398" t="s">
        <v>5</v>
      </c>
      <c r="H206" s="398"/>
      <c r="I206" s="39"/>
      <c r="J206" s="13">
        <f>SUM(I8:I198)</f>
        <v>90467465</v>
      </c>
    </row>
    <row r="207" spans="1:18" x14ac:dyDescent="0.25">
      <c r="A207" s="162"/>
      <c r="B207" s="16"/>
      <c r="C207" s="40"/>
      <c r="D207" s="17"/>
      <c r="E207" s="7"/>
      <c r="F207" s="40"/>
      <c r="G207" s="398" t="s">
        <v>32</v>
      </c>
      <c r="H207" s="398"/>
      <c r="I207" s="40" t="str">
        <f>IF(J207&gt;0,"SALDO",IF(J207&lt;0,"PIUTANG",IF(J207=0,"LUNAS")))</f>
        <v>PIUTANG</v>
      </c>
      <c r="J207" s="13">
        <f>J206-J205</f>
        <v>-1436400</v>
      </c>
    </row>
  </sheetData>
  <mergeCells count="15">
    <mergeCell ref="G206:H206"/>
    <mergeCell ref="G207:H207"/>
    <mergeCell ref="G201:H201"/>
    <mergeCell ref="G202:H202"/>
    <mergeCell ref="G203:H203"/>
    <mergeCell ref="G204:H204"/>
    <mergeCell ref="G205:H20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44"/>
  <sheetViews>
    <sheetView workbookViewId="0">
      <pane ySplit="7" topLeftCell="A1219" activePane="bottomLeft" state="frozen"/>
      <selection pane="bottomLeft" activeCell="J1224" sqref="J122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SUM(D1219:D1224)</f>
        <v>8565988</v>
      </c>
      <c r="M1" s="219">
        <f>SUM(D1188:D1195)</f>
        <v>4794128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J1244*-1</f>
        <v>5612427</v>
      </c>
      <c r="J2" s="218"/>
      <c r="L2" s="219">
        <f>SUM(G1219:G1224)</f>
        <v>0</v>
      </c>
      <c r="M2" s="219">
        <f>SUM(G1188:G1195)</f>
        <v>755825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8565988</v>
      </c>
      <c r="M3" s="219">
        <f>M1-M2</f>
        <v>4038303</v>
      </c>
      <c r="N3" s="219">
        <f>L3+M3</f>
        <v>12604291</v>
      </c>
    </row>
    <row r="4" spans="1:18" x14ac:dyDescent="0.25">
      <c r="L4" s="233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7" t="s">
        <v>4</v>
      </c>
      <c r="I6" s="409" t="s">
        <v>5</v>
      </c>
      <c r="J6" s="411" t="s">
        <v>6</v>
      </c>
    </row>
    <row r="7" spans="1:18" x14ac:dyDescent="0.25">
      <c r="A7" s="40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08"/>
      <c r="I7" s="410"/>
      <c r="J7" s="41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98">
        <v>43368</v>
      </c>
      <c r="B1225" s="99">
        <v>180175697</v>
      </c>
      <c r="C1225" s="100">
        <v>28</v>
      </c>
      <c r="D1225" s="34">
        <v>3214663</v>
      </c>
      <c r="E1225" s="99">
        <v>180045436</v>
      </c>
      <c r="F1225" s="100">
        <v>4</v>
      </c>
      <c r="G1225" s="34">
        <v>402850</v>
      </c>
      <c r="H1225" s="102"/>
      <c r="I1225" s="102"/>
      <c r="J1225" s="34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98">
        <v>43368</v>
      </c>
      <c r="B1226" s="99">
        <v>180175706</v>
      </c>
      <c r="C1226" s="100">
        <v>4</v>
      </c>
      <c r="D1226" s="34">
        <v>559475</v>
      </c>
      <c r="E1226" s="99"/>
      <c r="F1226" s="100"/>
      <c r="G1226" s="34"/>
      <c r="H1226" s="102"/>
      <c r="I1226" s="102"/>
      <c r="J1226" s="34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98">
        <v>43368</v>
      </c>
      <c r="B1227" s="99">
        <v>180175718</v>
      </c>
      <c r="C1227" s="100">
        <v>1</v>
      </c>
      <c r="D1227" s="34">
        <v>107188</v>
      </c>
      <c r="E1227" s="99"/>
      <c r="F1227" s="100"/>
      <c r="G1227" s="34"/>
      <c r="H1227" s="102"/>
      <c r="I1227" s="102"/>
      <c r="J1227" s="34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98">
        <v>43368</v>
      </c>
      <c r="B1228" s="99">
        <v>180175736</v>
      </c>
      <c r="C1228" s="100">
        <v>10</v>
      </c>
      <c r="D1228" s="34">
        <v>1123500</v>
      </c>
      <c r="E1228" s="99"/>
      <c r="F1228" s="100"/>
      <c r="G1228" s="34"/>
      <c r="H1228" s="102"/>
      <c r="I1228" s="102"/>
      <c r="J1228" s="34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98">
        <v>43368</v>
      </c>
      <c r="B1229" s="99">
        <v>180175739</v>
      </c>
      <c r="C1229" s="100">
        <v>7</v>
      </c>
      <c r="D1229" s="34">
        <v>722838</v>
      </c>
      <c r="E1229" s="99"/>
      <c r="F1229" s="100"/>
      <c r="G1229" s="34"/>
      <c r="H1229" s="102"/>
      <c r="I1229" s="102"/>
      <c r="J1229" s="34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98">
        <v>43368</v>
      </c>
      <c r="B1230" s="99">
        <v>180175759</v>
      </c>
      <c r="C1230" s="100">
        <v>2</v>
      </c>
      <c r="D1230" s="34">
        <v>140088</v>
      </c>
      <c r="E1230" s="99"/>
      <c r="F1230" s="100"/>
      <c r="G1230" s="34"/>
      <c r="H1230" s="102"/>
      <c r="I1230" s="102"/>
      <c r="J1230" s="34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98">
        <v>43368</v>
      </c>
      <c r="B1231" s="99">
        <v>180175766</v>
      </c>
      <c r="C1231" s="100">
        <v>2</v>
      </c>
      <c r="D1231" s="34">
        <v>147525</v>
      </c>
      <c r="E1231" s="99"/>
      <c r="F1231" s="100"/>
      <c r="G1231" s="34"/>
      <c r="H1231" s="102"/>
      <c r="I1231" s="102"/>
      <c r="J1231" s="34"/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98"/>
      <c r="B1232" s="99"/>
      <c r="C1232" s="100"/>
      <c r="D1232" s="34"/>
      <c r="E1232" s="99"/>
      <c r="F1232" s="100"/>
      <c r="G1232" s="34"/>
      <c r="H1232" s="102"/>
      <c r="I1232" s="102"/>
      <c r="J1232" s="34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98"/>
      <c r="B1233" s="99"/>
      <c r="C1233" s="100"/>
      <c r="D1233" s="34"/>
      <c r="E1233" s="99"/>
      <c r="F1233" s="100"/>
      <c r="G1233" s="34"/>
      <c r="H1233" s="102"/>
      <c r="I1233" s="102"/>
      <c r="J1233" s="34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98"/>
      <c r="B1234" s="99"/>
      <c r="C1234" s="100"/>
      <c r="D1234" s="34"/>
      <c r="E1234" s="99"/>
      <c r="F1234" s="100"/>
      <c r="G1234" s="34"/>
      <c r="H1234" s="102"/>
      <c r="I1234" s="102"/>
      <c r="J1234" s="34"/>
      <c r="K1234" s="138"/>
      <c r="L1234" s="138"/>
      <c r="M1234" s="138"/>
      <c r="N1234" s="138"/>
      <c r="O1234" s="138"/>
      <c r="P1234" s="138"/>
      <c r="Q1234" s="138"/>
      <c r="R1234" s="138"/>
    </row>
    <row r="1235" spans="1:18" x14ac:dyDescent="0.25">
      <c r="A1235" s="235"/>
      <c r="B1235" s="234"/>
      <c r="C1235" s="240"/>
      <c r="D1235" s="236"/>
      <c r="E1235" s="234"/>
      <c r="F1235" s="240"/>
      <c r="G1235" s="236"/>
      <c r="H1235" s="239"/>
      <c r="I1235" s="239"/>
      <c r="J1235" s="236"/>
    </row>
    <row r="1236" spans="1:18" s="218" customFormat="1" x14ac:dyDescent="0.25">
      <c r="A1236" s="226"/>
      <c r="B1236" s="223" t="s">
        <v>11</v>
      </c>
      <c r="C1236" s="232">
        <f>SUM(C8:C1235)</f>
        <v>12718</v>
      </c>
      <c r="D1236" s="224">
        <f>SUM(D8:D1235)</f>
        <v>1377051516</v>
      </c>
      <c r="E1236" s="223" t="s">
        <v>11</v>
      </c>
      <c r="F1236" s="232">
        <f>SUM(F8:F1235)</f>
        <v>1219</v>
      </c>
      <c r="G1236" s="224">
        <f>SUM(G8:G1235)</f>
        <v>133017814</v>
      </c>
      <c r="H1236" s="232">
        <f>SUM(H8:H1235)</f>
        <v>0</v>
      </c>
      <c r="I1236" s="232">
        <f>SUM(I8:I1235)</f>
        <v>1238421275</v>
      </c>
      <c r="J1236" s="224"/>
      <c r="K1236" s="220"/>
      <c r="L1236" s="220"/>
      <c r="M1236" s="220"/>
      <c r="N1236" s="220"/>
      <c r="O1236" s="220"/>
      <c r="P1236" s="220"/>
      <c r="Q1236" s="220"/>
      <c r="R1236" s="220"/>
    </row>
    <row r="1237" spans="1:18" s="218" customFormat="1" x14ac:dyDescent="0.25">
      <c r="A1237" s="226"/>
      <c r="B1237" s="223"/>
      <c r="C1237" s="232"/>
      <c r="D1237" s="224"/>
      <c r="E1237" s="223"/>
      <c r="F1237" s="232"/>
      <c r="G1237" s="224"/>
      <c r="H1237" s="232"/>
      <c r="I1237" s="232"/>
      <c r="J1237" s="224"/>
      <c r="K1237" s="220"/>
      <c r="M1237" s="220"/>
      <c r="N1237" s="220"/>
      <c r="O1237" s="220"/>
      <c r="P1237" s="220"/>
      <c r="Q1237" s="220"/>
      <c r="R1237" s="220"/>
    </row>
    <row r="1238" spans="1:18" x14ac:dyDescent="0.25">
      <c r="A1238" s="225"/>
      <c r="B1238" s="226"/>
      <c r="C1238" s="240"/>
      <c r="D1238" s="236"/>
      <c r="E1238" s="223"/>
      <c r="F1238" s="240"/>
      <c r="G1238" s="413" t="s">
        <v>12</v>
      </c>
      <c r="H1238" s="414"/>
      <c r="I1238" s="236"/>
      <c r="J1238" s="227">
        <f>SUM(D8:D1235)</f>
        <v>1377051516</v>
      </c>
      <c r="P1238" s="220"/>
      <c r="Q1238" s="220"/>
      <c r="R1238" s="233"/>
    </row>
    <row r="1239" spans="1:18" x14ac:dyDescent="0.25">
      <c r="A1239" s="235"/>
      <c r="B1239" s="234"/>
      <c r="C1239" s="240"/>
      <c r="D1239" s="236"/>
      <c r="E1239" s="234"/>
      <c r="F1239" s="240"/>
      <c r="G1239" s="413" t="s">
        <v>13</v>
      </c>
      <c r="H1239" s="414"/>
      <c r="I1239" s="237"/>
      <c r="J1239" s="227">
        <f>SUM(G8:G1235)</f>
        <v>133017814</v>
      </c>
      <c r="R1239" s="233"/>
    </row>
    <row r="1240" spans="1:18" x14ac:dyDescent="0.25">
      <c r="A1240" s="228"/>
      <c r="B1240" s="237"/>
      <c r="C1240" s="240"/>
      <c r="D1240" s="236"/>
      <c r="E1240" s="234"/>
      <c r="F1240" s="240"/>
      <c r="G1240" s="413" t="s">
        <v>14</v>
      </c>
      <c r="H1240" s="414"/>
      <c r="I1240" s="229"/>
      <c r="J1240" s="229">
        <f>J1238-J1239</f>
        <v>1244033702</v>
      </c>
      <c r="L1240" s="220"/>
      <c r="R1240" s="233"/>
    </row>
    <row r="1241" spans="1:18" x14ac:dyDescent="0.25">
      <c r="A1241" s="235"/>
      <c r="B1241" s="230"/>
      <c r="C1241" s="240"/>
      <c r="D1241" s="231"/>
      <c r="E1241" s="234"/>
      <c r="F1241" s="240"/>
      <c r="G1241" s="413" t="s">
        <v>15</v>
      </c>
      <c r="H1241" s="414"/>
      <c r="I1241" s="237"/>
      <c r="J1241" s="227">
        <f>SUM(H8:H1235)</f>
        <v>0</v>
      </c>
      <c r="R1241" s="233"/>
    </row>
    <row r="1242" spans="1:18" x14ac:dyDescent="0.25">
      <c r="A1242" s="235"/>
      <c r="B1242" s="230"/>
      <c r="C1242" s="240"/>
      <c r="D1242" s="231"/>
      <c r="E1242" s="234"/>
      <c r="F1242" s="240"/>
      <c r="G1242" s="413" t="s">
        <v>16</v>
      </c>
      <c r="H1242" s="414"/>
      <c r="I1242" s="237"/>
      <c r="J1242" s="227">
        <f>J1240+J1241</f>
        <v>1244033702</v>
      </c>
      <c r="R1242" s="233"/>
    </row>
    <row r="1243" spans="1:18" x14ac:dyDescent="0.25">
      <c r="A1243" s="235"/>
      <c r="B1243" s="230"/>
      <c r="C1243" s="240"/>
      <c r="D1243" s="231"/>
      <c r="E1243" s="234"/>
      <c r="F1243" s="240"/>
      <c r="G1243" s="413" t="s">
        <v>5</v>
      </c>
      <c r="H1243" s="414"/>
      <c r="I1243" s="237"/>
      <c r="J1243" s="227">
        <f>SUM(I8:I1235)</f>
        <v>1238421275</v>
      </c>
      <c r="R1243" s="233"/>
    </row>
    <row r="1244" spans="1:18" x14ac:dyDescent="0.25">
      <c r="A1244" s="235"/>
      <c r="B1244" s="230"/>
      <c r="C1244" s="240"/>
      <c r="D1244" s="231"/>
      <c r="E1244" s="234"/>
      <c r="F1244" s="240"/>
      <c r="G1244" s="413" t="s">
        <v>32</v>
      </c>
      <c r="H1244" s="414"/>
      <c r="I1244" s="234" t="str">
        <f>IF(J1244&gt;0,"SALDO",IF(J1244&lt;0,"PIUTANG",IF(J1244=0,"LUNAS")))</f>
        <v>PIUTANG</v>
      </c>
      <c r="J1244" s="227">
        <f>J1243-J1242</f>
        <v>-5612427</v>
      </c>
      <c r="R1244" s="233"/>
    </row>
  </sheetData>
  <mergeCells count="13">
    <mergeCell ref="G1244:H1244"/>
    <mergeCell ref="G1238:H1238"/>
    <mergeCell ref="G1239:H1239"/>
    <mergeCell ref="G1240:H1240"/>
    <mergeCell ref="G1241:H1241"/>
    <mergeCell ref="G1242:H1242"/>
    <mergeCell ref="G1243:H124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24"/>
  <sheetViews>
    <sheetView zoomScaleNormal="100" workbookViewId="0">
      <pane ySplit="6" topLeftCell="A702" activePane="bottomLeft" state="frozen"/>
      <selection pane="bottomLeft" activeCell="D711" sqref="D71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J723*-1</f>
        <v>798442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  <c r="O4" s="219">
        <v>1924738</v>
      </c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9">
        <v>43368</v>
      </c>
      <c r="B709" s="340">
        <v>180175724</v>
      </c>
      <c r="C709" s="341">
        <v>8</v>
      </c>
      <c r="D709" s="342">
        <v>814975</v>
      </c>
      <c r="E709" s="343">
        <v>180145433</v>
      </c>
      <c r="F709" s="341">
        <v>4</v>
      </c>
      <c r="G709" s="342">
        <v>359450</v>
      </c>
      <c r="H709" s="343"/>
      <c r="I709" s="344"/>
      <c r="J709" s="364"/>
      <c r="K709" s="328"/>
      <c r="L709" s="328"/>
      <c r="M709" s="328"/>
      <c r="N709" s="328"/>
      <c r="O709" s="366"/>
      <c r="P709" s="366"/>
    </row>
    <row r="710" spans="1:16" x14ac:dyDescent="0.25">
      <c r="A710" s="339">
        <v>43368</v>
      </c>
      <c r="B710" s="340">
        <v>180175762</v>
      </c>
      <c r="C710" s="341">
        <v>3</v>
      </c>
      <c r="D710" s="342">
        <v>342913</v>
      </c>
      <c r="E710" s="343"/>
      <c r="F710" s="341"/>
      <c r="G710" s="342"/>
      <c r="H710" s="343"/>
      <c r="I710" s="344"/>
      <c r="J710" s="364"/>
      <c r="K710" s="328"/>
      <c r="L710" s="328"/>
      <c r="M710" s="328"/>
      <c r="N710" s="328"/>
      <c r="O710" s="366"/>
      <c r="P710" s="366"/>
    </row>
    <row r="711" spans="1:16" x14ac:dyDescent="0.25">
      <c r="A711" s="339"/>
      <c r="B711" s="340"/>
      <c r="C711" s="341"/>
      <c r="D711" s="342"/>
      <c r="E711" s="343"/>
      <c r="F711" s="341"/>
      <c r="G711" s="342"/>
      <c r="H711" s="343"/>
      <c r="I711" s="344"/>
      <c r="J711" s="364"/>
      <c r="K711" s="328"/>
      <c r="L711" s="328"/>
      <c r="M711" s="328"/>
      <c r="N711" s="328"/>
      <c r="O711" s="366"/>
      <c r="P711" s="366"/>
    </row>
    <row r="712" spans="1:16" x14ac:dyDescent="0.25">
      <c r="A712" s="339"/>
      <c r="B712" s="340"/>
      <c r="C712" s="341"/>
      <c r="D712" s="342"/>
      <c r="E712" s="343"/>
      <c r="F712" s="341"/>
      <c r="G712" s="342"/>
      <c r="H712" s="343"/>
      <c r="I712" s="344"/>
      <c r="J712" s="364"/>
      <c r="K712" s="328"/>
      <c r="L712" s="328"/>
      <c r="M712" s="328"/>
      <c r="N712" s="328"/>
      <c r="O712" s="366"/>
      <c r="P712" s="366"/>
    </row>
    <row r="713" spans="1:16" x14ac:dyDescent="0.25">
      <c r="A713" s="339"/>
      <c r="B713" s="340"/>
      <c r="C713" s="341"/>
      <c r="D713" s="342"/>
      <c r="E713" s="343"/>
      <c r="F713" s="341"/>
      <c r="G713" s="342"/>
      <c r="H713" s="343"/>
      <c r="I713" s="344"/>
      <c r="J713" s="364"/>
      <c r="K713" s="328"/>
      <c r="L713" s="328"/>
      <c r="M713" s="328"/>
      <c r="N713" s="328"/>
      <c r="O713" s="366"/>
      <c r="P713" s="366"/>
    </row>
    <row r="714" spans="1:16" x14ac:dyDescent="0.25">
      <c r="A714" s="345"/>
      <c r="B714" s="346"/>
      <c r="C714" s="347"/>
      <c r="D714" s="342"/>
      <c r="E714" s="348"/>
      <c r="F714" s="347"/>
      <c r="G714" s="349"/>
      <c r="H714" s="348"/>
      <c r="I714" s="350"/>
      <c r="J714" s="349"/>
      <c r="K714" s="328"/>
      <c r="L714" s="328"/>
      <c r="M714" s="328"/>
      <c r="N714" s="328"/>
      <c r="O714" s="366"/>
      <c r="P714" s="366"/>
    </row>
    <row r="715" spans="1:16" x14ac:dyDescent="0.25">
      <c r="A715" s="345"/>
      <c r="B715" s="351" t="s">
        <v>11</v>
      </c>
      <c r="C715" s="352">
        <f>SUM(C7:C714)</f>
        <v>4901</v>
      </c>
      <c r="D715" s="353">
        <f>SUM(D7:D714)</f>
        <v>485325232</v>
      </c>
      <c r="E715" s="351" t="s">
        <v>11</v>
      </c>
      <c r="F715" s="352">
        <f>SUM(F7:F714)</f>
        <v>1269</v>
      </c>
      <c r="G715" s="353">
        <f>SUM(G7:G714)</f>
        <v>129916196</v>
      </c>
      <c r="H715" s="353">
        <f>SUM(H7:H714)</f>
        <v>0</v>
      </c>
      <c r="I715" s="352">
        <f>SUM(I7:I714)</f>
        <v>354610594</v>
      </c>
      <c r="J715" s="354"/>
      <c r="K715" s="328"/>
      <c r="L715" s="328"/>
      <c r="M715" s="328"/>
      <c r="N715" s="328"/>
      <c r="O715" s="366"/>
      <c r="P715" s="366"/>
    </row>
    <row r="716" spans="1:16" x14ac:dyDescent="0.25">
      <c r="A716" s="345"/>
      <c r="B716" s="351"/>
      <c r="C716" s="352"/>
      <c r="D716" s="353"/>
      <c r="E716" s="351"/>
      <c r="F716" s="352"/>
      <c r="G716" s="354"/>
      <c r="H716" s="346"/>
      <c r="I716" s="347"/>
      <c r="J716" s="354"/>
      <c r="K716" s="328"/>
      <c r="L716" s="328"/>
      <c r="M716" s="328"/>
      <c r="N716" s="328"/>
      <c r="O716" s="366"/>
      <c r="P716" s="366"/>
    </row>
    <row r="717" spans="1:16" x14ac:dyDescent="0.25">
      <c r="A717" s="345"/>
      <c r="B717" s="355"/>
      <c r="C717" s="347"/>
      <c r="D717" s="349"/>
      <c r="E717" s="351"/>
      <c r="F717" s="347"/>
      <c r="G717" s="415" t="s">
        <v>12</v>
      </c>
      <c r="H717" s="415"/>
      <c r="I717" s="350"/>
      <c r="J717" s="356">
        <f>SUM(D7:D714)</f>
        <v>485325232</v>
      </c>
      <c r="K717" s="328"/>
      <c r="L717" s="328"/>
      <c r="M717" s="328"/>
      <c r="N717" s="328"/>
      <c r="O717" s="366"/>
      <c r="P717" s="366"/>
    </row>
    <row r="718" spans="1:16" x14ac:dyDescent="0.25">
      <c r="A718" s="357"/>
      <c r="B718" s="346"/>
      <c r="C718" s="347"/>
      <c r="D718" s="349"/>
      <c r="E718" s="348"/>
      <c r="F718" s="347"/>
      <c r="G718" s="415" t="s">
        <v>13</v>
      </c>
      <c r="H718" s="415"/>
      <c r="I718" s="350"/>
      <c r="J718" s="356">
        <f>SUM(G7:G714)</f>
        <v>129916196</v>
      </c>
      <c r="K718" s="328"/>
      <c r="L718" s="328"/>
      <c r="M718" s="328"/>
      <c r="N718" s="328"/>
      <c r="O718" s="366"/>
      <c r="P718" s="366"/>
    </row>
    <row r="719" spans="1:16" x14ac:dyDescent="0.25">
      <c r="A719" s="345"/>
      <c r="B719" s="348"/>
      <c r="C719" s="347"/>
      <c r="D719" s="349"/>
      <c r="E719" s="348"/>
      <c r="F719" s="347"/>
      <c r="G719" s="415" t="s">
        <v>14</v>
      </c>
      <c r="H719" s="415"/>
      <c r="I719" s="358"/>
      <c r="J719" s="359">
        <f>J717-J718</f>
        <v>355409036</v>
      </c>
      <c r="K719" s="328"/>
      <c r="L719" s="328"/>
      <c r="M719" s="328"/>
      <c r="N719" s="328"/>
      <c r="O719" s="366"/>
      <c r="P719" s="366"/>
    </row>
    <row r="720" spans="1:16" x14ac:dyDescent="0.25">
      <c r="A720" s="360"/>
      <c r="B720" s="361"/>
      <c r="C720" s="347"/>
      <c r="D720" s="362"/>
      <c r="E720" s="348"/>
      <c r="F720" s="347"/>
      <c r="G720" s="415" t="s">
        <v>15</v>
      </c>
      <c r="H720" s="415"/>
      <c r="I720" s="350"/>
      <c r="J720" s="356">
        <f>SUM(H7:H714)</f>
        <v>0</v>
      </c>
      <c r="K720" s="328"/>
      <c r="L720" s="328"/>
      <c r="M720" s="328"/>
      <c r="N720" s="328"/>
      <c r="O720" s="366"/>
      <c r="P720" s="366"/>
    </row>
    <row r="721" spans="1:16" x14ac:dyDescent="0.25">
      <c r="A721" s="345"/>
      <c r="B721" s="361"/>
      <c r="C721" s="347"/>
      <c r="D721" s="362"/>
      <c r="E721" s="348"/>
      <c r="F721" s="347"/>
      <c r="G721" s="415" t="s">
        <v>16</v>
      </c>
      <c r="H721" s="415"/>
      <c r="I721" s="350"/>
      <c r="J721" s="356">
        <f>J719+J720</f>
        <v>355409036</v>
      </c>
      <c r="K721" s="328"/>
      <c r="L721" s="328"/>
      <c r="M721" s="328"/>
      <c r="N721" s="328"/>
      <c r="O721" s="366"/>
      <c r="P721" s="366"/>
    </row>
    <row r="722" spans="1:16" x14ac:dyDescent="0.25">
      <c r="A722" s="345"/>
      <c r="B722" s="361"/>
      <c r="C722" s="347"/>
      <c r="D722" s="362"/>
      <c r="E722" s="348"/>
      <c r="F722" s="347"/>
      <c r="G722" s="415" t="s">
        <v>5</v>
      </c>
      <c r="H722" s="415"/>
      <c r="I722" s="350"/>
      <c r="J722" s="356">
        <f>SUM(I7:I714)</f>
        <v>354610594</v>
      </c>
      <c r="K722" s="328"/>
      <c r="L722" s="328"/>
      <c r="M722" s="328"/>
      <c r="N722" s="328"/>
      <c r="O722" s="366"/>
      <c r="P722" s="366"/>
    </row>
    <row r="723" spans="1:16" x14ac:dyDescent="0.25">
      <c r="A723" s="345"/>
      <c r="B723" s="361"/>
      <c r="C723" s="347"/>
      <c r="D723" s="362"/>
      <c r="E723" s="348"/>
      <c r="F723" s="347"/>
      <c r="G723" s="415" t="s">
        <v>32</v>
      </c>
      <c r="H723" s="415"/>
      <c r="I723" s="347" t="str">
        <f>IF(J723&gt;0,"SALDO",IF(J723&lt;0,"PIUTANG",IF(J723=0,"LUNAS")))</f>
        <v>PIUTANG</v>
      </c>
      <c r="J723" s="356">
        <f>J722-J721</f>
        <v>-798442</v>
      </c>
      <c r="K723" s="328"/>
      <c r="L723" s="328"/>
      <c r="M723" s="328"/>
      <c r="N723" s="328"/>
      <c r="O723" s="366"/>
      <c r="P723" s="366"/>
    </row>
    <row r="724" spans="1:16" x14ac:dyDescent="0.25">
      <c r="A724" s="345"/>
      <c r="K724" s="328"/>
      <c r="L724" s="328"/>
      <c r="M724" s="328"/>
      <c r="N724" s="328"/>
      <c r="O724" s="366"/>
      <c r="P72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3:H723"/>
    <mergeCell ref="G717:H717"/>
    <mergeCell ref="G718:H718"/>
    <mergeCell ref="G719:H719"/>
    <mergeCell ref="G720:H720"/>
    <mergeCell ref="G721:H721"/>
    <mergeCell ref="G722:H72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58" activePane="bottomLeft" state="frozen"/>
      <selection pane="bottomLeft" activeCell="G70" sqref="G7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J654*-1</f>
        <v>385800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9">
        <v>43368</v>
      </c>
      <c r="B65" s="340">
        <v>18000078</v>
      </c>
      <c r="C65" s="341">
        <v>1</v>
      </c>
      <c r="D65" s="342">
        <v>69300</v>
      </c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136</v>
      </c>
      <c r="D646" s="370">
        <f>SUM(D7:D645)</f>
        <v>8525866</v>
      </c>
      <c r="E646" s="368" t="s">
        <v>11</v>
      </c>
      <c r="F646" s="369">
        <f>SUM(F7:F645)</f>
        <v>13</v>
      </c>
      <c r="G646" s="370">
        <f>SUM(G7:G645)</f>
        <v>875700</v>
      </c>
      <c r="H646" s="370">
        <f>SUM(H7:H645)</f>
        <v>0</v>
      </c>
      <c r="I646" s="369">
        <f>SUM(I7:I645)</f>
        <v>7264366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31" t="s">
        <v>12</v>
      </c>
      <c r="H648" s="431"/>
      <c r="I648" s="344"/>
      <c r="J648" s="373">
        <f>SUM(D7:D645)</f>
        <v>8525866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415" t="s">
        <v>13</v>
      </c>
      <c r="H649" s="415"/>
      <c r="I649" s="350"/>
      <c r="J649" s="356">
        <f>SUM(G7:G645)</f>
        <v>875700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415" t="s">
        <v>14</v>
      </c>
      <c r="H650" s="415"/>
      <c r="I650" s="358"/>
      <c r="J650" s="359">
        <f>J648-J649</f>
        <v>7650166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415" t="s">
        <v>15</v>
      </c>
      <c r="H651" s="415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5" t="s">
        <v>16</v>
      </c>
      <c r="H652" s="415"/>
      <c r="I652" s="350"/>
      <c r="J652" s="356">
        <f>J650+J651</f>
        <v>7650166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5</v>
      </c>
      <c r="H653" s="415"/>
      <c r="I653" s="350"/>
      <c r="J653" s="356">
        <f>SUM(I7:I645)</f>
        <v>7264366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15" t="s">
        <v>32</v>
      </c>
      <c r="H654" s="415"/>
      <c r="I654" s="347" t="str">
        <f>IF(J654&gt;0,"SALDO",IF(J654&lt;0,"PIUTANG",IF(J654=0,"LUNAS")))</f>
        <v>PIUTANG</v>
      </c>
      <c r="J654" s="356">
        <f>J653-J652</f>
        <v>-385800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4:H654"/>
    <mergeCell ref="G648:H648"/>
    <mergeCell ref="G649:H649"/>
    <mergeCell ref="G650:H650"/>
    <mergeCell ref="G651:H651"/>
    <mergeCell ref="G652:H652"/>
    <mergeCell ref="G653:H65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63"/>
  <sheetViews>
    <sheetView zoomScale="85" zoomScaleNormal="85" workbookViewId="0">
      <pane ySplit="7" topLeftCell="A237" activePane="bottomLeft" state="frozen"/>
      <selection pane="bottomLeft" activeCell="M247" sqref="M24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J257*-1</f>
        <v>1471568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0"/>
      <c r="I7" s="442"/>
      <c r="J7" s="41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98">
        <v>43365</v>
      </c>
      <c r="B243" s="99">
        <v>180175493</v>
      </c>
      <c r="C243" s="100">
        <v>5</v>
      </c>
      <c r="D243" s="34">
        <v>322350</v>
      </c>
      <c r="E243" s="101"/>
      <c r="F243" s="99"/>
      <c r="G243" s="34"/>
      <c r="H243" s="102"/>
      <c r="I243" s="102"/>
      <c r="J243" s="34"/>
    </row>
    <row r="244" spans="1:10" x14ac:dyDescent="0.25">
      <c r="A244" s="98">
        <v>43365</v>
      </c>
      <c r="B244" s="99">
        <v>180175544</v>
      </c>
      <c r="C244" s="100">
        <v>2</v>
      </c>
      <c r="D244" s="34">
        <v>154175</v>
      </c>
      <c r="E244" s="101"/>
      <c r="F244" s="99"/>
      <c r="G244" s="34"/>
      <c r="H244" s="102"/>
      <c r="I244" s="102"/>
      <c r="J244" s="34"/>
    </row>
    <row r="245" spans="1:10" x14ac:dyDescent="0.25">
      <c r="A245" s="98">
        <v>43367</v>
      </c>
      <c r="B245" s="99">
        <v>180175637</v>
      </c>
      <c r="C245" s="100">
        <v>4</v>
      </c>
      <c r="D245" s="34">
        <v>369513</v>
      </c>
      <c r="E245" s="101"/>
      <c r="F245" s="99"/>
      <c r="G245" s="34"/>
      <c r="H245" s="102"/>
      <c r="I245" s="102"/>
      <c r="J245" s="34"/>
    </row>
    <row r="246" spans="1:10" x14ac:dyDescent="0.25">
      <c r="A246" s="98">
        <v>43368</v>
      </c>
      <c r="B246" s="99">
        <v>180175723</v>
      </c>
      <c r="C246" s="100">
        <v>4</v>
      </c>
      <c r="D246" s="34">
        <v>320600</v>
      </c>
      <c r="E246" s="101"/>
      <c r="F246" s="99"/>
      <c r="G246" s="34"/>
      <c r="H246" s="102"/>
      <c r="I246" s="102"/>
      <c r="J246" s="34"/>
    </row>
    <row r="247" spans="1:10" x14ac:dyDescent="0.25">
      <c r="A247" s="98">
        <v>43368</v>
      </c>
      <c r="B247" s="99">
        <v>180175775</v>
      </c>
      <c r="C247" s="100">
        <v>3</v>
      </c>
      <c r="D247" s="34">
        <v>304938</v>
      </c>
      <c r="E247" s="101"/>
      <c r="F247" s="99"/>
      <c r="G247" s="34"/>
      <c r="H247" s="102"/>
      <c r="I247" s="102"/>
      <c r="J247" s="34"/>
    </row>
    <row r="248" spans="1:10" x14ac:dyDescent="0.25">
      <c r="A248" s="235"/>
      <c r="B248" s="234"/>
      <c r="C248" s="240"/>
      <c r="D248" s="236"/>
      <c r="E248" s="237"/>
      <c r="F248" s="234"/>
      <c r="G248" s="236"/>
      <c r="H248" s="239"/>
      <c r="I248" s="239"/>
      <c r="J248" s="236"/>
    </row>
    <row r="249" spans="1:10" x14ac:dyDescent="0.25">
      <c r="A249" s="235"/>
      <c r="B249" s="223" t="s">
        <v>11</v>
      </c>
      <c r="C249" s="232">
        <f>SUM(C8:C248)</f>
        <v>1573</v>
      </c>
      <c r="D249" s="224"/>
      <c r="E249" s="223" t="s">
        <v>11</v>
      </c>
      <c r="F249" s="223">
        <f>SUM(F8:F248)</f>
        <v>222</v>
      </c>
      <c r="G249" s="224">
        <f>SUM(G8:G248)</f>
        <v>23954965</v>
      </c>
      <c r="H249" s="239"/>
      <c r="I249" s="239"/>
      <c r="J249" s="236"/>
    </row>
    <row r="250" spans="1:10" x14ac:dyDescent="0.25">
      <c r="A250" s="235"/>
      <c r="B250" s="223"/>
      <c r="C250" s="232"/>
      <c r="D250" s="224"/>
      <c r="E250" s="237"/>
      <c r="F250" s="234"/>
      <c r="G250" s="236"/>
      <c r="H250" s="239"/>
      <c r="I250" s="239"/>
      <c r="J250" s="236"/>
    </row>
    <row r="251" spans="1:10" x14ac:dyDescent="0.25">
      <c r="A251" s="225"/>
      <c r="B251" s="226"/>
      <c r="C251" s="240"/>
      <c r="D251" s="236"/>
      <c r="E251" s="223"/>
      <c r="F251" s="234"/>
      <c r="G251" s="398" t="s">
        <v>12</v>
      </c>
      <c r="H251" s="398"/>
      <c r="I251" s="239"/>
      <c r="J251" s="227">
        <f>SUM(D8:D248)</f>
        <v>150951305</v>
      </c>
    </row>
    <row r="252" spans="1:10" x14ac:dyDescent="0.25">
      <c r="A252" s="235"/>
      <c r="B252" s="234"/>
      <c r="C252" s="240"/>
      <c r="D252" s="236"/>
      <c r="E252" s="223"/>
      <c r="F252" s="234"/>
      <c r="G252" s="398" t="s">
        <v>13</v>
      </c>
      <c r="H252" s="398"/>
      <c r="I252" s="239"/>
      <c r="J252" s="227">
        <f>SUM(G8:G248)</f>
        <v>23954965</v>
      </c>
    </row>
    <row r="253" spans="1:10" x14ac:dyDescent="0.25">
      <c r="A253" s="228"/>
      <c r="B253" s="237"/>
      <c r="C253" s="240"/>
      <c r="D253" s="236"/>
      <c r="E253" s="237"/>
      <c r="F253" s="234"/>
      <c r="G253" s="398" t="s">
        <v>14</v>
      </c>
      <c r="H253" s="398"/>
      <c r="I253" s="41"/>
      <c r="J253" s="229">
        <f>J251-J252</f>
        <v>126996340</v>
      </c>
    </row>
    <row r="254" spans="1:10" x14ac:dyDescent="0.25">
      <c r="A254" s="235"/>
      <c r="B254" s="230"/>
      <c r="C254" s="240"/>
      <c r="D254" s="231"/>
      <c r="E254" s="237"/>
      <c r="F254" s="223"/>
      <c r="G254" s="398" t="s">
        <v>15</v>
      </c>
      <c r="H254" s="398"/>
      <c r="I254" s="239"/>
      <c r="J254" s="227">
        <f>SUM(H8:H250)</f>
        <v>375000</v>
      </c>
    </row>
    <row r="255" spans="1:10" x14ac:dyDescent="0.25">
      <c r="A255" s="235"/>
      <c r="B255" s="230"/>
      <c r="C255" s="240"/>
      <c r="D255" s="231"/>
      <c r="E255" s="237"/>
      <c r="F255" s="223"/>
      <c r="G255" s="398" t="s">
        <v>16</v>
      </c>
      <c r="H255" s="398"/>
      <c r="I255" s="239"/>
      <c r="J255" s="227">
        <f>J253+J254</f>
        <v>127371340</v>
      </c>
    </row>
    <row r="256" spans="1:10" x14ac:dyDescent="0.25">
      <c r="A256" s="235"/>
      <c r="B256" s="230"/>
      <c r="C256" s="240"/>
      <c r="D256" s="231"/>
      <c r="E256" s="237"/>
      <c r="F256" s="234"/>
      <c r="G256" s="398" t="s">
        <v>5</v>
      </c>
      <c r="H256" s="398"/>
      <c r="I256" s="239"/>
      <c r="J256" s="227">
        <f>SUM(I8:I250)</f>
        <v>125899772</v>
      </c>
    </row>
    <row r="257" spans="1:16" x14ac:dyDescent="0.25">
      <c r="A257" s="235"/>
      <c r="B257" s="230"/>
      <c r="C257" s="240"/>
      <c r="D257" s="231"/>
      <c r="E257" s="237"/>
      <c r="F257" s="234"/>
      <c r="G257" s="398" t="s">
        <v>32</v>
      </c>
      <c r="H257" s="398"/>
      <c r="I257" s="240" t="str">
        <f>IF(J257&gt;0,"SALDO",IF(J257&lt;0,"PIUTANG",IF(J257=0,"LUNAS")))</f>
        <v>PIUTANG</v>
      </c>
      <c r="J257" s="227">
        <f>J256-J255</f>
        <v>-1471568</v>
      </c>
    </row>
    <row r="258" spans="1:16" x14ac:dyDescent="0.25">
      <c r="F258" s="219"/>
      <c r="G258" s="219"/>
      <c r="J258" s="219"/>
    </row>
    <row r="259" spans="1:16" x14ac:dyDescent="0.25">
      <c r="C259" s="219"/>
      <c r="D259" s="219"/>
      <c r="F259" s="219"/>
      <c r="G259" s="219"/>
      <c r="J259" s="219"/>
      <c r="L259" s="233"/>
      <c r="M259" s="233"/>
      <c r="N259" s="233"/>
      <c r="O259" s="233"/>
      <c r="P259" s="233"/>
    </row>
    <row r="260" spans="1:16" x14ac:dyDescent="0.25">
      <c r="C260" s="219"/>
      <c r="D260" s="219"/>
      <c r="F260" s="219"/>
      <c r="G260" s="219"/>
      <c r="J260" s="219"/>
      <c r="L260" s="233"/>
      <c r="M260" s="233"/>
      <c r="N260" s="233"/>
      <c r="O260" s="233"/>
      <c r="P260" s="233"/>
    </row>
    <row r="261" spans="1:16" x14ac:dyDescent="0.25">
      <c r="C261" s="219"/>
      <c r="D261" s="219"/>
      <c r="F261" s="219"/>
      <c r="G261" s="219"/>
      <c r="J261" s="219"/>
      <c r="L261" s="233"/>
      <c r="M261" s="233"/>
      <c r="N261" s="233"/>
      <c r="O261" s="233"/>
      <c r="P261" s="233"/>
    </row>
    <row r="262" spans="1:16" x14ac:dyDescent="0.25">
      <c r="C262" s="219"/>
      <c r="D262" s="219"/>
      <c r="F262" s="219"/>
      <c r="G262" s="219"/>
      <c r="J262" s="219"/>
      <c r="L262" s="233"/>
      <c r="M262" s="233"/>
      <c r="N262" s="233"/>
      <c r="O262" s="233"/>
      <c r="P262" s="233"/>
    </row>
    <row r="263" spans="1:16" x14ac:dyDescent="0.25">
      <c r="C263" s="219"/>
      <c r="D263" s="219"/>
      <c r="L263" s="233"/>
      <c r="M263" s="233"/>
      <c r="N263" s="233"/>
      <c r="O263" s="233"/>
      <c r="P263" s="233"/>
    </row>
  </sheetData>
  <mergeCells count="15">
    <mergeCell ref="G257:H257"/>
    <mergeCell ref="G251:H251"/>
    <mergeCell ref="G252:H252"/>
    <mergeCell ref="G253:H253"/>
    <mergeCell ref="G254:H254"/>
    <mergeCell ref="G255:H255"/>
    <mergeCell ref="G256:H25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topLeftCell="A9" workbookViewId="0">
      <selection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J235*-1</f>
        <v>57870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0"/>
      <c r="I7" s="442"/>
      <c r="J7" s="41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98">
        <v>43368</v>
      </c>
      <c r="B21" s="99">
        <v>18000079</v>
      </c>
      <c r="C21" s="100">
        <v>1</v>
      </c>
      <c r="D21" s="34">
        <v>57870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14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398" t="s">
        <v>12</v>
      </c>
      <c r="H229" s="398"/>
      <c r="I229" s="239"/>
      <c r="J229" s="227">
        <f>SUM(D8:D226)</f>
        <v>1011105</v>
      </c>
    </row>
    <row r="230" spans="1:10" x14ac:dyDescent="0.25">
      <c r="A230" s="235"/>
      <c r="B230" s="234"/>
      <c r="C230" s="240"/>
      <c r="D230" s="236"/>
      <c r="E230" s="223"/>
      <c r="F230" s="234"/>
      <c r="G230" s="398" t="s">
        <v>13</v>
      </c>
      <c r="H230" s="398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398" t="s">
        <v>14</v>
      </c>
      <c r="H231" s="398"/>
      <c r="I231" s="41"/>
      <c r="J231" s="229">
        <f>J229-J230</f>
        <v>898605</v>
      </c>
    </row>
    <row r="232" spans="1:10" x14ac:dyDescent="0.25">
      <c r="A232" s="235"/>
      <c r="B232" s="230"/>
      <c r="C232" s="240"/>
      <c r="D232" s="231"/>
      <c r="E232" s="237"/>
      <c r="F232" s="223"/>
      <c r="G232" s="398" t="s">
        <v>15</v>
      </c>
      <c r="H232" s="398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398" t="s">
        <v>16</v>
      </c>
      <c r="H233" s="398"/>
      <c r="I233" s="239"/>
      <c r="J233" s="227">
        <f>J231+J232</f>
        <v>898605</v>
      </c>
    </row>
    <row r="234" spans="1:10" x14ac:dyDescent="0.25">
      <c r="A234" s="235"/>
      <c r="B234" s="230"/>
      <c r="C234" s="240"/>
      <c r="D234" s="231"/>
      <c r="E234" s="237"/>
      <c r="F234" s="234"/>
      <c r="G234" s="398" t="s">
        <v>5</v>
      </c>
      <c r="H234" s="398"/>
      <c r="I234" s="239"/>
      <c r="J234" s="227">
        <f>SUM(I8:I228)</f>
        <v>840735</v>
      </c>
    </row>
    <row r="235" spans="1:10" x14ac:dyDescent="0.25">
      <c r="A235" s="235"/>
      <c r="B235" s="230"/>
      <c r="C235" s="240"/>
      <c r="D235" s="231"/>
      <c r="E235" s="237"/>
      <c r="F235" s="234"/>
      <c r="G235" s="398" t="s">
        <v>32</v>
      </c>
      <c r="H235" s="398"/>
      <c r="I235" s="240" t="str">
        <f>IF(J235&gt;0,"SALDO",IF(J235&lt;0,"PIUTANG",IF(J235=0,"LUNAS")))</f>
        <v>PIUTANG</v>
      </c>
      <c r="J235" s="227">
        <f>J234-J233</f>
        <v>-57870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9"/>
  <sheetViews>
    <sheetView workbookViewId="0">
      <pane ySplit="7" topLeftCell="A52" activePane="bottomLeft" state="frozen"/>
      <selection pane="bottomLeft" activeCell="K60" sqref="K6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9" t="s">
        <v>22</v>
      </c>
      <c r="G1" s="399"/>
      <c r="H1" s="399"/>
      <c r="I1" s="220" t="s">
        <v>189</v>
      </c>
      <c r="J1" s="218"/>
      <c r="L1" s="238">
        <f>SUM(D48:D53)</f>
        <v>941939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9" t="s">
        <v>21</v>
      </c>
      <c r="G2" s="399"/>
      <c r="H2" s="399"/>
      <c r="I2" s="220">
        <f>J69*-1</f>
        <v>880776</v>
      </c>
      <c r="J2" s="218"/>
      <c r="L2" s="238">
        <f>SUM(G43:G47)</f>
        <v>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941939</v>
      </c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08"/>
      <c r="I7" s="442"/>
      <c r="J7" s="41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98">
        <v>43365</v>
      </c>
      <c r="B54" s="99">
        <v>180175477</v>
      </c>
      <c r="C54" s="253">
        <v>2</v>
      </c>
      <c r="D54" s="34">
        <v>204138</v>
      </c>
      <c r="E54" s="101"/>
      <c r="F54" s="99"/>
      <c r="G54" s="34"/>
      <c r="H54" s="101"/>
      <c r="I54" s="102"/>
      <c r="J54" s="34"/>
      <c r="L54" s="238"/>
    </row>
    <row r="55" spans="1:12" x14ac:dyDescent="0.25">
      <c r="A55" s="98">
        <v>43365</v>
      </c>
      <c r="B55" s="99">
        <v>180175511</v>
      </c>
      <c r="C55" s="253">
        <v>2</v>
      </c>
      <c r="D55" s="34">
        <v>268888</v>
      </c>
      <c r="E55" s="101"/>
      <c r="F55" s="99"/>
      <c r="G55" s="34"/>
      <c r="H55" s="101"/>
      <c r="I55" s="102"/>
      <c r="J55" s="34"/>
      <c r="L55" s="238"/>
    </row>
    <row r="56" spans="1:12" x14ac:dyDescent="0.25">
      <c r="A56" s="98">
        <v>43367</v>
      </c>
      <c r="B56" s="99">
        <v>180175623</v>
      </c>
      <c r="C56" s="253">
        <v>4</v>
      </c>
      <c r="D56" s="34">
        <v>407750</v>
      </c>
      <c r="E56" s="101"/>
      <c r="F56" s="99"/>
      <c r="G56" s="34"/>
      <c r="H56" s="101"/>
      <c r="I56" s="102"/>
      <c r="J56" s="34"/>
      <c r="L56" s="238"/>
    </row>
    <row r="57" spans="1:12" x14ac:dyDescent="0.25">
      <c r="A57" s="98">
        <v>43368</v>
      </c>
      <c r="B57" s="99">
        <v>180175704</v>
      </c>
      <c r="C57" s="253">
        <v>1</v>
      </c>
      <c r="D57" s="34">
        <v>127050</v>
      </c>
      <c r="E57" s="101">
        <v>180045443</v>
      </c>
      <c r="F57" s="99">
        <v>1</v>
      </c>
      <c r="G57" s="34">
        <v>127050</v>
      </c>
      <c r="H57" s="101"/>
      <c r="I57" s="102"/>
      <c r="J57" s="34"/>
      <c r="L57" s="238"/>
    </row>
    <row r="58" spans="1:12" x14ac:dyDescent="0.25">
      <c r="A58" s="98"/>
      <c r="B58" s="99"/>
      <c r="C58" s="253"/>
      <c r="D58" s="34"/>
      <c r="E58" s="101"/>
      <c r="F58" s="99"/>
      <c r="G58" s="34"/>
      <c r="H58" s="101"/>
      <c r="I58" s="102"/>
      <c r="J58" s="34"/>
      <c r="L58" s="238"/>
    </row>
    <row r="59" spans="1:12" x14ac:dyDescent="0.25">
      <c r="A59" s="98"/>
      <c r="B59" s="99"/>
      <c r="C59" s="253"/>
      <c r="D59" s="34"/>
      <c r="E59" s="101"/>
      <c r="F59" s="99"/>
      <c r="G59" s="34"/>
      <c r="H59" s="101"/>
      <c r="I59" s="102"/>
      <c r="J59" s="34"/>
      <c r="L59" s="238"/>
    </row>
    <row r="60" spans="1:12" x14ac:dyDescent="0.25">
      <c r="A60" s="235"/>
      <c r="B60" s="234"/>
      <c r="C60" s="26"/>
      <c r="D60" s="236"/>
      <c r="E60" s="237"/>
      <c r="F60" s="234"/>
      <c r="G60" s="236"/>
      <c r="H60" s="237"/>
      <c r="I60" s="239"/>
      <c r="J60" s="236"/>
    </row>
    <row r="61" spans="1:12" x14ac:dyDescent="0.25">
      <c r="A61" s="235"/>
      <c r="B61" s="223" t="s">
        <v>11</v>
      </c>
      <c r="C61" s="27">
        <f>SUM(C8:C60)</f>
        <v>128</v>
      </c>
      <c r="D61" s="224"/>
      <c r="E61" s="223" t="s">
        <v>11</v>
      </c>
      <c r="F61" s="223">
        <f>SUM(F8:F60)</f>
        <v>3</v>
      </c>
      <c r="G61" s="5"/>
      <c r="H61" s="234"/>
      <c r="I61" s="240"/>
      <c r="J61" s="5"/>
    </row>
    <row r="62" spans="1:12" x14ac:dyDescent="0.25">
      <c r="A62" s="235"/>
      <c r="B62" s="223"/>
      <c r="C62" s="27"/>
      <c r="D62" s="224"/>
      <c r="E62" s="223"/>
      <c r="F62" s="223"/>
      <c r="G62" s="32"/>
      <c r="H62" s="33"/>
      <c r="I62" s="240"/>
      <c r="J62" s="5"/>
    </row>
    <row r="63" spans="1:12" x14ac:dyDescent="0.25">
      <c r="A63" s="225"/>
      <c r="B63" s="226"/>
      <c r="C63" s="26"/>
      <c r="D63" s="236"/>
      <c r="E63" s="223"/>
      <c r="F63" s="234"/>
      <c r="G63" s="398" t="s">
        <v>12</v>
      </c>
      <c r="H63" s="398"/>
      <c r="I63" s="239"/>
      <c r="J63" s="227">
        <f>SUM(D8:D60)</f>
        <v>14440049</v>
      </c>
    </row>
    <row r="64" spans="1:12" x14ac:dyDescent="0.25">
      <c r="A64" s="235"/>
      <c r="B64" s="234"/>
      <c r="C64" s="26"/>
      <c r="D64" s="236"/>
      <c r="E64" s="237"/>
      <c r="F64" s="234"/>
      <c r="G64" s="398" t="s">
        <v>13</v>
      </c>
      <c r="H64" s="398"/>
      <c r="I64" s="239"/>
      <c r="J64" s="227">
        <f>SUM(G8:G60)</f>
        <v>421313</v>
      </c>
    </row>
    <row r="65" spans="1:10" x14ac:dyDescent="0.25">
      <c r="A65" s="228"/>
      <c r="B65" s="237"/>
      <c r="C65" s="26"/>
      <c r="D65" s="236"/>
      <c r="E65" s="237"/>
      <c r="F65" s="234"/>
      <c r="G65" s="398" t="s">
        <v>14</v>
      </c>
      <c r="H65" s="398"/>
      <c r="I65" s="41"/>
      <c r="J65" s="229">
        <f>J63-J64</f>
        <v>14018736</v>
      </c>
    </row>
    <row r="66" spans="1:10" x14ac:dyDescent="0.25">
      <c r="A66" s="235"/>
      <c r="B66" s="230"/>
      <c r="C66" s="26"/>
      <c r="D66" s="231"/>
      <c r="E66" s="237"/>
      <c r="F66" s="234"/>
      <c r="G66" s="398" t="s">
        <v>15</v>
      </c>
      <c r="H66" s="398"/>
      <c r="I66" s="239"/>
      <c r="J66" s="227">
        <f>SUM(H8:H61)</f>
        <v>0</v>
      </c>
    </row>
    <row r="67" spans="1:10" x14ac:dyDescent="0.25">
      <c r="A67" s="235"/>
      <c r="B67" s="230"/>
      <c r="C67" s="26"/>
      <c r="D67" s="231"/>
      <c r="E67" s="237"/>
      <c r="F67" s="234"/>
      <c r="G67" s="398" t="s">
        <v>16</v>
      </c>
      <c r="H67" s="398"/>
      <c r="I67" s="239"/>
      <c r="J67" s="227">
        <f>J65+J66</f>
        <v>14018736</v>
      </c>
    </row>
    <row r="68" spans="1:10" x14ac:dyDescent="0.25">
      <c r="A68" s="235"/>
      <c r="B68" s="230"/>
      <c r="C68" s="26"/>
      <c r="D68" s="231"/>
      <c r="E68" s="237"/>
      <c r="F68" s="234"/>
      <c r="G68" s="398" t="s">
        <v>5</v>
      </c>
      <c r="H68" s="398"/>
      <c r="I68" s="239"/>
      <c r="J68" s="227">
        <f>SUM(I8:I61)</f>
        <v>13137960</v>
      </c>
    </row>
    <row r="69" spans="1:10" x14ac:dyDescent="0.25">
      <c r="A69" s="235"/>
      <c r="B69" s="230"/>
      <c r="C69" s="26"/>
      <c r="D69" s="231"/>
      <c r="E69" s="237"/>
      <c r="F69" s="234"/>
      <c r="G69" s="398" t="s">
        <v>32</v>
      </c>
      <c r="H69" s="398"/>
      <c r="I69" s="240" t="str">
        <f>IF(J69&gt;0,"SALDO",IF(J69&lt;0,"PIUTANG",IF(J69=0,"LUNAS")))</f>
        <v>PIUTANG</v>
      </c>
      <c r="J69" s="227">
        <f>J68-J67</f>
        <v>-880776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9:H69"/>
    <mergeCell ref="G63:H63"/>
    <mergeCell ref="G64:H64"/>
    <mergeCell ref="G65:H65"/>
    <mergeCell ref="G66:H66"/>
    <mergeCell ref="G67:H67"/>
    <mergeCell ref="G68:H68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84"/>
  <sheetViews>
    <sheetView workbookViewId="0">
      <pane ySplit="7" topLeftCell="A159" activePane="bottomLeft" state="frozen"/>
      <selection pane="bottomLeft" activeCell="H165" sqref="H16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9" t="s">
        <v>22</v>
      </c>
      <c r="G1" s="399"/>
      <c r="H1" s="399"/>
      <c r="I1" s="38" t="s">
        <v>88</v>
      </c>
      <c r="J1" s="20"/>
      <c r="L1" s="37">
        <f>SUM(D155:D159)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220">
        <f>J178*-1</f>
        <v>737427</v>
      </c>
      <c r="J2" s="20"/>
      <c r="L2" s="219">
        <f>SUM(H155:H159)+18000</f>
        <v>231000</v>
      </c>
      <c r="M2" s="219">
        <v>213000</v>
      </c>
      <c r="N2" s="219">
        <f>L2-M2</f>
        <v>18000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940190</v>
      </c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0"/>
      <c r="I7" s="442"/>
      <c r="J7" s="41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98">
        <v>43367</v>
      </c>
      <c r="B161" s="99">
        <v>180175620</v>
      </c>
      <c r="C161" s="100">
        <v>1</v>
      </c>
      <c r="D161" s="34">
        <v>141838</v>
      </c>
      <c r="E161" s="101"/>
      <c r="F161" s="99"/>
      <c r="G161" s="34"/>
      <c r="H161" s="102">
        <v>14000</v>
      </c>
      <c r="I161" s="102"/>
      <c r="J161" s="34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98">
        <v>43367</v>
      </c>
      <c r="B162" s="99">
        <v>180175621</v>
      </c>
      <c r="C162" s="100">
        <v>1</v>
      </c>
      <c r="D162" s="34">
        <v>141838</v>
      </c>
      <c r="E162" s="101"/>
      <c r="F162" s="99"/>
      <c r="G162" s="34"/>
      <c r="H162" s="102">
        <v>7000</v>
      </c>
      <c r="I162" s="102"/>
      <c r="J162" s="34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98">
        <v>43367</v>
      </c>
      <c r="B163" s="99">
        <v>180175622</v>
      </c>
      <c r="C163" s="100">
        <v>1</v>
      </c>
      <c r="D163" s="34">
        <v>141838</v>
      </c>
      <c r="E163" s="101"/>
      <c r="F163" s="99"/>
      <c r="G163" s="34"/>
      <c r="H163" s="102">
        <v>19000</v>
      </c>
      <c r="I163" s="102"/>
      <c r="J163" s="34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98">
        <v>43368</v>
      </c>
      <c r="B164" s="99">
        <v>180175712</v>
      </c>
      <c r="C164" s="100">
        <v>1</v>
      </c>
      <c r="D164" s="34">
        <v>110075</v>
      </c>
      <c r="E164" s="101"/>
      <c r="F164" s="99"/>
      <c r="G164" s="34"/>
      <c r="H164" s="102">
        <v>9000</v>
      </c>
      <c r="I164" s="102"/>
      <c r="J164" s="34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98">
        <v>43368</v>
      </c>
      <c r="B165" s="99">
        <v>180175748</v>
      </c>
      <c r="C165" s="100">
        <v>1</v>
      </c>
      <c r="D165" s="34">
        <v>141838</v>
      </c>
      <c r="E165" s="101"/>
      <c r="F165" s="99"/>
      <c r="G165" s="34"/>
      <c r="H165" s="102">
        <v>11000</v>
      </c>
      <c r="I165" s="102"/>
      <c r="J165" s="34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35"/>
      <c r="B169" s="234"/>
      <c r="C169" s="240"/>
      <c r="D169" s="236"/>
      <c r="E169" s="237"/>
      <c r="F169" s="234"/>
      <c r="G169" s="236"/>
      <c r="H169" s="239"/>
      <c r="I169" s="239"/>
      <c r="J169" s="23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4"/>
      <c r="B170" s="8" t="s">
        <v>11</v>
      </c>
      <c r="C170" s="77">
        <f>SUM(C8:C169)</f>
        <v>670</v>
      </c>
      <c r="D170" s="9"/>
      <c r="E170" s="223" t="s">
        <v>11</v>
      </c>
      <c r="F170" s="223">
        <f>SUM(F8:F169)</f>
        <v>1</v>
      </c>
      <c r="G170" s="224">
        <f>SUM(G8:G169)</f>
        <v>98525</v>
      </c>
      <c r="H170" s="239"/>
      <c r="I170" s="239"/>
      <c r="J170" s="23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4"/>
      <c r="B171" s="8"/>
      <c r="C171" s="77"/>
      <c r="D171" s="9"/>
      <c r="E171" s="237"/>
      <c r="F171" s="234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10"/>
      <c r="B172" s="11"/>
      <c r="C172" s="40"/>
      <c r="D172" s="6"/>
      <c r="E172" s="8"/>
      <c r="F172" s="234"/>
      <c r="G172" s="398" t="s">
        <v>12</v>
      </c>
      <c r="H172" s="398"/>
      <c r="I172" s="39"/>
      <c r="J172" s="13">
        <f>SUM(D8:D169)</f>
        <v>56598657</v>
      </c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4"/>
      <c r="B173" s="3"/>
      <c r="C173" s="40"/>
      <c r="D173" s="6"/>
      <c r="E173" s="8"/>
      <c r="F173" s="234"/>
      <c r="G173" s="398" t="s">
        <v>13</v>
      </c>
      <c r="H173" s="398"/>
      <c r="I173" s="39"/>
      <c r="J173" s="13">
        <f>SUM(G8:G169)</f>
        <v>98525</v>
      </c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14"/>
      <c r="B174" s="7"/>
      <c r="C174" s="40"/>
      <c r="D174" s="6"/>
      <c r="E174" s="7"/>
      <c r="F174" s="234"/>
      <c r="G174" s="398" t="s">
        <v>14</v>
      </c>
      <c r="H174" s="398"/>
      <c r="I174" s="41"/>
      <c r="J174" s="15">
        <f>J172-J173</f>
        <v>56500132</v>
      </c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4"/>
      <c r="B175" s="16"/>
      <c r="C175" s="40"/>
      <c r="D175" s="17"/>
      <c r="E175" s="7"/>
      <c r="F175" s="8"/>
      <c r="G175" s="398" t="s">
        <v>15</v>
      </c>
      <c r="H175" s="398"/>
      <c r="I175" s="39"/>
      <c r="J175" s="13">
        <f>SUM(H8:H171)</f>
        <v>3658500</v>
      </c>
      <c r="K175" s="219"/>
      <c r="L175" s="219"/>
      <c r="M175" s="219"/>
      <c r="N175" s="219"/>
      <c r="O175" s="219"/>
      <c r="P175" s="219"/>
    </row>
    <row r="176" spans="1:16" x14ac:dyDescent="0.25">
      <c r="A176" s="4"/>
      <c r="B176" s="16"/>
      <c r="C176" s="40"/>
      <c r="D176" s="17"/>
      <c r="E176" s="7"/>
      <c r="F176" s="8"/>
      <c r="G176" s="398" t="s">
        <v>16</v>
      </c>
      <c r="H176" s="398"/>
      <c r="I176" s="39"/>
      <c r="J176" s="13">
        <f>J174+J175</f>
        <v>60158632</v>
      </c>
    </row>
    <row r="177" spans="1:16" x14ac:dyDescent="0.25">
      <c r="A177" s="4"/>
      <c r="B177" s="16"/>
      <c r="C177" s="40"/>
      <c r="D177" s="17"/>
      <c r="E177" s="7"/>
      <c r="F177" s="3"/>
      <c r="G177" s="398" t="s">
        <v>5</v>
      </c>
      <c r="H177" s="398"/>
      <c r="I177" s="39"/>
      <c r="J177" s="13">
        <f>SUM(I8:I171)</f>
        <v>59421205</v>
      </c>
    </row>
    <row r="178" spans="1:16" x14ac:dyDescent="0.25">
      <c r="A178" s="4"/>
      <c r="B178" s="16"/>
      <c r="C178" s="40"/>
      <c r="D178" s="17"/>
      <c r="E178" s="7"/>
      <c r="F178" s="3"/>
      <c r="G178" s="398" t="s">
        <v>32</v>
      </c>
      <c r="H178" s="398"/>
      <c r="I178" s="40" t="str">
        <f>IF(J178&gt;0,"SALDO",IF(J178&lt;0,"PIUTANG",IF(J178=0,"LUNAS")))</f>
        <v>PIUTANG</v>
      </c>
      <c r="J178" s="13">
        <f>J177-J176</f>
        <v>-737427</v>
      </c>
    </row>
    <row r="179" spans="1:16" x14ac:dyDescent="0.25">
      <c r="F179" s="37"/>
      <c r="G179" s="37"/>
      <c r="J179" s="37"/>
    </row>
    <row r="180" spans="1:16" x14ac:dyDescent="0.25">
      <c r="C180" s="37"/>
      <c r="D180" s="37"/>
      <c r="F180" s="37"/>
      <c r="G180" s="37"/>
      <c r="J180" s="37"/>
      <c r="L180"/>
      <c r="M180"/>
      <c r="N180"/>
      <c r="O180"/>
      <c r="P180"/>
    </row>
    <row r="181" spans="1:16" x14ac:dyDescent="0.25">
      <c r="C181" s="37"/>
      <c r="D181" s="37"/>
      <c r="F181" s="37"/>
      <c r="G181" s="37"/>
      <c r="J181" s="37"/>
      <c r="L181"/>
      <c r="M181"/>
      <c r="N181"/>
      <c r="O181"/>
      <c r="P181"/>
    </row>
    <row r="182" spans="1:16" x14ac:dyDescent="0.25">
      <c r="C182" s="37"/>
      <c r="D182" s="37"/>
      <c r="F182" s="37"/>
      <c r="G182" s="37"/>
      <c r="J182" s="37"/>
      <c r="L182"/>
      <c r="M182"/>
      <c r="N182"/>
      <c r="O182"/>
      <c r="P182"/>
    </row>
    <row r="183" spans="1:16" x14ac:dyDescent="0.25">
      <c r="C183" s="37"/>
      <c r="D183" s="37"/>
      <c r="F183" s="37"/>
      <c r="G183" s="37"/>
      <c r="J183" s="37"/>
      <c r="L183"/>
      <c r="M183"/>
      <c r="N183"/>
      <c r="O183"/>
      <c r="P183"/>
    </row>
    <row r="184" spans="1:16" x14ac:dyDescent="0.25">
      <c r="C184" s="37"/>
      <c r="D184" s="37"/>
      <c r="L184"/>
      <c r="M184"/>
      <c r="N184"/>
      <c r="O184"/>
      <c r="P184"/>
    </row>
  </sheetData>
  <mergeCells count="15">
    <mergeCell ref="G178:H178"/>
    <mergeCell ref="G172:H172"/>
    <mergeCell ref="G173:H173"/>
    <mergeCell ref="G174:H174"/>
    <mergeCell ref="G175:H175"/>
    <mergeCell ref="G176:H176"/>
    <mergeCell ref="G177:H177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57" activePane="bottomLeft" state="frozen"/>
      <selection pane="bottomLeft" activeCell="J65" sqref="J6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9" t="s">
        <v>22</v>
      </c>
      <c r="G1" s="399"/>
      <c r="H1" s="39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J79*-1</f>
        <v>707963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M5" s="37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M6" s="37"/>
    </row>
    <row r="7" spans="1:17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98">
        <v>43356</v>
      </c>
      <c r="B66" s="99">
        <v>180174743</v>
      </c>
      <c r="C66" s="100">
        <v>3</v>
      </c>
      <c r="D66" s="34">
        <v>348950</v>
      </c>
      <c r="E66" s="101"/>
      <c r="F66" s="99"/>
      <c r="G66" s="34"/>
      <c r="H66" s="102"/>
      <c r="I66" s="102"/>
      <c r="J66" s="34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98">
        <v>43363</v>
      </c>
      <c r="B67" s="99">
        <v>180175341</v>
      </c>
      <c r="C67" s="100">
        <v>7</v>
      </c>
      <c r="D67" s="34">
        <v>608650</v>
      </c>
      <c r="E67" s="101"/>
      <c r="F67" s="99"/>
      <c r="G67" s="34"/>
      <c r="H67" s="102"/>
      <c r="I67" s="102"/>
      <c r="J67" s="34"/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372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398" t="s">
        <v>12</v>
      </c>
      <c r="H73" s="398"/>
      <c r="I73" s="39"/>
      <c r="J73" s="13">
        <f>SUM(D8:D70)</f>
        <v>41445350</v>
      </c>
      <c r="M73" s="37"/>
    </row>
    <row r="74" spans="1:17" x14ac:dyDescent="0.25">
      <c r="A74" s="4"/>
      <c r="B74" s="3"/>
      <c r="C74" s="40"/>
      <c r="D74" s="6"/>
      <c r="E74" s="7"/>
      <c r="F74" s="3"/>
      <c r="G74" s="398" t="s">
        <v>13</v>
      </c>
      <c r="H74" s="398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398" t="s">
        <v>14</v>
      </c>
      <c r="H75" s="398"/>
      <c r="I75" s="41"/>
      <c r="J75" s="15">
        <f>J73-J74</f>
        <v>28818578</v>
      </c>
      <c r="M75" s="37"/>
    </row>
    <row r="76" spans="1:17" x14ac:dyDescent="0.25">
      <c r="A76" s="4"/>
      <c r="B76" s="16"/>
      <c r="C76" s="40"/>
      <c r="D76" s="17"/>
      <c r="E76" s="7"/>
      <c r="F76" s="3"/>
      <c r="G76" s="398" t="s">
        <v>15</v>
      </c>
      <c r="H76" s="398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398" t="s">
        <v>16</v>
      </c>
      <c r="H77" s="398"/>
      <c r="I77" s="39"/>
      <c r="J77" s="13">
        <f>J75+J76</f>
        <v>28818578</v>
      </c>
      <c r="M77" s="37"/>
    </row>
    <row r="78" spans="1:17" x14ac:dyDescent="0.25">
      <c r="A78" s="4"/>
      <c r="B78" s="16"/>
      <c r="C78" s="40"/>
      <c r="D78" s="17"/>
      <c r="E78" s="7"/>
      <c r="F78" s="3"/>
      <c r="G78" s="398" t="s">
        <v>5</v>
      </c>
      <c r="H78" s="398"/>
      <c r="I78" s="39"/>
      <c r="J78" s="13">
        <f>SUM(I8:I71)</f>
        <v>28110615</v>
      </c>
      <c r="M78" s="37"/>
    </row>
    <row r="79" spans="1:17" x14ac:dyDescent="0.25">
      <c r="A79" s="4"/>
      <c r="B79" s="16"/>
      <c r="C79" s="40"/>
      <c r="D79" s="17"/>
      <c r="E79" s="7"/>
      <c r="F79" s="3"/>
      <c r="G79" s="398" t="s">
        <v>32</v>
      </c>
      <c r="H79" s="398"/>
      <c r="I79" s="40" t="str">
        <f>IF(J79&gt;0,"SALDO",IF(J79&lt;0,"PIUTANG",IF(J79=0,"LUNAS")))</f>
        <v>PIUTANG</v>
      </c>
      <c r="J79" s="13">
        <f>J78-J77</f>
        <v>-707963</v>
      </c>
      <c r="M79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08"/>
      <c r="I7" s="442"/>
      <c r="J7" s="41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98" t="s">
        <v>12</v>
      </c>
      <c r="H28" s="398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98" t="s">
        <v>13</v>
      </c>
      <c r="H29" s="398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98" t="s">
        <v>14</v>
      </c>
      <c r="H30" s="398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98" t="s">
        <v>15</v>
      </c>
      <c r="H31" s="398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98" t="s">
        <v>16</v>
      </c>
      <c r="H32" s="398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98" t="s">
        <v>5</v>
      </c>
      <c r="H33" s="398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98" t="s">
        <v>32</v>
      </c>
      <c r="H34" s="398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6"/>
  <sheetViews>
    <sheetView workbookViewId="0">
      <pane ySplit="7" topLeftCell="A29" activePane="bottomLeft" state="frozen"/>
      <selection pane="bottomLeft" activeCell="D39" sqref="D3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J50*-1</f>
        <v>7574775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>
        <v>43347</v>
      </c>
      <c r="B38" s="99">
        <v>180173964</v>
      </c>
      <c r="C38" s="100">
        <v>50</v>
      </c>
      <c r="D38" s="34">
        <v>4695775</v>
      </c>
      <c r="E38" s="101">
        <v>180045118</v>
      </c>
      <c r="F38" s="99">
        <v>15</v>
      </c>
      <c r="G38" s="34">
        <v>1647538</v>
      </c>
      <c r="H38" s="102"/>
      <c r="I38" s="102"/>
      <c r="J38" s="34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101"/>
      <c r="F39" s="99"/>
      <c r="G39" s="34"/>
      <c r="H39" s="102"/>
      <c r="I39" s="102"/>
      <c r="J39" s="34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102"/>
      <c r="I40" s="102">
        <v>4000000</v>
      </c>
      <c r="J40" s="34" t="s">
        <v>17</v>
      </c>
    </row>
    <row r="41" spans="1:10" x14ac:dyDescent="0.25">
      <c r="A41" s="235"/>
      <c r="B41" s="234"/>
      <c r="C41" s="240"/>
      <c r="D41" s="236"/>
      <c r="E41" s="237"/>
      <c r="F41" s="234"/>
      <c r="G41" s="236"/>
      <c r="H41" s="239"/>
      <c r="I41" s="239"/>
      <c r="J41" s="236"/>
    </row>
    <row r="42" spans="1:10" x14ac:dyDescent="0.25">
      <c r="A42" s="235"/>
      <c r="B42" s="223" t="s">
        <v>11</v>
      </c>
      <c r="C42" s="232">
        <f>SUM(C8:C41)</f>
        <v>813</v>
      </c>
      <c r="D42" s="224"/>
      <c r="E42" s="223" t="s">
        <v>11</v>
      </c>
      <c r="F42" s="223">
        <f>SUM(F8:F41)</f>
        <v>129</v>
      </c>
      <c r="G42" s="224">
        <f>SUM(G8:G41)</f>
        <v>13605727</v>
      </c>
      <c r="H42" s="239"/>
      <c r="I42" s="239"/>
      <c r="J42" s="236"/>
    </row>
    <row r="43" spans="1:10" x14ac:dyDescent="0.25">
      <c r="A43" s="235"/>
      <c r="B43" s="223"/>
      <c r="C43" s="232"/>
      <c r="D43" s="224"/>
      <c r="E43" s="237"/>
      <c r="F43" s="234"/>
      <c r="G43" s="236"/>
      <c r="H43" s="239"/>
      <c r="I43" s="239"/>
      <c r="J43" s="236"/>
    </row>
    <row r="44" spans="1:10" x14ac:dyDescent="0.25">
      <c r="A44" s="225"/>
      <c r="B44" s="226"/>
      <c r="C44" s="240"/>
      <c r="D44" s="236"/>
      <c r="E44" s="223"/>
      <c r="F44" s="234"/>
      <c r="G44" s="398" t="s">
        <v>12</v>
      </c>
      <c r="H44" s="398"/>
      <c r="I44" s="239"/>
      <c r="J44" s="227">
        <f>SUM(D8:D41)</f>
        <v>84437678</v>
      </c>
    </row>
    <row r="45" spans="1:10" x14ac:dyDescent="0.25">
      <c r="A45" s="235"/>
      <c r="B45" s="234"/>
      <c r="C45" s="240"/>
      <c r="D45" s="236"/>
      <c r="E45" s="223"/>
      <c r="F45" s="234"/>
      <c r="G45" s="398" t="s">
        <v>13</v>
      </c>
      <c r="H45" s="398"/>
      <c r="I45" s="239"/>
      <c r="J45" s="227">
        <f>SUM(G8:G41)</f>
        <v>13605727</v>
      </c>
    </row>
    <row r="46" spans="1:10" x14ac:dyDescent="0.25">
      <c r="A46" s="228"/>
      <c r="B46" s="237"/>
      <c r="C46" s="240"/>
      <c r="D46" s="236"/>
      <c r="E46" s="237"/>
      <c r="F46" s="234"/>
      <c r="G46" s="398" t="s">
        <v>14</v>
      </c>
      <c r="H46" s="398"/>
      <c r="I46" s="41"/>
      <c r="J46" s="229">
        <f>J44-J45</f>
        <v>70831951</v>
      </c>
    </row>
    <row r="47" spans="1:10" x14ac:dyDescent="0.25">
      <c r="A47" s="235"/>
      <c r="B47" s="230"/>
      <c r="C47" s="240"/>
      <c r="D47" s="231"/>
      <c r="E47" s="237"/>
      <c r="F47" s="223"/>
      <c r="G47" s="398" t="s">
        <v>15</v>
      </c>
      <c r="H47" s="398"/>
      <c r="I47" s="239"/>
      <c r="J47" s="227">
        <f>SUM(H8:H43)</f>
        <v>0</v>
      </c>
    </row>
    <row r="48" spans="1:10" x14ac:dyDescent="0.25">
      <c r="A48" s="235"/>
      <c r="B48" s="230"/>
      <c r="C48" s="240"/>
      <c r="D48" s="231"/>
      <c r="E48" s="237"/>
      <c r="F48" s="223"/>
      <c r="G48" s="398" t="s">
        <v>16</v>
      </c>
      <c r="H48" s="398"/>
      <c r="I48" s="239"/>
      <c r="J48" s="227">
        <f>J46+J47</f>
        <v>70831951</v>
      </c>
    </row>
    <row r="49" spans="1:16" x14ac:dyDescent="0.25">
      <c r="A49" s="235"/>
      <c r="B49" s="230"/>
      <c r="C49" s="240"/>
      <c r="D49" s="231"/>
      <c r="E49" s="237"/>
      <c r="F49" s="234"/>
      <c r="G49" s="398" t="s">
        <v>5</v>
      </c>
      <c r="H49" s="398"/>
      <c r="I49" s="239"/>
      <c r="J49" s="227">
        <f>SUM(I8:I43)</f>
        <v>63257176</v>
      </c>
    </row>
    <row r="50" spans="1:16" x14ac:dyDescent="0.25">
      <c r="A50" s="235"/>
      <c r="B50" s="230"/>
      <c r="C50" s="240"/>
      <c r="D50" s="231"/>
      <c r="E50" s="237"/>
      <c r="F50" s="234"/>
      <c r="G50" s="398" t="s">
        <v>32</v>
      </c>
      <c r="H50" s="398"/>
      <c r="I50" s="240" t="str">
        <f>IF(J50&gt;0,"SALDO",IF(J50&lt;0,"PIUTANG",IF(J50=0,"LUNAS")))</f>
        <v>PIUTANG</v>
      </c>
      <c r="J50" s="227">
        <f>J49-J48</f>
        <v>-7574775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M52" s="233"/>
      <c r="N52" s="233"/>
      <c r="O52" s="233"/>
      <c r="P52" s="233"/>
    </row>
    <row r="53" spans="1:16" x14ac:dyDescent="0.25">
      <c r="C53" s="219"/>
      <c r="D53" s="219"/>
      <c r="F53" s="219"/>
      <c r="G53" s="219"/>
      <c r="J53" s="219"/>
      <c r="L53" s="238"/>
      <c r="M53" s="233"/>
      <c r="N53" s="233"/>
      <c r="O53" s="233"/>
      <c r="P53" s="233"/>
    </row>
    <row r="54" spans="1:16" x14ac:dyDescent="0.25">
      <c r="C54" s="219"/>
      <c r="D54" s="219"/>
      <c r="F54" s="219"/>
      <c r="G54" s="219"/>
      <c r="J54" s="219"/>
      <c r="L54" s="238"/>
      <c r="M54" s="233"/>
      <c r="N54" s="233"/>
      <c r="O54" s="233"/>
      <c r="P54" s="233"/>
    </row>
    <row r="55" spans="1:16" x14ac:dyDescent="0.25">
      <c r="C55" s="219"/>
      <c r="D55" s="219"/>
      <c r="F55" s="219"/>
      <c r="G55" s="219"/>
      <c r="J55" s="219"/>
      <c r="L55" s="233"/>
      <c r="M55" s="233"/>
      <c r="N55" s="233"/>
      <c r="O55" s="233"/>
      <c r="P55" s="233"/>
    </row>
    <row r="56" spans="1:16" x14ac:dyDescent="0.25">
      <c r="C56" s="219"/>
      <c r="D56" s="219"/>
      <c r="L56" s="233"/>
      <c r="M56" s="233"/>
      <c r="N56" s="233"/>
      <c r="O56" s="233"/>
      <c r="P5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:H50"/>
    <mergeCell ref="G44:H44"/>
    <mergeCell ref="G45:H45"/>
    <mergeCell ref="G46:H46"/>
    <mergeCell ref="G47:H47"/>
    <mergeCell ref="G48:H48"/>
    <mergeCell ref="G49:H4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9" t="s">
        <v>22</v>
      </c>
      <c r="G1" s="399"/>
      <c r="H1" s="39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3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98" t="s">
        <v>12</v>
      </c>
      <c r="H27" s="398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98" t="s">
        <v>13</v>
      </c>
      <c r="H28" s="398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98" t="s">
        <v>14</v>
      </c>
      <c r="H29" s="398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98" t="s">
        <v>15</v>
      </c>
      <c r="H30" s="398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98" t="s">
        <v>16</v>
      </c>
      <c r="H31" s="398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98" t="s">
        <v>5</v>
      </c>
      <c r="H32" s="398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398" t="s">
        <v>32</v>
      </c>
      <c r="H33" s="398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9" t="s">
        <v>21</v>
      </c>
      <c r="G2" s="399"/>
      <c r="H2" s="39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0"/>
      <c r="I7" s="442"/>
      <c r="J7" s="41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98" t="s">
        <v>12</v>
      </c>
      <c r="H46" s="39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98" t="s">
        <v>13</v>
      </c>
      <c r="H47" s="39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98" t="s">
        <v>14</v>
      </c>
      <c r="H48" s="39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98" t="s">
        <v>15</v>
      </c>
      <c r="H49" s="39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98" t="s">
        <v>16</v>
      </c>
      <c r="H50" s="39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98" t="s">
        <v>5</v>
      </c>
      <c r="H51" s="39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98" t="s">
        <v>32</v>
      </c>
      <c r="H52" s="39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98" t="s">
        <v>12</v>
      </c>
      <c r="H69" s="39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98" t="s">
        <v>13</v>
      </c>
      <c r="H70" s="39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98" t="s">
        <v>14</v>
      </c>
      <c r="H71" s="39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98" t="s">
        <v>15</v>
      </c>
      <c r="H72" s="39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98" t="s">
        <v>16</v>
      </c>
      <c r="H73" s="39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98" t="s">
        <v>5</v>
      </c>
      <c r="H74" s="39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98" t="s">
        <v>32</v>
      </c>
      <c r="H75" s="39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3" t="s">
        <v>21</v>
      </c>
      <c r="H1" s="443"/>
      <c r="I1" s="443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3" t="s">
        <v>108</v>
      </c>
      <c r="H2" s="443"/>
      <c r="I2" s="44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3" t="s">
        <v>109</v>
      </c>
      <c r="H3" s="443"/>
      <c r="I3" s="443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08"/>
      <c r="I7" s="442"/>
      <c r="J7" s="41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98" t="s">
        <v>12</v>
      </c>
      <c r="H44" s="39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98" t="s">
        <v>13</v>
      </c>
      <c r="H45" s="39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98" t="s">
        <v>14</v>
      </c>
      <c r="H46" s="39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98" t="s">
        <v>15</v>
      </c>
      <c r="H47" s="39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98" t="s">
        <v>16</v>
      </c>
      <c r="H48" s="39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98" t="s">
        <v>5</v>
      </c>
      <c r="H49" s="39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98" t="s">
        <v>32</v>
      </c>
      <c r="H50" s="39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08"/>
      <c r="I7" s="442"/>
      <c r="J7" s="41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98" t="s">
        <v>12</v>
      </c>
      <c r="H49" s="39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98" t="s">
        <v>13</v>
      </c>
      <c r="H50" s="39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98" t="s">
        <v>14</v>
      </c>
      <c r="H51" s="39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98" t="s">
        <v>15</v>
      </c>
      <c r="H52" s="39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98" t="s">
        <v>16</v>
      </c>
      <c r="H53" s="39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98" t="s">
        <v>5</v>
      </c>
      <c r="H54" s="39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98" t="s">
        <v>32</v>
      </c>
      <c r="H55" s="39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4" t="s">
        <v>49</v>
      </c>
      <c r="B1" s="444"/>
      <c r="C1" s="444"/>
    </row>
    <row r="2" spans="1:5" ht="15" customHeight="1" x14ac:dyDescent="0.25">
      <c r="A2" s="444"/>
      <c r="B2" s="444"/>
      <c r="C2" s="44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43360</v>
      </c>
      <c r="C5" s="281">
        <f>'Taufik ST'!I2</f>
        <v>7042001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43360</v>
      </c>
      <c r="C6" s="281">
        <f>'Indra Fashion'!I2</f>
        <v>1436400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43368</v>
      </c>
      <c r="C7" s="281">
        <f>Atlantis!I2</f>
        <v>798442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43368</v>
      </c>
      <c r="C8" s="281">
        <f>Bandros!I2</f>
        <v>5612427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7574775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43365</v>
      </c>
      <c r="C11" s="281">
        <f>ESP!I2</f>
        <v>1471568</v>
      </c>
      <c r="E11" s="289"/>
    </row>
    <row r="12" spans="1:5" s="267" customFormat="1" ht="18.75" customHeight="1" x14ac:dyDescent="0.25">
      <c r="A12" s="185" t="s">
        <v>203</v>
      </c>
      <c r="B12" s="184">
        <v>43365</v>
      </c>
      <c r="C12" s="281">
        <f>Yuan!I2</f>
        <v>880776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707963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43367</v>
      </c>
      <c r="C19" s="281">
        <f>Anip!I2</f>
        <v>737427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43368</v>
      </c>
      <c r="C20" s="281">
        <f>'Sale Atlantis'!I2</f>
        <v>385800</v>
      </c>
      <c r="E20" s="288"/>
    </row>
    <row r="21" spans="1:5" s="267" customFormat="1" ht="18.75" customHeight="1" x14ac:dyDescent="0.25">
      <c r="A21" s="185" t="s">
        <v>214</v>
      </c>
      <c r="B21" s="184">
        <v>43368</v>
      </c>
      <c r="C21" s="281">
        <f>'Sale ESP'!I2</f>
        <v>57870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7" t="s">
        <v>11</v>
      </c>
      <c r="B23" s="448"/>
      <c r="C23" s="445">
        <f>SUM(C5:C22)</f>
        <v>36579601.5</v>
      </c>
    </row>
    <row r="24" spans="1:5" s="267" customFormat="1" ht="15" customHeight="1" x14ac:dyDescent="0.25">
      <c r="A24" s="449"/>
      <c r="B24" s="450"/>
      <c r="C24" s="446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1" t="s">
        <v>12</v>
      </c>
      <c r="H647" s="43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5" t="s">
        <v>13</v>
      </c>
      <c r="H648" s="41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5" t="s">
        <v>14</v>
      </c>
      <c r="H649" s="41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5" t="s">
        <v>15</v>
      </c>
      <c r="H650" s="41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5" t="s">
        <v>16</v>
      </c>
      <c r="H651" s="41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5" t="s">
        <v>5</v>
      </c>
      <c r="H652" s="41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32</v>
      </c>
      <c r="H653" s="41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9" t="s">
        <v>22</v>
      </c>
      <c r="G1" s="399"/>
      <c r="H1" s="39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2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08"/>
      <c r="I7" s="442"/>
      <c r="J7" s="41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98" t="s">
        <v>12</v>
      </c>
      <c r="H120" s="39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98" t="s">
        <v>13</v>
      </c>
      <c r="H121" s="39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98" t="s">
        <v>14</v>
      </c>
      <c r="H122" s="39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98" t="s">
        <v>15</v>
      </c>
      <c r="H123" s="39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98" t="s">
        <v>16</v>
      </c>
      <c r="H124" s="39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98" t="s">
        <v>5</v>
      </c>
      <c r="H125" s="39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98" t="s">
        <v>32</v>
      </c>
      <c r="H126" s="39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2" t="s">
        <v>22</v>
      </c>
      <c r="G1" s="452"/>
      <c r="H1" s="452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2" t="s">
        <v>21</v>
      </c>
      <c r="G2" s="452"/>
      <c r="H2" s="452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3"/>
      <c r="B5" s="453"/>
      <c r="C5" s="453"/>
      <c r="D5" s="453"/>
      <c r="E5" s="453"/>
      <c r="F5" s="453"/>
      <c r="G5" s="453"/>
      <c r="H5" s="453"/>
      <c r="I5" s="453"/>
      <c r="J5" s="453"/>
    </row>
    <row r="6" spans="1:13" x14ac:dyDescent="0.25">
      <c r="A6" s="454" t="s">
        <v>2</v>
      </c>
      <c r="B6" s="455" t="s">
        <v>3</v>
      </c>
      <c r="C6" s="455"/>
      <c r="D6" s="455"/>
      <c r="E6" s="455"/>
      <c r="F6" s="455"/>
      <c r="G6" s="455"/>
      <c r="H6" s="456" t="s">
        <v>4</v>
      </c>
      <c r="I6" s="458" t="s">
        <v>5</v>
      </c>
      <c r="J6" s="459" t="s">
        <v>6</v>
      </c>
    </row>
    <row r="7" spans="1:13" x14ac:dyDescent="0.25">
      <c r="A7" s="45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7"/>
      <c r="I7" s="458"/>
      <c r="J7" s="45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1" t="s">
        <v>12</v>
      </c>
      <c r="H89" s="45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1" t="s">
        <v>13</v>
      </c>
      <c r="H90" s="45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1" t="s">
        <v>14</v>
      </c>
      <c r="H91" s="45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1" t="s">
        <v>15</v>
      </c>
      <c r="H92" s="45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1" t="s">
        <v>16</v>
      </c>
      <c r="H93" s="45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1" t="s">
        <v>5</v>
      </c>
      <c r="H94" s="45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1" t="s">
        <v>32</v>
      </c>
      <c r="H95" s="45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9" t="s">
        <v>22</v>
      </c>
      <c r="G1" s="399"/>
      <c r="H1" s="39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9" t="s">
        <v>21</v>
      </c>
      <c r="G2" s="399"/>
      <c r="H2" s="39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0"/>
      <c r="I6" s="442"/>
      <c r="J6" s="41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98" t="s">
        <v>12</v>
      </c>
      <c r="H121" s="39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98" t="s">
        <v>13</v>
      </c>
      <c r="H122" s="39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98" t="s">
        <v>14</v>
      </c>
      <c r="H123" s="39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98" t="s">
        <v>15</v>
      </c>
      <c r="H124" s="39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98" t="s">
        <v>16</v>
      </c>
      <c r="H125" s="39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98" t="s">
        <v>5</v>
      </c>
      <c r="H126" s="39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98" t="s">
        <v>32</v>
      </c>
      <c r="H127" s="39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9" t="s">
        <v>22</v>
      </c>
      <c r="G1" s="399"/>
      <c r="H1" s="39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9" t="s">
        <v>21</v>
      </c>
      <c r="G2" s="399"/>
      <c r="H2" s="39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02" t="s">
        <v>4</v>
      </c>
      <c r="I5" s="460" t="s">
        <v>5</v>
      </c>
      <c r="J5" s="404" t="s">
        <v>6</v>
      </c>
      <c r="L5" s="37"/>
      <c r="M5" s="37"/>
      <c r="N5" s="37"/>
      <c r="O5" s="37"/>
      <c r="P5" s="37"/>
      <c r="Q5" s="37"/>
    </row>
    <row r="6" spans="1:17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2"/>
      <c r="I6" s="460"/>
      <c r="J6" s="40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98" t="s">
        <v>12</v>
      </c>
      <c r="H31" s="39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98" t="s">
        <v>13</v>
      </c>
      <c r="H32" s="39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98" t="s">
        <v>14</v>
      </c>
      <c r="H33" s="39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98" t="s">
        <v>15</v>
      </c>
      <c r="H34" s="39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98" t="s">
        <v>16</v>
      </c>
      <c r="H35" s="39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98" t="s">
        <v>5</v>
      </c>
      <c r="H36" s="39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98" t="s">
        <v>32</v>
      </c>
      <c r="H37" s="39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-34807202</v>
      </c>
      <c r="J2" s="20"/>
    </row>
    <row r="4" spans="1:10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0" x14ac:dyDescent="0.25">
      <c r="A6" s="43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0"/>
      <c r="I6" s="442"/>
      <c r="J6" s="41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1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1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1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1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1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1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1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1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1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1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9" t="s">
        <v>21</v>
      </c>
      <c r="G2" s="399"/>
      <c r="H2" s="39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L6" s="238"/>
    </row>
    <row r="7" spans="1:12" x14ac:dyDescent="0.25">
      <c r="A7" s="43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0"/>
      <c r="I7" s="442"/>
      <c r="J7" s="41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98" t="s">
        <v>12</v>
      </c>
      <c r="H53" s="39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98" t="s">
        <v>13</v>
      </c>
      <c r="H54" s="39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98" t="s">
        <v>14</v>
      </c>
      <c r="H55" s="39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98" t="s">
        <v>15</v>
      </c>
      <c r="H56" s="39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98" t="s">
        <v>16</v>
      </c>
      <c r="H57" s="39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98" t="s">
        <v>5</v>
      </c>
      <c r="H58" s="39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98" t="s">
        <v>32</v>
      </c>
      <c r="H59" s="39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2"/>
      <c r="I7" s="460"/>
      <c r="J7" s="40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9" t="s">
        <v>22</v>
      </c>
      <c r="G1" s="399"/>
      <c r="H1" s="39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0" t="s">
        <v>62</v>
      </c>
      <c r="B5" s="400"/>
      <c r="C5" s="400"/>
      <c r="D5" s="400"/>
      <c r="E5" s="400"/>
      <c r="F5" s="400"/>
      <c r="G5" s="400"/>
      <c r="H5" s="400"/>
      <c r="I5" s="400"/>
      <c r="J5" s="400"/>
    </row>
    <row r="6" spans="1:19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9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2"/>
      <c r="I7" s="403"/>
      <c r="J7" s="40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98" t="s">
        <v>12</v>
      </c>
      <c r="H32" s="39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98" t="s">
        <v>13</v>
      </c>
      <c r="H33" s="39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98" t="s">
        <v>14</v>
      </c>
      <c r="H34" s="39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98" t="s">
        <v>15</v>
      </c>
      <c r="H35" s="39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98" t="s">
        <v>16</v>
      </c>
      <c r="H36" s="39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98" t="s">
        <v>5</v>
      </c>
      <c r="H37" s="39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98" t="s">
        <v>32</v>
      </c>
      <c r="H38" s="39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9" t="s">
        <v>21</v>
      </c>
      <c r="G2" s="399"/>
      <c r="H2" s="39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08"/>
      <c r="I7" s="442"/>
      <c r="J7" s="41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98" t="s">
        <v>12</v>
      </c>
      <c r="H73" s="39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98" t="s">
        <v>13</v>
      </c>
      <c r="H74" s="39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98" t="s">
        <v>14</v>
      </c>
      <c r="H75" s="39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98" t="s">
        <v>15</v>
      </c>
      <c r="H76" s="39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98" t="s">
        <v>16</v>
      </c>
      <c r="H77" s="39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98" t="s">
        <v>5</v>
      </c>
      <c r="H78" s="39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98" t="s">
        <v>32</v>
      </c>
      <c r="H79" s="39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9" t="s">
        <v>119</v>
      </c>
      <c r="G2" s="399"/>
      <c r="H2" s="39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18"/>
      <c r="N5" s="18"/>
      <c r="O5" s="37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64" t="s">
        <v>4</v>
      </c>
      <c r="I6" s="466" t="s">
        <v>5</v>
      </c>
      <c r="J6" s="467" t="s">
        <v>6</v>
      </c>
      <c r="L6" s="18"/>
      <c r="N6" s="18"/>
      <c r="O6" s="37"/>
    </row>
    <row r="7" spans="1:15" x14ac:dyDescent="0.25">
      <c r="A7" s="40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5"/>
      <c r="I7" s="466"/>
      <c r="J7" s="46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3" t="s">
        <v>12</v>
      </c>
      <c r="H19" s="46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3" t="s">
        <v>13</v>
      </c>
      <c r="H20" s="46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3" t="s">
        <v>14</v>
      </c>
      <c r="H21" s="46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3" t="s">
        <v>15</v>
      </c>
      <c r="H22" s="46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3" t="s">
        <v>16</v>
      </c>
      <c r="H23" s="46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3" t="s">
        <v>5</v>
      </c>
      <c r="H24" s="46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3" t="s">
        <v>32</v>
      </c>
      <c r="H25" s="46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9" t="s">
        <v>22</v>
      </c>
      <c r="G1" s="399"/>
      <c r="H1" s="39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08"/>
      <c r="I7" s="442"/>
      <c r="J7" s="41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9" t="s">
        <v>22</v>
      </c>
      <c r="G1" s="399"/>
      <c r="H1" s="39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9" t="s">
        <v>21</v>
      </c>
      <c r="G2" s="399"/>
      <c r="H2" s="39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08"/>
      <c r="I7" s="442"/>
      <c r="J7" s="41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98" t="s">
        <v>12</v>
      </c>
      <c r="H35" s="39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98" t="s">
        <v>13</v>
      </c>
      <c r="H36" s="39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98" t="s">
        <v>14</v>
      </c>
      <c r="H37" s="39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98" t="s">
        <v>15</v>
      </c>
      <c r="H38" s="39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98" t="s">
        <v>16</v>
      </c>
      <c r="H39" s="39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98" t="s">
        <v>5</v>
      </c>
      <c r="H40" s="39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98" t="s">
        <v>32</v>
      </c>
      <c r="H41" s="39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9" t="s">
        <v>22</v>
      </c>
      <c r="G1" s="399"/>
      <c r="H1" s="39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9" t="s">
        <v>21</v>
      </c>
      <c r="G2" s="399"/>
      <c r="H2" s="39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7" x14ac:dyDescent="0.25">
      <c r="A7" s="43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08"/>
      <c r="I7" s="442"/>
      <c r="J7" s="41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9" t="s">
        <v>21</v>
      </c>
      <c r="G2" s="399"/>
      <c r="H2" s="39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08"/>
      <c r="I7" s="442"/>
      <c r="J7" s="41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98" t="s">
        <v>12</v>
      </c>
      <c r="H35" s="39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98" t="s">
        <v>13</v>
      </c>
      <c r="H36" s="39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98" t="s">
        <v>14</v>
      </c>
      <c r="H37" s="39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98" t="s">
        <v>15</v>
      </c>
      <c r="H38" s="39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98" t="s">
        <v>16</v>
      </c>
      <c r="H39" s="39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98" t="s">
        <v>5</v>
      </c>
      <c r="H40" s="39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9" t="s">
        <v>21</v>
      </c>
      <c r="G2" s="399"/>
      <c r="H2" s="39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08"/>
      <c r="I7" s="442"/>
      <c r="J7" s="41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9" t="s">
        <v>22</v>
      </c>
      <c r="G1" s="399"/>
      <c r="H1" s="39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6" x14ac:dyDescent="0.25">
      <c r="A7" s="43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08"/>
      <c r="I7" s="442"/>
      <c r="J7" s="41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98" t="s">
        <v>12</v>
      </c>
      <c r="H158" s="39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98" t="s">
        <v>13</v>
      </c>
      <c r="H159" s="39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98" t="s">
        <v>14</v>
      </c>
      <c r="H160" s="39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98" t="s">
        <v>15</v>
      </c>
      <c r="H161" s="39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98" t="s">
        <v>16</v>
      </c>
      <c r="H162" s="39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98" t="s">
        <v>5</v>
      </c>
      <c r="H163" s="39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98" t="s">
        <v>32</v>
      </c>
      <c r="H164" s="39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9" t="s">
        <v>22</v>
      </c>
      <c r="G1" s="399"/>
      <c r="H1" s="39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9" t="s">
        <v>21</v>
      </c>
      <c r="G2" s="399"/>
      <c r="H2" s="39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74"/>
      <c r="M5" s="18"/>
      <c r="O5" s="18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  <c r="L6" s="174"/>
    </row>
    <row r="7" spans="1:15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42"/>
      <c r="J7" s="41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98" t="s">
        <v>12</v>
      </c>
      <c r="H57" s="39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98" t="s">
        <v>13</v>
      </c>
      <c r="H58" s="39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98" t="s">
        <v>14</v>
      </c>
      <c r="H59" s="39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98" t="s">
        <v>15</v>
      </c>
      <c r="H60" s="39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98" t="s">
        <v>16</v>
      </c>
      <c r="H61" s="39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98" t="s">
        <v>5</v>
      </c>
      <c r="H62" s="39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98" t="s">
        <v>32</v>
      </c>
      <c r="H63" s="39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9" t="s">
        <v>22</v>
      </c>
      <c r="G1" s="399"/>
      <c r="H1" s="39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9" t="s">
        <v>21</v>
      </c>
      <c r="G2" s="399"/>
      <c r="H2" s="39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1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1" x14ac:dyDescent="0.25">
      <c r="A7" s="43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98" t="s">
        <v>12</v>
      </c>
      <c r="H116" s="39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98" t="s">
        <v>13</v>
      </c>
      <c r="H117" s="39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98" t="s">
        <v>14</v>
      </c>
      <c r="H118" s="39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98" t="s">
        <v>15</v>
      </c>
      <c r="H119" s="39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98" t="s">
        <v>16</v>
      </c>
      <c r="H120" s="39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98" t="s">
        <v>5</v>
      </c>
      <c r="H121" s="39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98" t="s">
        <v>32</v>
      </c>
      <c r="H122" s="39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J72*-1</f>
        <v>0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3" t="s">
        <v>12</v>
      </c>
      <c r="H66" s="46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13</v>
      </c>
      <c r="H67" s="46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3" t="s">
        <v>14</v>
      </c>
      <c r="H68" s="46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15</v>
      </c>
      <c r="H69" s="46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16</v>
      </c>
      <c r="H70" s="46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5</v>
      </c>
      <c r="H71" s="46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3" t="s">
        <v>32</v>
      </c>
      <c r="H72" s="46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J40*-1</f>
        <v>0</v>
      </c>
      <c r="J2" s="20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0"/>
      <c r="I6" s="442"/>
      <c r="J6" s="41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98" t="s">
        <v>12</v>
      </c>
      <c r="H34" s="39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98" t="s">
        <v>13</v>
      </c>
      <c r="H35" s="39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98" t="s">
        <v>14</v>
      </c>
      <c r="H36" s="39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98" t="s">
        <v>15</v>
      </c>
      <c r="H37" s="39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98" t="s">
        <v>16</v>
      </c>
      <c r="H38" s="39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98" t="s">
        <v>5</v>
      </c>
      <c r="H39" s="39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98" t="s">
        <v>32</v>
      </c>
      <c r="H40" s="39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J71*-1</f>
        <v>12110891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3" t="s">
        <v>12</v>
      </c>
      <c r="H65" s="46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3" t="s">
        <v>13</v>
      </c>
      <c r="H66" s="46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14</v>
      </c>
      <c r="H67" s="46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3" t="s">
        <v>15</v>
      </c>
      <c r="H68" s="46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16</v>
      </c>
      <c r="H69" s="46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5</v>
      </c>
      <c r="H70" s="46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32</v>
      </c>
      <c r="H71" s="46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2018-09-25T10:25:49Z</dcterms:modified>
</cp:coreProperties>
</file>