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"/>
    </mc:Choice>
  </mc:AlternateContent>
  <bookViews>
    <workbookView xWindow="0" yWindow="0" windowWidth="20490" windowHeight="7755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3" hidden="1">'Katalog Kzt'!$I$4:$O$56</definedName>
    <definedName name="_xlnm._FilterDatabase" localSheetId="0" hidden="1">Penjualan!$B$2:$G$37</definedName>
    <definedName name="_xlnm._FilterDatabase" localSheetId="2" hidden="1">'Penjualan Kzt'!$J$4:$O$62</definedName>
  </definedNames>
  <calcPr calcId="152511"/>
</workbook>
</file>

<file path=xl/calcChain.xml><?xml version="1.0" encoding="utf-8"?>
<calcChain xmlns="http://schemas.openxmlformats.org/spreadsheetml/2006/main">
  <c r="N70" i="4" l="1"/>
  <c r="M70" i="4"/>
  <c r="F70" i="3"/>
  <c r="D71" i="3"/>
  <c r="E70" i="3"/>
  <c r="C71" i="3"/>
  <c r="O70" i="3"/>
  <c r="M70" i="3"/>
  <c r="K71" i="3"/>
  <c r="L70" i="3"/>
  <c r="J71" i="3"/>
  <c r="F70" i="4"/>
  <c r="E70" i="4"/>
  <c r="L69" i="3" l="1"/>
  <c r="E69" i="3"/>
  <c r="L68" i="3" l="1"/>
  <c r="L67" i="3" l="1"/>
  <c r="L66" i="3"/>
  <c r="L65" i="3" l="1"/>
  <c r="L64" i="3" l="1"/>
  <c r="E14" i="3"/>
  <c r="E11" i="3"/>
  <c r="E7" i="3"/>
  <c r="E8" i="3"/>
  <c r="E9" i="3"/>
  <c r="E10" i="3"/>
  <c r="E12" i="3"/>
  <c r="E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" i="3"/>
  <c r="F6" i="3" s="1"/>
  <c r="F7" i="3" s="1"/>
  <c r="F8" i="3" l="1"/>
  <c r="F9" i="3" s="1"/>
  <c r="F10" i="3" s="1"/>
  <c r="G10" i="3" s="1"/>
  <c r="F11" i="3" l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G38" i="3"/>
  <c r="L63" i="3"/>
  <c r="L62" i="3"/>
  <c r="L61" i="3"/>
  <c r="M61" i="4"/>
  <c r="M62" i="4"/>
  <c r="M63" i="4"/>
  <c r="M64" i="4"/>
  <c r="M65" i="4"/>
  <c r="M66" i="4"/>
  <c r="M67" i="4"/>
  <c r="M68" i="4"/>
  <c r="M69" i="4"/>
  <c r="K71" i="4"/>
  <c r="D71" i="4"/>
  <c r="C71" i="4"/>
  <c r="E71" i="4" s="1"/>
  <c r="E62" i="4"/>
  <c r="E63" i="4"/>
  <c r="E64" i="4"/>
  <c r="E65" i="4"/>
  <c r="E66" i="4"/>
  <c r="E67" i="4"/>
  <c r="E68" i="4"/>
  <c r="E6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11" i="4"/>
  <c r="F11" i="4" s="1"/>
  <c r="F12" i="4" l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G11" i="4"/>
  <c r="M60" i="4"/>
  <c r="F39" i="4" l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G38" i="4"/>
  <c r="E71" i="3"/>
  <c r="L47" i="3" l="1"/>
  <c r="L57" i="3"/>
  <c r="L58" i="3"/>
  <c r="L59" i="3"/>
  <c r="L60" i="3"/>
  <c r="L48" i="3"/>
  <c r="L49" i="3"/>
  <c r="L50" i="3"/>
  <c r="L51" i="3"/>
  <c r="L52" i="3"/>
  <c r="L53" i="3"/>
  <c r="L54" i="3"/>
  <c r="L55" i="3"/>
  <c r="L56" i="3"/>
  <c r="M58" i="4" l="1"/>
  <c r="M59" i="4"/>
  <c r="M57" i="4"/>
  <c r="M56" i="4"/>
  <c r="E61" i="4" l="1"/>
  <c r="F61" i="4" s="1"/>
  <c r="F62" i="4" s="1"/>
  <c r="F63" i="4" s="1"/>
  <c r="F64" i="4" s="1"/>
  <c r="F65" i="4" s="1"/>
  <c r="F66" i="4" s="1"/>
  <c r="F67" i="4" s="1"/>
  <c r="F68" i="4" s="1"/>
  <c r="F69" i="4" s="1"/>
  <c r="P6" i="4" l="1"/>
  <c r="P7" i="4" l="1"/>
  <c r="P5" i="4"/>
  <c r="M53" i="4" l="1"/>
  <c r="M54" i="4"/>
  <c r="M55" i="4"/>
  <c r="M52" i="4"/>
  <c r="M50" i="4" l="1"/>
  <c r="M51" i="4"/>
  <c r="M46" i="4" l="1"/>
  <c r="M47" i="4"/>
  <c r="M48" i="4"/>
  <c r="M49" i="4"/>
  <c r="M44" i="4"/>
  <c r="M45" i="4"/>
  <c r="L44" i="3"/>
  <c r="L45" i="3"/>
  <c r="L46" i="3"/>
  <c r="L43" i="3"/>
  <c r="M43" i="4"/>
  <c r="M41" i="4" l="1"/>
  <c r="M42" i="4"/>
  <c r="M37" i="4"/>
  <c r="M38" i="4"/>
  <c r="M39" i="4"/>
  <c r="M40" i="4"/>
  <c r="L42" i="3"/>
  <c r="L38" i="3"/>
  <c r="L39" i="3"/>
  <c r="L40" i="3"/>
  <c r="L41" i="3"/>
  <c r="L37" i="3"/>
  <c r="M36" i="4"/>
  <c r="L36" i="3"/>
  <c r="L31" i="3"/>
  <c r="L32" i="3"/>
  <c r="L33" i="3"/>
  <c r="L34" i="3"/>
  <c r="L35" i="3"/>
  <c r="L30" i="3"/>
  <c r="L29" i="3"/>
  <c r="M29" i="4" l="1"/>
  <c r="M30" i="4"/>
  <c r="M31" i="4"/>
  <c r="M32" i="4"/>
  <c r="M33" i="4"/>
  <c r="M34" i="4"/>
  <c r="M35" i="4"/>
  <c r="L28" i="4" l="1"/>
  <c r="M28" i="4" s="1"/>
  <c r="L28" i="3"/>
  <c r="L27" i="4" l="1"/>
  <c r="M27" i="4" s="1"/>
  <c r="L27" i="3"/>
  <c r="M26" i="4" l="1"/>
  <c r="L26" i="3"/>
  <c r="L25" i="3" l="1"/>
  <c r="L25" i="4"/>
  <c r="M25" i="4" s="1"/>
  <c r="L24" i="3" l="1"/>
  <c r="M24" i="4"/>
  <c r="M23" i="4"/>
  <c r="M22" i="4"/>
  <c r="M21" i="4"/>
  <c r="M20" i="4"/>
  <c r="L19" i="4"/>
  <c r="L71" i="4" s="1"/>
  <c r="M71" i="4" s="1"/>
  <c r="M18" i="4"/>
  <c r="M17" i="4"/>
  <c r="M16" i="4"/>
  <c r="M15" i="4"/>
  <c r="M14" i="4"/>
  <c r="M13" i="4"/>
  <c r="M12" i="4"/>
  <c r="M11" i="4"/>
  <c r="M10" i="4"/>
  <c r="M9" i="4"/>
  <c r="M8" i="4"/>
  <c r="N8" i="4" l="1"/>
  <c r="N9" i="4" s="1"/>
  <c r="N10" i="4" s="1"/>
  <c r="M19" i="4"/>
  <c r="L23" i="3"/>
  <c r="L22" i="3"/>
  <c r="L21" i="3"/>
  <c r="L20" i="3"/>
  <c r="L19" i="3"/>
  <c r="L18" i="3"/>
  <c r="L17" i="3"/>
  <c r="L16" i="3"/>
  <c r="L15" i="3"/>
  <c r="L14" i="3"/>
  <c r="K13" i="3"/>
  <c r="J13" i="3"/>
  <c r="K12" i="3"/>
  <c r="J12" i="3"/>
  <c r="L11" i="3"/>
  <c r="L10" i="3"/>
  <c r="L9" i="3"/>
  <c r="L8" i="3"/>
  <c r="L7" i="3"/>
  <c r="L6" i="3"/>
  <c r="L71" i="3" l="1"/>
  <c r="P9" i="4"/>
  <c r="P8" i="4"/>
  <c r="P10" i="4"/>
  <c r="M6" i="3"/>
  <c r="O6" i="3" s="1"/>
  <c r="L12" i="3"/>
  <c r="M7" i="3"/>
  <c r="L13" i="3"/>
  <c r="L24" i="2"/>
  <c r="L24" i="1"/>
  <c r="N11" i="4" l="1"/>
  <c r="P11" i="4" s="1"/>
  <c r="M8" i="3"/>
  <c r="O8" i="3" s="1"/>
  <c r="O7" i="3"/>
  <c r="L23" i="2"/>
  <c r="L23" i="1"/>
  <c r="L22" i="1"/>
  <c r="L21" i="1"/>
  <c r="L20" i="1"/>
  <c r="M9" i="3" l="1"/>
  <c r="O9" i="3" s="1"/>
  <c r="N12" i="4"/>
  <c r="P12" i="4" s="1"/>
  <c r="M10" i="3"/>
  <c r="O10" i="3" s="1"/>
  <c r="K20" i="2"/>
  <c r="L20" i="2" s="1"/>
  <c r="L21" i="2"/>
  <c r="L22" i="2"/>
  <c r="M11" i="3" l="1"/>
  <c r="O11" i="3" s="1"/>
  <c r="N13" i="4"/>
  <c r="P13" i="4" s="1"/>
  <c r="O12" i="4"/>
  <c r="L19" i="1"/>
  <c r="L19" i="2"/>
  <c r="M12" i="3" l="1"/>
  <c r="O12" i="3" s="1"/>
  <c r="N14" i="4"/>
  <c r="P14" i="4" s="1"/>
  <c r="M13" i="3"/>
  <c r="O13" i="3" s="1"/>
  <c r="L18" i="2"/>
  <c r="L17" i="2"/>
  <c r="L16" i="2"/>
  <c r="L15" i="2"/>
  <c r="L14" i="2"/>
  <c r="N15" i="4" l="1"/>
  <c r="P15" i="4" s="1"/>
  <c r="M14" i="3"/>
  <c r="O14" i="3" s="1"/>
  <c r="L18" i="1"/>
  <c r="L44" i="2"/>
  <c r="L17" i="1"/>
  <c r="L16" i="1"/>
  <c r="L15" i="1"/>
  <c r="K14" i="1"/>
  <c r="J14" i="1"/>
  <c r="N16" i="4" l="1"/>
  <c r="P16" i="4" s="1"/>
  <c r="M15" i="3"/>
  <c r="O15" i="3" s="1"/>
  <c r="L14" i="1"/>
  <c r="L43" i="2"/>
  <c r="L34" i="1"/>
  <c r="L33" i="1"/>
  <c r="L32" i="1"/>
  <c r="N17" i="4" l="1"/>
  <c r="P17" i="4" s="1"/>
  <c r="M16" i="3"/>
  <c r="O16" i="3" s="1"/>
  <c r="L42" i="2"/>
  <c r="N18" i="4" l="1"/>
  <c r="P18" i="4" s="1"/>
  <c r="M17" i="3"/>
  <c r="O17" i="3" s="1"/>
  <c r="L41" i="2"/>
  <c r="K31" i="1"/>
  <c r="J31" i="1"/>
  <c r="K13" i="1"/>
  <c r="J13" i="1"/>
  <c r="L40" i="2"/>
  <c r="N19" i="4" l="1"/>
  <c r="P19" i="4" s="1"/>
  <c r="L31" i="1"/>
  <c r="L13" i="1"/>
  <c r="M18" i="3"/>
  <c r="O18" i="3" s="1"/>
  <c r="M9" i="2"/>
  <c r="M10" i="2" s="1"/>
  <c r="M11" i="2" s="1"/>
  <c r="M12" i="2" s="1"/>
  <c r="M13" i="2" s="1"/>
  <c r="L13" i="2"/>
  <c r="L12" i="2"/>
  <c r="L11" i="2"/>
  <c r="L10" i="2"/>
  <c r="L9" i="2"/>
  <c r="N20" i="4" l="1"/>
  <c r="P20" i="4" s="1"/>
  <c r="M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40" i="2"/>
  <c r="M41" i="2" s="1"/>
  <c r="M42" i="2" s="1"/>
  <c r="M43" i="2" s="1"/>
  <c r="M44" i="2" s="1"/>
  <c r="N13" i="2"/>
  <c r="M19" i="3"/>
  <c r="O19" i="3" s="1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D255" i="2"/>
  <c r="C255" i="2"/>
  <c r="E255" i="2" s="1"/>
  <c r="D222" i="2"/>
  <c r="C222" i="2"/>
  <c r="D193" i="2"/>
  <c r="C193" i="2"/>
  <c r="E193" i="2" s="1"/>
  <c r="D169" i="2"/>
  <c r="C169" i="2"/>
  <c r="D135" i="2"/>
  <c r="C135" i="2"/>
  <c r="E135" i="2" s="1"/>
  <c r="D102" i="2"/>
  <c r="C102" i="2"/>
  <c r="K68" i="2"/>
  <c r="J68" i="2"/>
  <c r="D68" i="2"/>
  <c r="C68" i="2"/>
  <c r="G67" i="2"/>
  <c r="K37" i="2"/>
  <c r="J37" i="2"/>
  <c r="D37" i="2"/>
  <c r="C37" i="2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N21" i="4" l="1"/>
  <c r="P21" i="4" s="1"/>
  <c r="F36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G134" i="2" s="1"/>
  <c r="E102" i="2"/>
  <c r="E222" i="2"/>
  <c r="E287" i="2"/>
  <c r="E37" i="2"/>
  <c r="M20" i="3"/>
  <c r="O20" i="3" s="1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G101" i="2" s="1"/>
  <c r="E169" i="2"/>
  <c r="E354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N22" i="4" l="1"/>
  <c r="P22" i="4" s="1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168" i="2" s="1"/>
  <c r="G97" i="2"/>
  <c r="G77" i="2"/>
  <c r="M21" i="3"/>
  <c r="O21" i="3" s="1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23" i="4" l="1"/>
  <c r="P23" i="4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22" i="3"/>
  <c r="O22" i="3" s="1"/>
  <c r="N122" i="1"/>
  <c r="O8" i="1"/>
  <c r="M9" i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N24" i="4" l="1"/>
  <c r="P24" i="4" s="1"/>
  <c r="G192" i="2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N25" i="4" l="1"/>
  <c r="P25" i="4" s="1"/>
  <c r="M24" i="3"/>
  <c r="O24" i="3" s="1"/>
  <c r="O23" i="3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25" i="3" l="1"/>
  <c r="O25" i="3" s="1"/>
  <c r="N26" i="4"/>
  <c r="P26" i="4" s="1"/>
  <c r="M26" i="3"/>
  <c r="O26" i="3" s="1"/>
  <c r="M12" i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N27" i="4" l="1"/>
  <c r="P27" i="4" s="1"/>
  <c r="M27" i="3"/>
  <c r="O27" i="3" s="1"/>
  <c r="O12" i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N28" i="4" l="1"/>
  <c r="P28" i="4" s="1"/>
  <c r="M28" i="3"/>
  <c r="O28" i="3" s="1"/>
  <c r="O13" i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N29" i="4" l="1"/>
  <c r="P29" i="4" s="1"/>
  <c r="M29" i="3"/>
  <c r="O29" i="3" s="1"/>
  <c r="O14" i="1"/>
  <c r="M15" i="1"/>
  <c r="N30" i="4" l="1"/>
  <c r="P30" i="4" s="1"/>
  <c r="M30" i="3"/>
  <c r="O30" i="3" s="1"/>
  <c r="M16" i="1"/>
  <c r="O15" i="1"/>
  <c r="N31" i="4" l="1"/>
  <c r="P31" i="4" s="1"/>
  <c r="M31" i="3"/>
  <c r="O31" i="3" s="1"/>
  <c r="M17" i="1"/>
  <c r="O16" i="1"/>
  <c r="N32" i="4" l="1"/>
  <c r="P32" i="4" s="1"/>
  <c r="M32" i="3"/>
  <c r="O32" i="3" s="1"/>
  <c r="M18" i="1"/>
  <c r="O17" i="1"/>
  <c r="N33" i="4" l="1"/>
  <c r="P33" i="4" s="1"/>
  <c r="M33" i="3"/>
  <c r="O33" i="3" s="1"/>
  <c r="M19" i="1"/>
  <c r="O18" i="1"/>
  <c r="N34" i="4" l="1"/>
  <c r="P34" i="4" s="1"/>
  <c r="M34" i="3"/>
  <c r="O34" i="3" s="1"/>
  <c r="O19" i="1"/>
  <c r="M20" i="1"/>
  <c r="N35" i="4" l="1"/>
  <c r="P35" i="4" s="1"/>
  <c r="M35" i="3"/>
  <c r="O35" i="3" s="1"/>
  <c r="O20" i="1"/>
  <c r="M21" i="1"/>
  <c r="N36" i="4" l="1"/>
  <c r="P36" i="4" s="1"/>
  <c r="M36" i="3"/>
  <c r="O36" i="3" s="1"/>
  <c r="M22" i="1"/>
  <c r="O21" i="1"/>
  <c r="N37" i="4" l="1"/>
  <c r="P37" i="4" s="1"/>
  <c r="M37" i="3"/>
  <c r="O37" i="3" s="1"/>
  <c r="O22" i="1"/>
  <c r="M23" i="1"/>
  <c r="N38" i="4" l="1"/>
  <c r="P38" i="4" s="1"/>
  <c r="M38" i="3"/>
  <c r="O38" i="3" s="1"/>
  <c r="O23" i="1"/>
  <c r="M24" i="1"/>
  <c r="O24" i="1" s="1"/>
  <c r="N39" i="4" l="1"/>
  <c r="P39" i="4" s="1"/>
  <c r="M39" i="3"/>
  <c r="O39" i="3" s="1"/>
  <c r="N40" i="4" l="1"/>
  <c r="P40" i="4" s="1"/>
  <c r="M40" i="3"/>
  <c r="O40" i="3" s="1"/>
  <c r="N41" i="4" l="1"/>
  <c r="P41" i="4" s="1"/>
  <c r="M41" i="3"/>
  <c r="O41" i="3" s="1"/>
  <c r="N42" i="4" l="1"/>
  <c r="P42" i="4" s="1"/>
  <c r="M42" i="3"/>
  <c r="O42" i="3" s="1"/>
  <c r="N43" i="4" l="1"/>
  <c r="P43" i="4" s="1"/>
  <c r="M43" i="3"/>
  <c r="N44" i="4" l="1"/>
  <c r="P44" i="4" s="1"/>
  <c r="O43" i="4"/>
  <c r="O43" i="3"/>
  <c r="N43" i="3"/>
  <c r="M44" i="3"/>
  <c r="O44" i="3" s="1"/>
  <c r="N45" i="4" l="1"/>
  <c r="P45" i="4" s="1"/>
  <c r="M45" i="3"/>
  <c r="O45" i="3" s="1"/>
  <c r="N46" i="4" l="1"/>
  <c r="P46" i="4" s="1"/>
  <c r="M46" i="3"/>
  <c r="O46" i="3" s="1"/>
  <c r="N47" i="4" l="1"/>
  <c r="P47" i="4" s="1"/>
  <c r="M47" i="3"/>
  <c r="O47" i="3" s="1"/>
  <c r="N48" i="4" l="1"/>
  <c r="P48" i="4" s="1"/>
  <c r="M48" i="3"/>
  <c r="O48" i="3" s="1"/>
  <c r="N49" i="4" l="1"/>
  <c r="P49" i="4" s="1"/>
  <c r="M49" i="3"/>
  <c r="O49" i="3" s="1"/>
  <c r="N50" i="4" l="1"/>
  <c r="P50" i="4" s="1"/>
  <c r="M50" i="3"/>
  <c r="O50" i="3" s="1"/>
  <c r="N51" i="4" l="1"/>
  <c r="P51" i="4" s="1"/>
  <c r="M51" i="3"/>
  <c r="O51" i="3" s="1"/>
  <c r="N52" i="4" l="1"/>
  <c r="P52" i="4" s="1"/>
  <c r="M52" i="3"/>
  <c r="O52" i="3" s="1"/>
  <c r="N53" i="4" l="1"/>
  <c r="P53" i="4" s="1"/>
  <c r="M53" i="3"/>
  <c r="O53" i="3" l="1"/>
  <c r="M54" i="3"/>
  <c r="M55" i="3" s="1"/>
  <c r="M56" i="3" s="1"/>
  <c r="N54" i="4"/>
  <c r="P54" i="4" s="1"/>
  <c r="M57" i="3" l="1"/>
  <c r="O56" i="3"/>
  <c r="N55" i="4"/>
  <c r="P55" i="4" s="1"/>
  <c r="O54" i="3"/>
  <c r="O55" i="3"/>
  <c r="O57" i="3" l="1"/>
  <c r="M58" i="3"/>
  <c r="N56" i="4"/>
  <c r="P56" i="4" s="1"/>
  <c r="N57" i="4"/>
  <c r="P57" i="4" s="1"/>
  <c r="M59" i="3" l="1"/>
  <c r="O58" i="3"/>
  <c r="N58" i="4"/>
  <c r="P58" i="4" s="1"/>
  <c r="M60" i="3" l="1"/>
  <c r="O59" i="3"/>
  <c r="N59" i="4"/>
  <c r="P59" i="4" l="1"/>
  <c r="N60" i="4"/>
  <c r="M61" i="3"/>
  <c r="O60" i="3"/>
  <c r="P60" i="4" l="1"/>
  <c r="N61" i="4"/>
  <c r="O61" i="3"/>
  <c r="M62" i="3"/>
  <c r="P61" i="4" l="1"/>
  <c r="N62" i="4"/>
  <c r="O62" i="3"/>
  <c r="M63" i="3"/>
  <c r="N63" i="4" l="1"/>
  <c r="P62" i="4"/>
  <c r="O63" i="3"/>
  <c r="M64" i="3"/>
  <c r="N64" i="4" l="1"/>
  <c r="P63" i="4"/>
  <c r="M65" i="3"/>
  <c r="O64" i="3"/>
  <c r="N65" i="4" l="1"/>
  <c r="P64" i="4"/>
  <c r="O65" i="3"/>
  <c r="M66" i="3"/>
  <c r="N66" i="4" l="1"/>
  <c r="P65" i="4"/>
  <c r="O66" i="3"/>
  <c r="M67" i="3"/>
  <c r="P66" i="4" l="1"/>
  <c r="N67" i="4"/>
  <c r="M68" i="3"/>
  <c r="O67" i="3"/>
  <c r="O68" i="3" l="1"/>
  <c r="M69" i="3"/>
  <c r="O69" i="3" s="1"/>
  <c r="N68" i="4"/>
  <c r="P67" i="4"/>
  <c r="N69" i="4" l="1"/>
  <c r="P69" i="4" s="1"/>
  <c r="P68" i="4"/>
</calcChain>
</file>

<file path=xl/sharedStrings.xml><?xml version="1.0" encoding="utf-8"?>
<sst xmlns="http://schemas.openxmlformats.org/spreadsheetml/2006/main" count="125" uniqueCount="28">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</sst>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23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164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165" fontId="0" fillId="0" borderId="2" xfId="0" applyNumberFormat="1" applyBorder="1" applyAlignment="1">
      <alignment vertical="center" wrapText="1"/>
    </xf>
    <xf numFmtId="165" fontId="0" fillId="0" borderId="2" xfId="0" applyNumberFormat="1" applyBorder="1"/>
    <xf numFmtId="0" fontId="0" fillId="4" borderId="2" xfId="0" applyFill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3" fontId="0" fillId="0" borderId="2" xfId="0" applyNumberFormat="1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/>
    <xf numFmtId="165" fontId="0" fillId="0" borderId="2" xfId="0" applyNumberFormat="1" applyFont="1" applyBorder="1" applyAlignment="1">
      <alignment vertical="center" wrapText="1"/>
    </xf>
    <xf numFmtId="3" fontId="0" fillId="0" borderId="2" xfId="0" applyNumberFormat="1" applyFont="1" applyBorder="1"/>
    <xf numFmtId="3" fontId="0" fillId="3" borderId="2" xfId="0" applyNumberFormat="1" applyFill="1" applyBorder="1"/>
    <xf numFmtId="164" fontId="1" fillId="3" borderId="2" xfId="1" applyNumberFormat="1" applyFont="1" applyFill="1" applyBorder="1"/>
    <xf numFmtId="164" fontId="0" fillId="3" borderId="2" xfId="0" applyNumberFormat="1" applyFill="1" applyBorder="1"/>
    <xf numFmtId="165" fontId="0" fillId="0" borderId="3" xfId="0" applyNumberFormat="1" applyBorder="1"/>
    <xf numFmtId="3" fontId="6" fillId="6" borderId="2" xfId="0" applyNumberFormat="1" applyFont="1" applyFill="1" applyBorder="1" applyAlignment="1"/>
    <xf numFmtId="164" fontId="1" fillId="6" borderId="2" xfId="1" applyNumberFormat="1" applyFont="1" applyFill="1" applyBorder="1" applyAlignment="1"/>
    <xf numFmtId="164" fontId="0" fillId="6" borderId="2" xfId="0" applyNumberFormat="1" applyFill="1" applyBorder="1" applyAlignment="1"/>
    <xf numFmtId="3" fontId="6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/>
    <xf numFmtId="3" fontId="8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>
      <alignment wrapText="1"/>
    </xf>
    <xf numFmtId="3" fontId="8" fillId="6" borderId="2" xfId="0" applyNumberFormat="1" applyFont="1" applyFill="1" applyBorder="1"/>
    <xf numFmtId="3" fontId="8" fillId="6" borderId="2" xfId="0" applyNumberFormat="1" applyFont="1" applyFill="1" applyBorder="1" applyAlignment="1">
      <alignment horizontal="right" vertical="center" wrapText="1" indent="1"/>
    </xf>
    <xf numFmtId="41" fontId="0" fillId="0" borderId="2" xfId="0" applyNumberFormat="1" applyFill="1" applyBorder="1"/>
    <xf numFmtId="14" fontId="0" fillId="4" borderId="2" xfId="0" applyNumberFormat="1" applyFill="1" applyBorder="1" applyAlignment="1">
      <alignment horizontal="center"/>
    </xf>
    <xf numFmtId="3" fontId="8" fillId="0" borderId="2" xfId="0" applyNumberFormat="1" applyFont="1" applyBorder="1"/>
    <xf numFmtId="41" fontId="0" fillId="3" borderId="2" xfId="0" applyNumberFormat="1" applyFill="1" applyBorder="1"/>
    <xf numFmtId="41" fontId="0" fillId="6" borderId="2" xfId="0" applyNumberFormat="1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/>
    </xf>
    <xf numFmtId="41" fontId="0" fillId="0" borderId="2" xfId="0" applyNumberFormat="1" applyBorder="1"/>
    <xf numFmtId="164" fontId="1" fillId="4" borderId="2" xfId="1" applyNumberFormat="1" applyFont="1" applyFill="1" applyBorder="1"/>
    <xf numFmtId="164" fontId="0" fillId="4" borderId="2" xfId="0" applyNumberFormat="1" applyFill="1" applyBorder="1"/>
    <xf numFmtId="164" fontId="1" fillId="6" borderId="2" xfId="1" applyNumberFormat="1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horizontal="center" vertical="center" wrapText="1"/>
    </xf>
    <xf numFmtId="3" fontId="0" fillId="7" borderId="2" xfId="0" applyNumberFormat="1" applyFill="1" applyBorder="1" applyAlignment="1">
      <alignment vertical="center" wrapText="1"/>
    </xf>
    <xf numFmtId="3" fontId="0" fillId="6" borderId="2" xfId="0" applyNumberFormat="1" applyFill="1" applyBorder="1" applyAlignment="1">
      <alignment vertical="center" wrapText="1"/>
    </xf>
    <xf numFmtId="41" fontId="1" fillId="6" borderId="2" xfId="2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/>
    </xf>
    <xf numFmtId="3" fontId="8" fillId="6" borderId="3" xfId="0" applyNumberFormat="1" applyFont="1" applyFill="1" applyBorder="1"/>
    <xf numFmtId="3" fontId="8" fillId="0" borderId="0" xfId="0" applyNumberFormat="1" applyFont="1"/>
    <xf numFmtId="3" fontId="8" fillId="6" borderId="2" xfId="0" applyNumberFormat="1" applyFont="1" applyFill="1" applyBorder="1" applyAlignment="1">
      <alignment horizontal="right" vertical="center" wrapText="1"/>
    </xf>
    <xf numFmtId="3" fontId="8" fillId="5" borderId="5" xfId="0" applyNumberFormat="1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6" fillId="6" borderId="2" xfId="0" applyNumberFormat="1" applyFont="1" applyFill="1" applyBorder="1" applyAlignment="1">
      <alignment wrapText="1"/>
    </xf>
    <xf numFmtId="3" fontId="8" fillId="0" borderId="2" xfId="0" applyNumberFormat="1" applyFont="1" applyBorder="1" applyAlignment="1">
      <alignment wrapText="1"/>
    </xf>
    <xf numFmtId="3" fontId="8" fillId="6" borderId="3" xfId="0" applyNumberFormat="1" applyFon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3" fontId="8" fillId="5" borderId="5" xfId="0" applyNumberFormat="1" applyFont="1" applyFill="1" applyBorder="1" applyAlignment="1">
      <alignment horizontal="right" vertical="center" wrapText="1" indent="1"/>
    </xf>
    <xf numFmtId="3" fontId="8" fillId="8" borderId="5" xfId="0" applyNumberFormat="1" applyFont="1" applyFill="1" applyBorder="1" applyAlignment="1">
      <alignment horizontal="right" vertical="center" wrapText="1" inden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115">
        <v>2017</v>
      </c>
      <c r="C4" s="115"/>
      <c r="D4" s="115"/>
      <c r="E4" s="115"/>
      <c r="F4" s="115"/>
      <c r="G4" s="115"/>
      <c r="I4" s="115">
        <v>2018</v>
      </c>
      <c r="J4" s="115"/>
      <c r="K4" s="115"/>
      <c r="L4" s="115"/>
      <c r="M4" s="115"/>
      <c r="N4" s="115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114" t="s">
        <v>6</v>
      </c>
      <c r="C6" s="114"/>
      <c r="D6" s="114"/>
      <c r="E6" s="114"/>
      <c r="F6" s="114"/>
      <c r="G6" s="114"/>
      <c r="I6" s="114" t="s">
        <v>15</v>
      </c>
      <c r="J6" s="114"/>
      <c r="K6" s="114"/>
      <c r="L6" s="114"/>
      <c r="M6" s="114"/>
      <c r="N6" s="114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113" t="s">
        <v>8</v>
      </c>
      <c r="C39" s="113"/>
      <c r="D39" s="113"/>
      <c r="E39" s="113"/>
      <c r="F39" s="113"/>
      <c r="G39" s="113"/>
      <c r="H39" s="42"/>
      <c r="I39" s="113" t="s">
        <v>16</v>
      </c>
      <c r="J39" s="113"/>
      <c r="K39" s="113"/>
      <c r="L39" s="113"/>
      <c r="M39" s="113"/>
      <c r="N39" s="113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113" t="s">
        <v>9</v>
      </c>
      <c r="C70" s="113"/>
      <c r="D70" s="113"/>
      <c r="E70" s="113"/>
      <c r="F70" s="113"/>
      <c r="G70" s="113"/>
      <c r="I70" s="113"/>
      <c r="J70" s="113"/>
      <c r="K70" s="113"/>
      <c r="L70" s="113"/>
      <c r="M70" s="113"/>
      <c r="N70" s="113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113" t="s">
        <v>10</v>
      </c>
      <c r="C104" s="113"/>
      <c r="D104" s="113"/>
      <c r="E104" s="113"/>
      <c r="F104" s="113"/>
      <c r="G104" s="113"/>
      <c r="H104" s="40"/>
      <c r="I104" s="113"/>
      <c r="J104" s="113"/>
      <c r="K104" s="113"/>
      <c r="L104" s="113"/>
      <c r="M104" s="113"/>
      <c r="N104" s="113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114" t="s">
        <v>11</v>
      </c>
      <c r="C137" s="114"/>
      <c r="D137" s="114"/>
      <c r="E137" s="114"/>
      <c r="F137" s="114"/>
      <c r="G137" s="114"/>
      <c r="I137" s="113"/>
      <c r="J137" s="113"/>
      <c r="K137" s="113"/>
      <c r="L137" s="113"/>
      <c r="M137" s="113"/>
      <c r="N137" s="113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113" t="s">
        <v>13</v>
      </c>
      <c r="C171" s="113"/>
      <c r="D171" s="113"/>
      <c r="E171" s="113"/>
      <c r="F171" s="113"/>
      <c r="G171" s="113"/>
      <c r="I171" s="113"/>
      <c r="J171" s="113"/>
      <c r="K171" s="113"/>
      <c r="L171" s="113"/>
      <c r="M171" s="113"/>
      <c r="N171" s="113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113" t="s">
        <v>14</v>
      </c>
      <c r="C195" s="113"/>
      <c r="D195" s="113"/>
      <c r="E195" s="113"/>
      <c r="F195" s="113"/>
      <c r="G195" s="113"/>
      <c r="I195" s="113"/>
      <c r="J195" s="113"/>
      <c r="K195" s="113"/>
      <c r="L195" s="113"/>
      <c r="M195" s="113"/>
      <c r="N195" s="113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113" t="s">
        <v>15</v>
      </c>
      <c r="C224" s="113"/>
      <c r="D224" s="113"/>
      <c r="E224" s="113"/>
      <c r="F224" s="113"/>
      <c r="G224" s="113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113" t="s">
        <v>16</v>
      </c>
      <c r="C257" s="113"/>
      <c r="D257" s="113"/>
      <c r="E257" s="113"/>
      <c r="F257" s="113"/>
      <c r="G257" s="113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113" t="s">
        <v>17</v>
      </c>
      <c r="C289" s="113"/>
      <c r="D289" s="113"/>
      <c r="E289" s="113"/>
      <c r="F289" s="113"/>
      <c r="G289" s="113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113" t="s">
        <v>18</v>
      </c>
      <c r="C323" s="113"/>
      <c r="D323" s="113"/>
      <c r="E323" s="113"/>
      <c r="F323" s="113"/>
      <c r="G323" s="113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113" t="s">
        <v>21</v>
      </c>
      <c r="C356" s="113"/>
      <c r="D356" s="113"/>
      <c r="E356" s="113"/>
      <c r="F356" s="113"/>
      <c r="G356" s="113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117">
        <v>2017</v>
      </c>
      <c r="C4" s="117"/>
      <c r="D4" s="117"/>
      <c r="E4" s="117"/>
      <c r="F4" s="117"/>
      <c r="G4" s="117"/>
      <c r="I4" s="118">
        <v>2018</v>
      </c>
      <c r="J4" s="118"/>
      <c r="K4" s="118"/>
      <c r="L4" s="118"/>
      <c r="M4" s="118"/>
      <c r="N4" s="118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116" t="s">
        <v>6</v>
      </c>
      <c r="C6" s="116"/>
      <c r="D6" s="116"/>
      <c r="E6" s="116"/>
      <c r="F6" s="116"/>
      <c r="G6" s="116"/>
      <c r="I6" s="116" t="s">
        <v>24</v>
      </c>
      <c r="J6" s="116"/>
      <c r="K6" s="116"/>
      <c r="L6" s="116"/>
      <c r="M6" s="116"/>
      <c r="N6" s="116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116" t="s">
        <v>8</v>
      </c>
      <c r="C30" s="116"/>
      <c r="D30" s="116"/>
      <c r="E30" s="116"/>
      <c r="F30" s="116"/>
      <c r="G30" s="116"/>
      <c r="H30" s="7"/>
      <c r="I30" s="116" t="s">
        <v>8</v>
      </c>
      <c r="J30" s="116"/>
      <c r="K30" s="116"/>
      <c r="L30" s="116"/>
      <c r="M30" s="116"/>
      <c r="N30" s="116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116" t="s">
        <v>9</v>
      </c>
      <c r="C61" s="116"/>
      <c r="D61" s="116"/>
      <c r="E61" s="116"/>
      <c r="F61" s="116"/>
      <c r="G61" s="116"/>
      <c r="I61" s="116" t="s">
        <v>9</v>
      </c>
      <c r="J61" s="116"/>
      <c r="K61" s="116"/>
      <c r="L61" s="116"/>
      <c r="M61" s="116"/>
      <c r="N61" s="116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116" t="s">
        <v>10</v>
      </c>
      <c r="C95" s="116"/>
      <c r="D95" s="116"/>
      <c r="E95" s="116"/>
      <c r="F95" s="116"/>
      <c r="G95" s="116"/>
      <c r="I95" s="116" t="s">
        <v>10</v>
      </c>
      <c r="J95" s="116"/>
      <c r="K95" s="116"/>
      <c r="L95" s="116"/>
      <c r="M95" s="116"/>
      <c r="N95" s="116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116" t="s">
        <v>11</v>
      </c>
      <c r="C128" s="116"/>
      <c r="D128" s="116"/>
      <c r="E128" s="116"/>
      <c r="F128" s="116"/>
      <c r="G128" s="116"/>
      <c r="I128" s="116" t="s">
        <v>11</v>
      </c>
      <c r="J128" s="116"/>
      <c r="K128" s="116"/>
      <c r="L128" s="116"/>
      <c r="M128" s="116"/>
      <c r="N128" s="116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116" t="s">
        <v>13</v>
      </c>
      <c r="C162" s="116"/>
      <c r="D162" s="116"/>
      <c r="E162" s="116"/>
      <c r="F162" s="116"/>
      <c r="G162" s="116"/>
      <c r="I162" s="116" t="s">
        <v>13</v>
      </c>
      <c r="J162" s="116"/>
      <c r="K162" s="116"/>
      <c r="L162" s="116"/>
      <c r="M162" s="116"/>
      <c r="N162" s="116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116" t="s">
        <v>14</v>
      </c>
      <c r="C186" s="116"/>
      <c r="D186" s="116"/>
      <c r="E186" s="116"/>
      <c r="F186" s="116"/>
      <c r="G186" s="116"/>
      <c r="I186" s="116" t="s">
        <v>14</v>
      </c>
      <c r="J186" s="116"/>
      <c r="K186" s="116"/>
      <c r="L186" s="116"/>
      <c r="M186" s="116"/>
      <c r="N186" s="116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116" t="s">
        <v>15</v>
      </c>
      <c r="C215" s="116"/>
      <c r="D215" s="116"/>
      <c r="E215" s="116"/>
      <c r="F215" s="116"/>
      <c r="G215" s="116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116" t="s">
        <v>16</v>
      </c>
      <c r="C248" s="116"/>
      <c r="D248" s="116"/>
      <c r="E248" s="116"/>
      <c r="F248" s="116"/>
      <c r="G248" s="116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116" t="s">
        <v>17</v>
      </c>
      <c r="C279" s="116"/>
      <c r="D279" s="116"/>
      <c r="E279" s="116"/>
      <c r="F279" s="116"/>
      <c r="G279" s="116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116" t="s">
        <v>18</v>
      </c>
      <c r="C313" s="116"/>
      <c r="D313" s="116"/>
      <c r="E313" s="116"/>
      <c r="F313" s="116"/>
      <c r="G313" s="116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4"/>
  <sheetViews>
    <sheetView tabSelected="1" topLeftCell="A3" workbookViewId="0">
      <pane ySplit="1" topLeftCell="A58" activePane="bottomLeft" state="frozen"/>
      <selection activeCell="A3" sqref="A3"/>
      <selection pane="bottomLeft" activeCell="N69" sqref="N69:N70"/>
    </sheetView>
  </sheetViews>
  <sheetFormatPr defaultRowHeight="15" x14ac:dyDescent="0.25"/>
  <cols>
    <col min="2" max="2" width="10.7109375" bestFit="1" customWidth="1"/>
    <col min="3" max="5" width="14.28515625" bestFit="1" customWidth="1"/>
    <col min="6" max="6" width="14.7109375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  <col min="16" max="16" width="17.42578125" customWidth="1"/>
  </cols>
  <sheetData>
    <row r="3" spans="1:16" ht="15.75" x14ac:dyDescent="0.25">
      <c r="B3" s="119">
        <v>2017</v>
      </c>
      <c r="C3" s="119"/>
      <c r="D3" s="119"/>
      <c r="E3" s="119"/>
      <c r="F3" s="119"/>
      <c r="G3" s="119"/>
      <c r="J3" s="115">
        <v>2018</v>
      </c>
      <c r="K3" s="115"/>
      <c r="L3" s="115"/>
      <c r="M3" s="115"/>
      <c r="N3" s="115"/>
      <c r="O3" s="115"/>
    </row>
    <row r="4" spans="1:16" x14ac:dyDescent="0.25">
      <c r="A4" s="6"/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34" t="s">
        <v>0</v>
      </c>
      <c r="K4" s="34" t="s">
        <v>19</v>
      </c>
      <c r="L4" s="34" t="s">
        <v>20</v>
      </c>
      <c r="M4" s="34" t="s">
        <v>3</v>
      </c>
      <c r="N4" s="34" t="s">
        <v>4</v>
      </c>
      <c r="O4" s="34" t="s">
        <v>5</v>
      </c>
    </row>
    <row r="5" spans="1:16" x14ac:dyDescent="0.25">
      <c r="A5" s="6"/>
      <c r="B5" s="114" t="s">
        <v>6</v>
      </c>
      <c r="C5" s="114"/>
      <c r="D5" s="114"/>
      <c r="E5" s="114"/>
      <c r="F5" s="114"/>
      <c r="G5" s="114"/>
      <c r="J5" s="60" t="s">
        <v>15</v>
      </c>
      <c r="K5" s="60"/>
      <c r="L5" s="60"/>
      <c r="M5" s="60"/>
      <c r="N5" s="60"/>
      <c r="O5" s="60"/>
      <c r="P5">
        <f>SUM(G6,O6)</f>
        <v>0</v>
      </c>
    </row>
    <row r="6" spans="1:16" x14ac:dyDescent="0.25">
      <c r="A6" s="6">
        <v>1</v>
      </c>
      <c r="B6" s="89">
        <v>42762</v>
      </c>
      <c r="C6" s="80"/>
      <c r="D6" s="80"/>
      <c r="E6" s="80"/>
      <c r="F6" s="80"/>
      <c r="G6" s="6"/>
      <c r="J6" s="58">
        <v>43306</v>
      </c>
      <c r="K6" s="38"/>
      <c r="L6" s="38"/>
      <c r="M6" s="38"/>
      <c r="N6" s="39"/>
      <c r="O6" s="6"/>
      <c r="P6" s="40">
        <f t="shared" ref="P6:P10" si="0">SUM(N6-F6)</f>
        <v>0</v>
      </c>
    </row>
    <row r="7" spans="1:16" x14ac:dyDescent="0.25">
      <c r="A7" s="6">
        <v>2</v>
      </c>
      <c r="B7" s="89">
        <v>42763</v>
      </c>
      <c r="C7" s="80"/>
      <c r="D7" s="80"/>
      <c r="E7" s="80"/>
      <c r="F7" s="80"/>
      <c r="G7" s="6"/>
      <c r="J7" s="58">
        <v>43307</v>
      </c>
      <c r="K7" s="38"/>
      <c r="L7" s="38"/>
      <c r="M7" s="38"/>
      <c r="N7" s="39"/>
      <c r="O7" s="6"/>
      <c r="P7" s="40">
        <f t="shared" si="0"/>
        <v>0</v>
      </c>
    </row>
    <row r="8" spans="1:16" x14ac:dyDescent="0.25">
      <c r="A8" s="6">
        <v>3</v>
      </c>
      <c r="B8" s="89">
        <v>42764</v>
      </c>
      <c r="C8" s="80"/>
      <c r="D8" s="80"/>
      <c r="E8" s="80"/>
      <c r="F8" s="80"/>
      <c r="G8" s="6"/>
      <c r="J8" s="58">
        <v>43308</v>
      </c>
      <c r="K8" s="38"/>
      <c r="L8" s="54">
        <v>199237</v>
      </c>
      <c r="M8" s="38">
        <f>K8+L8</f>
        <v>199237</v>
      </c>
      <c r="N8" s="39">
        <f>M8</f>
        <v>199237</v>
      </c>
      <c r="O8" s="6"/>
      <c r="P8" s="40">
        <f t="shared" si="0"/>
        <v>199237</v>
      </c>
    </row>
    <row r="9" spans="1:16" x14ac:dyDescent="0.25">
      <c r="A9" s="6">
        <v>4</v>
      </c>
      <c r="B9" s="89">
        <v>42765</v>
      </c>
      <c r="C9" s="80"/>
      <c r="D9" s="80"/>
      <c r="E9" s="80"/>
      <c r="F9" s="80"/>
      <c r="G9" s="6"/>
      <c r="J9" s="58">
        <v>43309</v>
      </c>
      <c r="K9" s="38"/>
      <c r="L9" s="54">
        <v>159776</v>
      </c>
      <c r="M9" s="38">
        <f t="shared" ref="M9:M18" si="1">K9+L9</f>
        <v>159776</v>
      </c>
      <c r="N9" s="39">
        <f>N8+M9</f>
        <v>359013</v>
      </c>
      <c r="O9" s="6"/>
      <c r="P9" s="40">
        <f t="shared" si="0"/>
        <v>359013</v>
      </c>
    </row>
    <row r="10" spans="1:16" x14ac:dyDescent="0.25">
      <c r="A10" s="6">
        <v>5</v>
      </c>
      <c r="B10" s="89">
        <v>42766</v>
      </c>
      <c r="C10" s="80"/>
      <c r="D10" s="80"/>
      <c r="E10" s="80"/>
      <c r="F10" s="80"/>
      <c r="G10" s="6"/>
      <c r="J10" s="58">
        <v>43310</v>
      </c>
      <c r="K10" s="54">
        <v>96513</v>
      </c>
      <c r="L10" s="38">
        <v>230039</v>
      </c>
      <c r="M10" s="38">
        <f t="shared" si="1"/>
        <v>326552</v>
      </c>
      <c r="N10" s="39">
        <f>N9+M10</f>
        <v>685565</v>
      </c>
      <c r="O10" s="6"/>
      <c r="P10" s="40">
        <f t="shared" si="0"/>
        <v>685565</v>
      </c>
    </row>
    <row r="11" spans="1:16" x14ac:dyDescent="0.25">
      <c r="A11" s="6">
        <v>6</v>
      </c>
      <c r="B11" s="90">
        <v>42767</v>
      </c>
      <c r="C11" s="91">
        <v>21190225</v>
      </c>
      <c r="D11" s="91">
        <v>35493513</v>
      </c>
      <c r="E11" s="91">
        <f>SUM(C11:D11)</f>
        <v>56683738</v>
      </c>
      <c r="F11" s="91">
        <f>SUM(E11)</f>
        <v>56683738</v>
      </c>
      <c r="G11" s="83">
        <f>SUM(F11)</f>
        <v>56683738</v>
      </c>
      <c r="J11" s="58">
        <v>43311</v>
      </c>
      <c r="K11" s="38">
        <v>95500</v>
      </c>
      <c r="L11" s="38">
        <v>94325</v>
      </c>
      <c r="M11" s="38">
        <f t="shared" si="1"/>
        <v>189825</v>
      </c>
      <c r="N11" s="39">
        <f t="shared" ref="N11:N70" si="2">N10+M11</f>
        <v>875390</v>
      </c>
      <c r="O11" s="6"/>
      <c r="P11" s="40">
        <f>SUM(N11-F11)</f>
        <v>-55808348</v>
      </c>
    </row>
    <row r="12" spans="1:16" x14ac:dyDescent="0.25">
      <c r="A12" s="6">
        <v>7</v>
      </c>
      <c r="B12" s="90">
        <v>42768</v>
      </c>
      <c r="C12" s="91">
        <v>20236825</v>
      </c>
      <c r="D12" s="91">
        <v>16453763</v>
      </c>
      <c r="E12" s="91">
        <f t="shared" ref="E12:E60" si="3">SUM(C12:D12)</f>
        <v>36690588</v>
      </c>
      <c r="F12" s="91">
        <f>SUM(F11+E12)</f>
        <v>93374326</v>
      </c>
      <c r="G12" s="91"/>
      <c r="J12" s="58">
        <v>43312</v>
      </c>
      <c r="K12" s="38">
        <v>384826</v>
      </c>
      <c r="L12" s="38">
        <v>457627</v>
      </c>
      <c r="M12" s="38">
        <f t="shared" si="1"/>
        <v>842453</v>
      </c>
      <c r="N12" s="39">
        <f>N11+M12</f>
        <v>1717843</v>
      </c>
      <c r="O12" s="69">
        <f>N12</f>
        <v>1717843</v>
      </c>
      <c r="P12" s="40">
        <f>SUM(N12-F12)</f>
        <v>-91656483</v>
      </c>
    </row>
    <row r="13" spans="1:16" x14ac:dyDescent="0.25">
      <c r="A13" s="6">
        <v>8</v>
      </c>
      <c r="B13" s="90">
        <v>42769</v>
      </c>
      <c r="C13" s="91">
        <v>28028613</v>
      </c>
      <c r="D13" s="91">
        <v>13083000</v>
      </c>
      <c r="E13" s="91">
        <f t="shared" si="3"/>
        <v>41111613</v>
      </c>
      <c r="F13" s="91">
        <f t="shared" ref="F13:F70" si="4">SUM(F12+E13)</f>
        <v>134485939</v>
      </c>
      <c r="G13" s="91"/>
      <c r="J13" s="58">
        <v>43313</v>
      </c>
      <c r="K13" s="38">
        <v>662377</v>
      </c>
      <c r="L13" s="38">
        <v>1121491</v>
      </c>
      <c r="M13" s="38">
        <f t="shared" si="1"/>
        <v>1783868</v>
      </c>
      <c r="N13" s="39">
        <f t="shared" si="2"/>
        <v>3501711</v>
      </c>
      <c r="O13" s="6"/>
      <c r="P13" s="40">
        <f t="shared" ref="P13:P69" si="5">SUM(N13-F13)</f>
        <v>-130984228</v>
      </c>
    </row>
    <row r="14" spans="1:16" x14ac:dyDescent="0.25">
      <c r="A14" s="6">
        <v>9</v>
      </c>
      <c r="B14" s="90">
        <v>42770</v>
      </c>
      <c r="C14" s="91">
        <v>29131638</v>
      </c>
      <c r="D14" s="91">
        <v>20051888</v>
      </c>
      <c r="E14" s="91">
        <f t="shared" si="3"/>
        <v>49183526</v>
      </c>
      <c r="F14" s="91">
        <f t="shared" si="4"/>
        <v>183669465</v>
      </c>
      <c r="G14" s="91"/>
      <c r="J14" s="58">
        <v>43314</v>
      </c>
      <c r="K14" s="38">
        <v>199998</v>
      </c>
      <c r="L14" s="38">
        <v>1032065</v>
      </c>
      <c r="M14" s="38">
        <f t="shared" si="1"/>
        <v>1232063</v>
      </c>
      <c r="N14" s="39">
        <f t="shared" si="2"/>
        <v>4733774</v>
      </c>
      <c r="O14" s="6"/>
      <c r="P14" s="40">
        <f t="shared" si="5"/>
        <v>-178935691</v>
      </c>
    </row>
    <row r="15" spans="1:16" x14ac:dyDescent="0.25">
      <c r="A15" s="6">
        <v>10</v>
      </c>
      <c r="B15" s="90">
        <v>42771</v>
      </c>
      <c r="C15" s="91">
        <v>46301488</v>
      </c>
      <c r="D15" s="91">
        <v>3395425</v>
      </c>
      <c r="E15" s="91">
        <f t="shared" si="3"/>
        <v>49696913</v>
      </c>
      <c r="F15" s="91">
        <f t="shared" si="4"/>
        <v>233366378</v>
      </c>
      <c r="G15" s="91"/>
      <c r="J15" s="58">
        <v>43315</v>
      </c>
      <c r="K15" s="38">
        <v>682350</v>
      </c>
      <c r="L15" s="38">
        <v>1262643</v>
      </c>
      <c r="M15" s="38">
        <f t="shared" si="1"/>
        <v>1944993</v>
      </c>
      <c r="N15" s="39">
        <f t="shared" si="2"/>
        <v>6678767</v>
      </c>
      <c r="O15" s="6"/>
      <c r="P15" s="40">
        <f t="shared" si="5"/>
        <v>-226687611</v>
      </c>
    </row>
    <row r="16" spans="1:16" x14ac:dyDescent="0.25">
      <c r="A16" s="6">
        <v>11</v>
      </c>
      <c r="B16" s="90">
        <v>42772</v>
      </c>
      <c r="C16" s="91">
        <v>31609550</v>
      </c>
      <c r="D16" s="91">
        <v>47794650</v>
      </c>
      <c r="E16" s="91">
        <f t="shared" si="3"/>
        <v>79404200</v>
      </c>
      <c r="F16" s="91">
        <f t="shared" si="4"/>
        <v>312770578</v>
      </c>
      <c r="G16" s="91"/>
      <c r="J16" s="58">
        <v>43316</v>
      </c>
      <c r="K16" s="38">
        <v>434017</v>
      </c>
      <c r="L16" s="38">
        <v>660423</v>
      </c>
      <c r="M16" s="38">
        <f t="shared" si="1"/>
        <v>1094440</v>
      </c>
      <c r="N16" s="39">
        <f t="shared" si="2"/>
        <v>7773207</v>
      </c>
      <c r="O16" s="6"/>
      <c r="P16" s="40">
        <f t="shared" si="5"/>
        <v>-304997371</v>
      </c>
    </row>
    <row r="17" spans="1:16" x14ac:dyDescent="0.25">
      <c r="A17" s="6">
        <v>12</v>
      </c>
      <c r="B17" s="90">
        <v>42773</v>
      </c>
      <c r="C17" s="91">
        <v>30451400</v>
      </c>
      <c r="D17" s="91">
        <v>23201300</v>
      </c>
      <c r="E17" s="91">
        <f t="shared" si="3"/>
        <v>53652700</v>
      </c>
      <c r="F17" s="91">
        <f t="shared" si="4"/>
        <v>366423278</v>
      </c>
      <c r="G17" s="91"/>
      <c r="J17" s="58">
        <v>43317</v>
      </c>
      <c r="K17" s="38">
        <v>827969</v>
      </c>
      <c r="L17" s="38">
        <v>0</v>
      </c>
      <c r="M17" s="38">
        <f t="shared" si="1"/>
        <v>827969</v>
      </c>
      <c r="N17" s="39">
        <f t="shared" si="2"/>
        <v>8601176</v>
      </c>
      <c r="O17" s="6"/>
      <c r="P17" s="40">
        <f t="shared" si="5"/>
        <v>-357822102</v>
      </c>
    </row>
    <row r="18" spans="1:16" x14ac:dyDescent="0.25">
      <c r="A18" s="6">
        <v>13</v>
      </c>
      <c r="B18" s="90">
        <v>42774</v>
      </c>
      <c r="C18" s="91">
        <v>45011650</v>
      </c>
      <c r="D18" s="91">
        <v>20113275</v>
      </c>
      <c r="E18" s="91">
        <f t="shared" si="3"/>
        <v>65124925</v>
      </c>
      <c r="F18" s="91">
        <f t="shared" si="4"/>
        <v>431548203</v>
      </c>
      <c r="G18" s="91"/>
      <c r="J18" s="58">
        <v>43318</v>
      </c>
      <c r="K18" s="38">
        <v>952848</v>
      </c>
      <c r="L18" s="38">
        <v>438132</v>
      </c>
      <c r="M18" s="38">
        <f t="shared" si="1"/>
        <v>1390980</v>
      </c>
      <c r="N18" s="39">
        <f t="shared" si="2"/>
        <v>9992156</v>
      </c>
      <c r="O18" s="6"/>
      <c r="P18" s="40">
        <f t="shared" si="5"/>
        <v>-421556047</v>
      </c>
    </row>
    <row r="19" spans="1:16" x14ac:dyDescent="0.25">
      <c r="A19" s="6">
        <v>14</v>
      </c>
      <c r="B19" s="90">
        <v>42775</v>
      </c>
      <c r="C19" s="91">
        <v>44458575</v>
      </c>
      <c r="D19" s="91">
        <v>31049925</v>
      </c>
      <c r="E19" s="91">
        <f t="shared" si="3"/>
        <v>75508500</v>
      </c>
      <c r="F19" s="91">
        <f t="shared" si="4"/>
        <v>507056703</v>
      </c>
      <c r="G19" s="91"/>
      <c r="J19" s="58">
        <v>43319</v>
      </c>
      <c r="K19" s="38">
        <v>605174</v>
      </c>
      <c r="L19" s="38">
        <f>107143+461786</f>
        <v>568929</v>
      </c>
      <c r="M19" s="38">
        <f t="shared" ref="M19:M70" si="6">K19+L19</f>
        <v>1174103</v>
      </c>
      <c r="N19" s="39">
        <f t="shared" si="2"/>
        <v>11166259</v>
      </c>
      <c r="O19" s="6"/>
      <c r="P19" s="40">
        <f t="shared" si="5"/>
        <v>-495890444</v>
      </c>
    </row>
    <row r="20" spans="1:16" x14ac:dyDescent="0.25">
      <c r="A20" s="6">
        <v>15</v>
      </c>
      <c r="B20" s="90">
        <v>42776</v>
      </c>
      <c r="C20" s="91">
        <v>29116650</v>
      </c>
      <c r="D20" s="91">
        <v>9633825</v>
      </c>
      <c r="E20" s="91">
        <f t="shared" si="3"/>
        <v>38750475</v>
      </c>
      <c r="F20" s="91">
        <f t="shared" si="4"/>
        <v>545807178</v>
      </c>
      <c r="G20" s="91"/>
      <c r="J20" s="58">
        <v>43320</v>
      </c>
      <c r="K20" s="38">
        <v>1267357</v>
      </c>
      <c r="L20" s="38">
        <v>485893</v>
      </c>
      <c r="M20" s="38">
        <f t="shared" si="6"/>
        <v>1753250</v>
      </c>
      <c r="N20" s="39">
        <f t="shared" si="2"/>
        <v>12919509</v>
      </c>
      <c r="O20" s="6"/>
      <c r="P20" s="40">
        <f t="shared" si="5"/>
        <v>-532887669</v>
      </c>
    </row>
    <row r="21" spans="1:16" x14ac:dyDescent="0.25">
      <c r="A21" s="6">
        <v>16</v>
      </c>
      <c r="B21" s="90">
        <v>42777</v>
      </c>
      <c r="C21" s="91">
        <v>45321238</v>
      </c>
      <c r="D21" s="91">
        <v>29718163</v>
      </c>
      <c r="E21" s="91">
        <f t="shared" si="3"/>
        <v>75039401</v>
      </c>
      <c r="F21" s="91">
        <f t="shared" si="4"/>
        <v>620846579</v>
      </c>
      <c r="G21" s="91"/>
      <c r="J21" s="58">
        <v>43321</v>
      </c>
      <c r="K21" s="38">
        <v>570072</v>
      </c>
      <c r="L21" s="38">
        <v>885858</v>
      </c>
      <c r="M21" s="38">
        <f t="shared" si="6"/>
        <v>1455930</v>
      </c>
      <c r="N21" s="39">
        <f t="shared" si="2"/>
        <v>14375439</v>
      </c>
      <c r="O21" s="6"/>
      <c r="P21" s="40">
        <f t="shared" si="5"/>
        <v>-606471140</v>
      </c>
    </row>
    <row r="22" spans="1:16" x14ac:dyDescent="0.25">
      <c r="A22" s="6">
        <v>17</v>
      </c>
      <c r="B22" s="90">
        <v>42778</v>
      </c>
      <c r="C22" s="91">
        <v>48689625</v>
      </c>
      <c r="D22" s="91">
        <v>1683413</v>
      </c>
      <c r="E22" s="91">
        <f t="shared" si="3"/>
        <v>50373038</v>
      </c>
      <c r="F22" s="91">
        <f t="shared" si="4"/>
        <v>671219617</v>
      </c>
      <c r="G22" s="91"/>
      <c r="J22" s="58">
        <v>43322</v>
      </c>
      <c r="K22" s="38">
        <v>1493575</v>
      </c>
      <c r="L22" s="38">
        <v>1320572</v>
      </c>
      <c r="M22" s="38">
        <f t="shared" si="6"/>
        <v>2814147</v>
      </c>
      <c r="N22" s="39">
        <f t="shared" si="2"/>
        <v>17189586</v>
      </c>
      <c r="O22" s="6"/>
      <c r="P22" s="40">
        <f t="shared" si="5"/>
        <v>-654030031</v>
      </c>
    </row>
    <row r="23" spans="1:16" x14ac:dyDescent="0.25">
      <c r="A23" s="6">
        <v>18</v>
      </c>
      <c r="B23" s="90">
        <v>42779</v>
      </c>
      <c r="C23" s="91">
        <v>29987388</v>
      </c>
      <c r="D23" s="91">
        <v>56607163</v>
      </c>
      <c r="E23" s="91">
        <f t="shared" si="3"/>
        <v>86594551</v>
      </c>
      <c r="F23" s="91">
        <f t="shared" si="4"/>
        <v>757814168</v>
      </c>
      <c r="G23" s="91"/>
      <c r="J23" s="58">
        <v>43323</v>
      </c>
      <c r="K23" s="38">
        <v>1980787</v>
      </c>
      <c r="L23" s="38">
        <v>0</v>
      </c>
      <c r="M23" s="38">
        <f t="shared" si="6"/>
        <v>1980787</v>
      </c>
      <c r="N23" s="39">
        <f t="shared" si="2"/>
        <v>19170373</v>
      </c>
      <c r="O23" s="6"/>
      <c r="P23" s="40">
        <f t="shared" si="5"/>
        <v>-738643795</v>
      </c>
    </row>
    <row r="24" spans="1:16" x14ac:dyDescent="0.25">
      <c r="A24" s="6">
        <v>19</v>
      </c>
      <c r="B24" s="90">
        <v>42780</v>
      </c>
      <c r="C24" s="91">
        <v>36056038</v>
      </c>
      <c r="D24" s="91">
        <v>21041138</v>
      </c>
      <c r="E24" s="91">
        <f t="shared" si="3"/>
        <v>57097176</v>
      </c>
      <c r="F24" s="91">
        <f t="shared" si="4"/>
        <v>814911344</v>
      </c>
      <c r="G24" s="91"/>
      <c r="J24" s="58">
        <v>43324</v>
      </c>
      <c r="K24" s="38">
        <v>3388232</v>
      </c>
      <c r="L24" s="38">
        <v>0</v>
      </c>
      <c r="M24" s="38">
        <f t="shared" si="6"/>
        <v>3388232</v>
      </c>
      <c r="N24" s="39">
        <f t="shared" si="2"/>
        <v>22558605</v>
      </c>
      <c r="O24" s="6"/>
      <c r="P24" s="40">
        <f t="shared" si="5"/>
        <v>-792352739</v>
      </c>
    </row>
    <row r="25" spans="1:16" x14ac:dyDescent="0.25">
      <c r="A25" s="6">
        <v>20</v>
      </c>
      <c r="B25" s="90">
        <v>42781</v>
      </c>
      <c r="C25" s="91">
        <v>41402289</v>
      </c>
      <c r="D25" s="91">
        <v>21311913</v>
      </c>
      <c r="E25" s="91">
        <f t="shared" si="3"/>
        <v>62714202</v>
      </c>
      <c r="F25" s="91">
        <f t="shared" si="4"/>
        <v>877625546</v>
      </c>
      <c r="G25" s="91"/>
      <c r="J25" s="58">
        <v>43325</v>
      </c>
      <c r="K25" s="38">
        <v>2080453</v>
      </c>
      <c r="L25" s="38">
        <f>135357+3515792</f>
        <v>3651149</v>
      </c>
      <c r="M25" s="38">
        <f t="shared" si="6"/>
        <v>5731602</v>
      </c>
      <c r="N25" s="39">
        <f t="shared" si="2"/>
        <v>28290207</v>
      </c>
      <c r="O25" s="6"/>
      <c r="P25" s="40">
        <f t="shared" si="5"/>
        <v>-849335339</v>
      </c>
    </row>
    <row r="26" spans="1:16" x14ac:dyDescent="0.25">
      <c r="A26" s="6">
        <v>21</v>
      </c>
      <c r="B26" s="90">
        <v>42782</v>
      </c>
      <c r="C26" s="91">
        <v>25656925</v>
      </c>
      <c r="D26" s="91">
        <v>17829563</v>
      </c>
      <c r="E26" s="91">
        <f t="shared" si="3"/>
        <v>43486488</v>
      </c>
      <c r="F26" s="91">
        <f t="shared" si="4"/>
        <v>921112034</v>
      </c>
      <c r="G26" s="91"/>
      <c r="J26" s="58">
        <v>43326</v>
      </c>
      <c r="K26" s="38">
        <v>2778537</v>
      </c>
      <c r="L26" s="38">
        <v>1352891</v>
      </c>
      <c r="M26" s="38">
        <f t="shared" si="6"/>
        <v>4131428</v>
      </c>
      <c r="N26" s="39">
        <f t="shared" si="2"/>
        <v>32421635</v>
      </c>
      <c r="O26" s="6"/>
      <c r="P26" s="40">
        <f t="shared" si="5"/>
        <v>-888690399</v>
      </c>
    </row>
    <row r="27" spans="1:16" x14ac:dyDescent="0.25">
      <c r="A27" s="6">
        <v>22</v>
      </c>
      <c r="B27" s="90">
        <v>42783</v>
      </c>
      <c r="C27" s="91">
        <v>47245013</v>
      </c>
      <c r="D27" s="91">
        <v>27929913</v>
      </c>
      <c r="E27" s="91">
        <f t="shared" si="3"/>
        <v>75174926</v>
      </c>
      <c r="F27" s="91">
        <f t="shared" si="4"/>
        <v>996286960</v>
      </c>
      <c r="G27" s="91"/>
      <c r="J27" s="58">
        <v>43327</v>
      </c>
      <c r="K27" s="38">
        <v>2432481</v>
      </c>
      <c r="L27" s="38">
        <f>483816+1180141</f>
        <v>1663957</v>
      </c>
      <c r="M27" s="38">
        <f t="shared" si="6"/>
        <v>4096438</v>
      </c>
      <c r="N27" s="39">
        <f t="shared" si="2"/>
        <v>36518073</v>
      </c>
      <c r="O27" s="6"/>
      <c r="P27" s="40">
        <f t="shared" si="5"/>
        <v>-959768887</v>
      </c>
    </row>
    <row r="28" spans="1:16" x14ac:dyDescent="0.25">
      <c r="A28" s="6">
        <v>23</v>
      </c>
      <c r="B28" s="90">
        <v>42784</v>
      </c>
      <c r="C28" s="91">
        <v>56145238</v>
      </c>
      <c r="D28" s="91">
        <v>24557438</v>
      </c>
      <c r="E28" s="91">
        <f t="shared" si="3"/>
        <v>80702676</v>
      </c>
      <c r="F28" s="91">
        <f t="shared" si="4"/>
        <v>1076989636</v>
      </c>
      <c r="G28" s="91"/>
      <c r="J28" s="58">
        <v>43328</v>
      </c>
      <c r="K28" s="38">
        <v>2637783</v>
      </c>
      <c r="L28" s="38">
        <f>362826+956327</f>
        <v>1319153</v>
      </c>
      <c r="M28" s="38">
        <f t="shared" si="6"/>
        <v>3956936</v>
      </c>
      <c r="N28" s="39">
        <f t="shared" si="2"/>
        <v>40475009</v>
      </c>
      <c r="O28" s="6"/>
      <c r="P28" s="40">
        <f t="shared" si="5"/>
        <v>-1036514627</v>
      </c>
    </row>
    <row r="29" spans="1:16" x14ac:dyDescent="0.25">
      <c r="A29" s="6">
        <v>24</v>
      </c>
      <c r="B29" s="90">
        <v>42785</v>
      </c>
      <c r="C29" s="91">
        <v>52360838</v>
      </c>
      <c r="D29" s="91">
        <v>4774175</v>
      </c>
      <c r="E29" s="91">
        <f t="shared" si="3"/>
        <v>57135013</v>
      </c>
      <c r="F29" s="91">
        <f t="shared" si="4"/>
        <v>1134124649</v>
      </c>
      <c r="G29" s="91"/>
      <c r="J29" s="58">
        <v>43329</v>
      </c>
      <c r="K29" s="38"/>
      <c r="L29" s="38"/>
      <c r="M29" s="38">
        <f t="shared" si="6"/>
        <v>0</v>
      </c>
      <c r="N29" s="39">
        <f t="shared" si="2"/>
        <v>40475009</v>
      </c>
      <c r="O29" s="6"/>
      <c r="P29" s="40">
        <f t="shared" si="5"/>
        <v>-1093649640</v>
      </c>
    </row>
    <row r="30" spans="1:16" x14ac:dyDescent="0.25">
      <c r="A30" s="6">
        <v>25</v>
      </c>
      <c r="B30" s="90">
        <v>42786</v>
      </c>
      <c r="C30" s="91">
        <v>25880900</v>
      </c>
      <c r="D30" s="91">
        <v>24611738</v>
      </c>
      <c r="E30" s="91">
        <f t="shared" si="3"/>
        <v>50492638</v>
      </c>
      <c r="F30" s="91">
        <f t="shared" si="4"/>
        <v>1184617287</v>
      </c>
      <c r="G30" s="91"/>
      <c r="J30" s="58">
        <v>43330</v>
      </c>
      <c r="K30" s="38">
        <v>3436000</v>
      </c>
      <c r="L30" s="38">
        <v>177863</v>
      </c>
      <c r="M30" s="38">
        <f t="shared" si="6"/>
        <v>3613863</v>
      </c>
      <c r="N30" s="39">
        <f t="shared" si="2"/>
        <v>44088872</v>
      </c>
      <c r="O30" s="6"/>
      <c r="P30" s="40">
        <f t="shared" si="5"/>
        <v>-1140528415</v>
      </c>
    </row>
    <row r="31" spans="1:16" x14ac:dyDescent="0.25">
      <c r="A31" s="6">
        <v>26</v>
      </c>
      <c r="B31" s="90">
        <v>42787</v>
      </c>
      <c r="C31" s="91">
        <v>31606925</v>
      </c>
      <c r="D31" s="91">
        <v>41826438</v>
      </c>
      <c r="E31" s="91">
        <f t="shared" si="3"/>
        <v>73433363</v>
      </c>
      <c r="F31" s="91">
        <f t="shared" si="4"/>
        <v>1258050650</v>
      </c>
      <c r="G31" s="91"/>
      <c r="J31" s="58">
        <v>43331</v>
      </c>
      <c r="K31" s="38">
        <v>4286300</v>
      </c>
      <c r="L31" s="38">
        <v>480664</v>
      </c>
      <c r="M31" s="38">
        <f t="shared" si="6"/>
        <v>4766964</v>
      </c>
      <c r="N31" s="39">
        <f t="shared" si="2"/>
        <v>48855836</v>
      </c>
      <c r="O31" s="6"/>
      <c r="P31" s="40">
        <f t="shared" si="5"/>
        <v>-1209194814</v>
      </c>
    </row>
    <row r="32" spans="1:16" x14ac:dyDescent="0.25">
      <c r="A32" s="6">
        <v>27</v>
      </c>
      <c r="B32" s="90">
        <v>42788</v>
      </c>
      <c r="C32" s="91">
        <v>25765513</v>
      </c>
      <c r="D32" s="91">
        <v>33418163</v>
      </c>
      <c r="E32" s="91">
        <f t="shared" si="3"/>
        <v>59183676</v>
      </c>
      <c r="F32" s="91">
        <f t="shared" si="4"/>
        <v>1317234326</v>
      </c>
      <c r="G32" s="91"/>
      <c r="J32" s="58">
        <v>43332</v>
      </c>
      <c r="K32" s="38">
        <v>2837200</v>
      </c>
      <c r="L32" s="38">
        <v>133676</v>
      </c>
      <c r="M32" s="38">
        <f t="shared" si="6"/>
        <v>2970876</v>
      </c>
      <c r="N32" s="39">
        <f t="shared" si="2"/>
        <v>51826712</v>
      </c>
      <c r="O32" s="6"/>
      <c r="P32" s="40">
        <f t="shared" si="5"/>
        <v>-1265407614</v>
      </c>
    </row>
    <row r="33" spans="1:16" x14ac:dyDescent="0.25">
      <c r="A33" s="6">
        <v>28</v>
      </c>
      <c r="B33" s="90">
        <v>42789</v>
      </c>
      <c r="C33" s="91">
        <v>34190906</v>
      </c>
      <c r="D33" s="91">
        <v>11851739</v>
      </c>
      <c r="E33" s="91">
        <f t="shared" si="3"/>
        <v>46042645</v>
      </c>
      <c r="F33" s="91">
        <f t="shared" si="4"/>
        <v>1363276971</v>
      </c>
      <c r="G33" s="91"/>
      <c r="J33" s="58">
        <v>43333</v>
      </c>
      <c r="K33" s="38">
        <v>1783200</v>
      </c>
      <c r="L33" s="38">
        <v>491989</v>
      </c>
      <c r="M33" s="38">
        <f t="shared" si="6"/>
        <v>2275189</v>
      </c>
      <c r="N33" s="39">
        <f t="shared" si="2"/>
        <v>54101901</v>
      </c>
      <c r="O33" s="6"/>
      <c r="P33" s="40">
        <f t="shared" si="5"/>
        <v>-1309175070</v>
      </c>
    </row>
    <row r="34" spans="1:16" x14ac:dyDescent="0.25">
      <c r="A34" s="6">
        <v>29</v>
      </c>
      <c r="B34" s="90">
        <v>42790</v>
      </c>
      <c r="C34" s="91">
        <v>29926050</v>
      </c>
      <c r="D34" s="91">
        <v>42522463</v>
      </c>
      <c r="E34" s="91">
        <f t="shared" si="3"/>
        <v>72448513</v>
      </c>
      <c r="F34" s="91">
        <f t="shared" si="4"/>
        <v>1435725484</v>
      </c>
      <c r="G34" s="91"/>
      <c r="J34" s="58">
        <v>43334</v>
      </c>
      <c r="K34" s="107"/>
      <c r="L34" s="38"/>
      <c r="M34" s="38">
        <f t="shared" si="6"/>
        <v>0</v>
      </c>
      <c r="N34" s="39">
        <f t="shared" si="2"/>
        <v>54101901</v>
      </c>
      <c r="O34" s="6"/>
      <c r="P34" s="40">
        <f t="shared" si="5"/>
        <v>-1381623583</v>
      </c>
    </row>
    <row r="35" spans="1:16" x14ac:dyDescent="0.25">
      <c r="A35" s="6">
        <v>30</v>
      </c>
      <c r="B35" s="90">
        <v>42791</v>
      </c>
      <c r="C35" s="91">
        <v>43959735</v>
      </c>
      <c r="D35" s="91">
        <v>17966280</v>
      </c>
      <c r="E35" s="91">
        <f t="shared" si="3"/>
        <v>61926015</v>
      </c>
      <c r="F35" s="91">
        <f t="shared" si="4"/>
        <v>1497651499</v>
      </c>
      <c r="G35" s="91"/>
      <c r="J35" s="58">
        <v>43335</v>
      </c>
      <c r="K35" s="108">
        <v>2866800</v>
      </c>
      <c r="L35" s="55">
        <v>260051</v>
      </c>
      <c r="M35" s="38">
        <f t="shared" si="6"/>
        <v>3126851</v>
      </c>
      <c r="N35" s="39">
        <f t="shared" si="2"/>
        <v>57228752</v>
      </c>
      <c r="O35" s="38"/>
      <c r="P35" s="40">
        <f t="shared" si="5"/>
        <v>-1440422747</v>
      </c>
    </row>
    <row r="36" spans="1:16" x14ac:dyDescent="0.25">
      <c r="A36" s="6">
        <v>31</v>
      </c>
      <c r="B36" s="90">
        <v>42792</v>
      </c>
      <c r="C36" s="91">
        <v>47906200</v>
      </c>
      <c r="D36" s="91">
        <v>9289825</v>
      </c>
      <c r="E36" s="91">
        <f t="shared" si="3"/>
        <v>57196025</v>
      </c>
      <c r="F36" s="91">
        <f t="shared" si="4"/>
        <v>1554847524</v>
      </c>
      <c r="G36" s="91"/>
      <c r="J36" s="58">
        <v>43336</v>
      </c>
      <c r="K36" s="108">
        <v>1977900</v>
      </c>
      <c r="L36" s="55">
        <v>3960992</v>
      </c>
      <c r="M36" s="38">
        <f t="shared" si="6"/>
        <v>5938892</v>
      </c>
      <c r="N36" s="39">
        <f t="shared" si="2"/>
        <v>63167644</v>
      </c>
      <c r="O36" s="38"/>
      <c r="P36" s="40">
        <f t="shared" si="5"/>
        <v>-1491679880</v>
      </c>
    </row>
    <row r="37" spans="1:16" x14ac:dyDescent="0.25">
      <c r="A37" s="6">
        <v>32</v>
      </c>
      <c r="B37" s="90">
        <v>42793</v>
      </c>
      <c r="C37" s="91">
        <v>43966813</v>
      </c>
      <c r="D37" s="91">
        <v>39966614</v>
      </c>
      <c r="E37" s="91">
        <f t="shared" si="3"/>
        <v>83933427</v>
      </c>
      <c r="F37" s="91">
        <f t="shared" si="4"/>
        <v>1638780951</v>
      </c>
      <c r="G37" s="91"/>
      <c r="J37" s="58">
        <v>43337</v>
      </c>
      <c r="K37" s="108">
        <v>3808500</v>
      </c>
      <c r="L37" s="55">
        <v>1792699</v>
      </c>
      <c r="M37" s="38">
        <f t="shared" si="6"/>
        <v>5601199</v>
      </c>
      <c r="N37" s="39">
        <f t="shared" si="2"/>
        <v>68768843</v>
      </c>
      <c r="O37" s="38"/>
      <c r="P37" s="40">
        <f t="shared" si="5"/>
        <v>-1570012108</v>
      </c>
    </row>
    <row r="38" spans="1:16" x14ac:dyDescent="0.25">
      <c r="A38" s="6">
        <v>33</v>
      </c>
      <c r="B38" s="90">
        <v>42794</v>
      </c>
      <c r="C38" s="91">
        <v>52305113</v>
      </c>
      <c r="D38" s="91">
        <v>44927738</v>
      </c>
      <c r="E38" s="91">
        <f t="shared" si="3"/>
        <v>97232851</v>
      </c>
      <c r="F38" s="91">
        <f t="shared" si="4"/>
        <v>1736013802</v>
      </c>
      <c r="G38" s="83">
        <f>SUM(F38)</f>
        <v>1736013802</v>
      </c>
      <c r="J38" s="58">
        <v>43338</v>
      </c>
      <c r="K38" s="108">
        <v>2082442</v>
      </c>
      <c r="L38" s="55">
        <v>511651</v>
      </c>
      <c r="M38" s="38">
        <f t="shared" si="6"/>
        <v>2594093</v>
      </c>
      <c r="N38" s="39">
        <f t="shared" si="2"/>
        <v>71362936</v>
      </c>
      <c r="O38" s="38"/>
      <c r="P38" s="40">
        <f t="shared" si="5"/>
        <v>-1664650866</v>
      </c>
    </row>
    <row r="39" spans="1:16" x14ac:dyDescent="0.25">
      <c r="A39" s="6">
        <v>34</v>
      </c>
      <c r="B39" s="90">
        <v>42795</v>
      </c>
      <c r="C39" s="91">
        <v>47658863</v>
      </c>
      <c r="D39" s="91">
        <v>22836275</v>
      </c>
      <c r="E39" s="91">
        <f t="shared" si="3"/>
        <v>70495138</v>
      </c>
      <c r="F39" s="91">
        <f t="shared" si="4"/>
        <v>1806508940</v>
      </c>
      <c r="G39" s="38"/>
      <c r="J39" s="58">
        <v>43339</v>
      </c>
      <c r="K39" s="108">
        <v>1066715</v>
      </c>
      <c r="L39" s="55">
        <v>551626</v>
      </c>
      <c r="M39" s="38">
        <f t="shared" si="6"/>
        <v>1618341</v>
      </c>
      <c r="N39" s="39">
        <f t="shared" si="2"/>
        <v>72981277</v>
      </c>
      <c r="O39" s="38"/>
      <c r="P39" s="40">
        <f t="shared" si="5"/>
        <v>-1733527663</v>
      </c>
    </row>
    <row r="40" spans="1:16" x14ac:dyDescent="0.25">
      <c r="A40" s="6">
        <v>35</v>
      </c>
      <c r="B40" s="90">
        <v>42796</v>
      </c>
      <c r="C40" s="91">
        <v>45105125</v>
      </c>
      <c r="D40" s="91">
        <v>22228738</v>
      </c>
      <c r="E40" s="91">
        <f t="shared" si="3"/>
        <v>67333863</v>
      </c>
      <c r="F40" s="91">
        <f t="shared" si="4"/>
        <v>1873842803</v>
      </c>
      <c r="G40" s="38"/>
      <c r="J40" s="58">
        <v>43340</v>
      </c>
      <c r="K40" s="109">
        <v>2642507</v>
      </c>
      <c r="L40" s="56">
        <v>0</v>
      </c>
      <c r="M40" s="38">
        <f t="shared" si="6"/>
        <v>2642507</v>
      </c>
      <c r="N40" s="39">
        <f t="shared" si="2"/>
        <v>75623784</v>
      </c>
      <c r="O40" s="38"/>
      <c r="P40" s="40">
        <f t="shared" si="5"/>
        <v>-1798219019</v>
      </c>
    </row>
    <row r="41" spans="1:16" x14ac:dyDescent="0.25">
      <c r="A41" s="6">
        <v>36</v>
      </c>
      <c r="B41" s="90">
        <v>42797</v>
      </c>
      <c r="C41" s="91">
        <v>35384213</v>
      </c>
      <c r="D41" s="91">
        <v>32755324</v>
      </c>
      <c r="E41" s="91">
        <f t="shared" si="3"/>
        <v>68139537</v>
      </c>
      <c r="F41" s="91">
        <f t="shared" si="4"/>
        <v>1941982340</v>
      </c>
      <c r="G41" s="38"/>
      <c r="J41" s="58">
        <v>43341</v>
      </c>
      <c r="K41" s="57">
        <v>2294871</v>
      </c>
      <c r="L41" s="57">
        <v>1283116</v>
      </c>
      <c r="M41" s="38">
        <f t="shared" si="6"/>
        <v>3577987</v>
      </c>
      <c r="N41" s="39">
        <f t="shared" si="2"/>
        <v>79201771</v>
      </c>
      <c r="O41" s="38"/>
      <c r="P41" s="40">
        <f t="shared" si="5"/>
        <v>-1862780569</v>
      </c>
    </row>
    <row r="42" spans="1:16" x14ac:dyDescent="0.25">
      <c r="A42" s="6">
        <v>37</v>
      </c>
      <c r="B42" s="90">
        <v>42798</v>
      </c>
      <c r="C42" s="91">
        <v>58244225</v>
      </c>
      <c r="D42" s="91">
        <v>35232663</v>
      </c>
      <c r="E42" s="91">
        <f t="shared" si="3"/>
        <v>93476888</v>
      </c>
      <c r="F42" s="91">
        <f t="shared" si="4"/>
        <v>2035459228</v>
      </c>
      <c r="G42" s="38"/>
      <c r="J42" s="58">
        <v>43342</v>
      </c>
      <c r="K42" s="108">
        <v>2310119</v>
      </c>
      <c r="L42" s="55">
        <v>105500</v>
      </c>
      <c r="M42" s="38">
        <f t="shared" si="6"/>
        <v>2415619</v>
      </c>
      <c r="N42" s="39">
        <f t="shared" si="2"/>
        <v>81617390</v>
      </c>
      <c r="O42" s="38"/>
      <c r="P42" s="40">
        <f t="shared" si="5"/>
        <v>-1953841838</v>
      </c>
    </row>
    <row r="43" spans="1:16" x14ac:dyDescent="0.25">
      <c r="A43" s="6">
        <v>38</v>
      </c>
      <c r="B43" s="90">
        <v>42799</v>
      </c>
      <c r="C43" s="91">
        <v>43470888</v>
      </c>
      <c r="D43" s="91">
        <v>4445963</v>
      </c>
      <c r="E43" s="91">
        <f t="shared" si="3"/>
        <v>47916851</v>
      </c>
      <c r="F43" s="91">
        <f t="shared" si="4"/>
        <v>2083376079</v>
      </c>
      <c r="G43" s="84"/>
      <c r="J43" s="58">
        <v>43343</v>
      </c>
      <c r="K43" s="57">
        <v>2056609</v>
      </c>
      <c r="L43" s="55">
        <v>17844972</v>
      </c>
      <c r="M43" s="38">
        <f t="shared" si="6"/>
        <v>19901581</v>
      </c>
      <c r="N43" s="39">
        <f t="shared" si="2"/>
        <v>101518971</v>
      </c>
      <c r="O43" s="68">
        <f>N43</f>
        <v>101518971</v>
      </c>
      <c r="P43" s="40">
        <f t="shared" si="5"/>
        <v>-1981857108</v>
      </c>
    </row>
    <row r="44" spans="1:16" x14ac:dyDescent="0.25">
      <c r="A44" s="6">
        <v>39</v>
      </c>
      <c r="B44" s="90">
        <v>42800</v>
      </c>
      <c r="C44" s="91">
        <v>47841538</v>
      </c>
      <c r="D44" s="91">
        <v>65561038</v>
      </c>
      <c r="E44" s="91">
        <f t="shared" si="3"/>
        <v>113402576</v>
      </c>
      <c r="F44" s="91">
        <f t="shared" si="4"/>
        <v>2196778655</v>
      </c>
      <c r="G44" s="38"/>
      <c r="J44" s="58">
        <v>43344</v>
      </c>
      <c r="K44" s="110">
        <v>2688445</v>
      </c>
      <c r="L44" s="71">
        <v>421589</v>
      </c>
      <c r="M44" s="72">
        <f t="shared" si="6"/>
        <v>3110034</v>
      </c>
      <c r="N44" s="73">
        <f>N43+M44</f>
        <v>104629005</v>
      </c>
      <c r="O44" s="72"/>
      <c r="P44" s="40">
        <f t="shared" si="5"/>
        <v>-2092149650</v>
      </c>
    </row>
    <row r="45" spans="1:16" x14ac:dyDescent="0.25">
      <c r="A45" s="6">
        <v>40</v>
      </c>
      <c r="B45" s="90">
        <v>42801</v>
      </c>
      <c r="C45" s="91">
        <v>44091838</v>
      </c>
      <c r="D45" s="91">
        <v>50921802</v>
      </c>
      <c r="E45" s="91">
        <f t="shared" si="3"/>
        <v>95013640</v>
      </c>
      <c r="F45" s="91">
        <f t="shared" si="4"/>
        <v>2291792295</v>
      </c>
      <c r="G45" s="38"/>
      <c r="J45" s="58">
        <v>43345</v>
      </c>
      <c r="K45" s="110">
        <v>4744704</v>
      </c>
      <c r="L45" s="71"/>
      <c r="M45" s="72">
        <f t="shared" si="6"/>
        <v>4744704</v>
      </c>
      <c r="N45" s="73">
        <f t="shared" si="2"/>
        <v>109373709</v>
      </c>
      <c r="O45" s="72"/>
      <c r="P45" s="40">
        <f t="shared" si="5"/>
        <v>-2182418586</v>
      </c>
    </row>
    <row r="46" spans="1:16" x14ac:dyDescent="0.25">
      <c r="A46" s="6">
        <v>41</v>
      </c>
      <c r="B46" s="90">
        <v>42802</v>
      </c>
      <c r="C46" s="91">
        <v>47651361</v>
      </c>
      <c r="D46" s="91">
        <v>24946302</v>
      </c>
      <c r="E46" s="91">
        <f t="shared" si="3"/>
        <v>72597663</v>
      </c>
      <c r="F46" s="91">
        <f t="shared" si="4"/>
        <v>2364389958</v>
      </c>
      <c r="G46" s="38"/>
      <c r="J46" s="58">
        <v>43346</v>
      </c>
      <c r="K46" s="74">
        <v>4307051</v>
      </c>
      <c r="L46" s="71">
        <v>5492719</v>
      </c>
      <c r="M46" s="72">
        <f t="shared" si="6"/>
        <v>9799770</v>
      </c>
      <c r="N46" s="73">
        <f t="shared" si="2"/>
        <v>119173479</v>
      </c>
      <c r="O46" s="72"/>
      <c r="P46" s="40">
        <f t="shared" si="5"/>
        <v>-2245216479</v>
      </c>
    </row>
    <row r="47" spans="1:16" x14ac:dyDescent="0.25">
      <c r="A47" s="6">
        <v>42</v>
      </c>
      <c r="B47" s="90">
        <v>42803</v>
      </c>
      <c r="C47" s="91">
        <v>38565975</v>
      </c>
      <c r="D47" s="91">
        <v>26231588</v>
      </c>
      <c r="E47" s="91">
        <f t="shared" si="3"/>
        <v>64797563</v>
      </c>
      <c r="F47" s="91">
        <f t="shared" si="4"/>
        <v>2429187521</v>
      </c>
      <c r="G47" s="38"/>
      <c r="J47" s="58">
        <v>43347</v>
      </c>
      <c r="K47" s="77">
        <v>4351163</v>
      </c>
      <c r="L47" s="75">
        <v>6946927</v>
      </c>
      <c r="M47" s="72">
        <f t="shared" si="6"/>
        <v>11298090</v>
      </c>
      <c r="N47" s="73">
        <f>N46+M47</f>
        <v>130471569</v>
      </c>
      <c r="O47" s="72"/>
      <c r="P47" s="40">
        <f t="shared" si="5"/>
        <v>-2298715952</v>
      </c>
    </row>
    <row r="48" spans="1:16" x14ac:dyDescent="0.25">
      <c r="A48" s="6">
        <v>43</v>
      </c>
      <c r="B48" s="90">
        <v>42804</v>
      </c>
      <c r="C48" s="91">
        <v>51004800</v>
      </c>
      <c r="D48" s="91">
        <v>22010550</v>
      </c>
      <c r="E48" s="91">
        <f t="shared" si="3"/>
        <v>73015350</v>
      </c>
      <c r="F48" s="91">
        <f t="shared" si="4"/>
        <v>2502202871</v>
      </c>
      <c r="G48" s="38"/>
      <c r="J48" s="58">
        <v>43348</v>
      </c>
      <c r="K48" s="76">
        <v>3713284</v>
      </c>
      <c r="L48" s="75">
        <v>2181205</v>
      </c>
      <c r="M48" s="72">
        <f t="shared" si="6"/>
        <v>5894489</v>
      </c>
      <c r="N48" s="73">
        <f t="shared" si="2"/>
        <v>136366058</v>
      </c>
      <c r="O48" s="72"/>
      <c r="P48" s="40">
        <f t="shared" si="5"/>
        <v>-2365836813</v>
      </c>
    </row>
    <row r="49" spans="1:16" x14ac:dyDescent="0.25">
      <c r="A49" s="6">
        <v>44</v>
      </c>
      <c r="B49" s="90">
        <v>42805</v>
      </c>
      <c r="C49" s="91">
        <v>67471063</v>
      </c>
      <c r="D49" s="91">
        <v>36059324</v>
      </c>
      <c r="E49" s="91">
        <f t="shared" si="3"/>
        <v>103530387</v>
      </c>
      <c r="F49" s="91">
        <f t="shared" si="4"/>
        <v>2605733258</v>
      </c>
      <c r="G49" s="38"/>
      <c r="J49" s="58">
        <v>43349</v>
      </c>
      <c r="K49" s="76">
        <v>5058948</v>
      </c>
      <c r="L49" s="77">
        <v>738352</v>
      </c>
      <c r="M49" s="72">
        <f t="shared" si="6"/>
        <v>5797300</v>
      </c>
      <c r="N49" s="73">
        <f t="shared" si="2"/>
        <v>142163358</v>
      </c>
      <c r="O49" s="72"/>
      <c r="P49" s="40">
        <f t="shared" si="5"/>
        <v>-2463569900</v>
      </c>
    </row>
    <row r="50" spans="1:16" x14ac:dyDescent="0.25">
      <c r="A50" s="6">
        <v>45</v>
      </c>
      <c r="B50" s="90">
        <v>42806</v>
      </c>
      <c r="C50" s="91">
        <v>48063313</v>
      </c>
      <c r="D50" s="91">
        <v>3388788</v>
      </c>
      <c r="E50" s="91">
        <f t="shared" si="3"/>
        <v>51452101</v>
      </c>
      <c r="F50" s="91">
        <f t="shared" si="4"/>
        <v>2657185359</v>
      </c>
      <c r="G50" s="38"/>
      <c r="J50" s="58">
        <v>43350</v>
      </c>
      <c r="K50" s="76">
        <v>3713284</v>
      </c>
      <c r="L50" s="75">
        <v>2181205</v>
      </c>
      <c r="M50" s="72">
        <f t="shared" si="6"/>
        <v>5894489</v>
      </c>
      <c r="N50" s="73">
        <f t="shared" si="2"/>
        <v>148057847</v>
      </c>
      <c r="O50" s="72"/>
      <c r="P50" s="40">
        <f t="shared" si="5"/>
        <v>-2509127512</v>
      </c>
    </row>
    <row r="51" spans="1:16" x14ac:dyDescent="0.25">
      <c r="A51" s="6">
        <v>46</v>
      </c>
      <c r="B51" s="90">
        <v>42807</v>
      </c>
      <c r="C51" s="91">
        <v>35903675</v>
      </c>
      <c r="D51" s="91">
        <v>38290875</v>
      </c>
      <c r="E51" s="91">
        <f t="shared" si="3"/>
        <v>74194550</v>
      </c>
      <c r="F51" s="91">
        <f t="shared" si="4"/>
        <v>2731379909</v>
      </c>
      <c r="G51" s="38"/>
      <c r="J51" s="58">
        <v>43351</v>
      </c>
      <c r="K51" s="76">
        <v>5128287</v>
      </c>
      <c r="L51" s="77">
        <v>2132796</v>
      </c>
      <c r="M51" s="72">
        <f t="shared" si="6"/>
        <v>7261083</v>
      </c>
      <c r="N51" s="73">
        <f t="shared" si="2"/>
        <v>155318930</v>
      </c>
      <c r="O51" s="72"/>
      <c r="P51" s="40">
        <f t="shared" si="5"/>
        <v>-2576060979</v>
      </c>
    </row>
    <row r="52" spans="1:16" x14ac:dyDescent="0.25">
      <c r="A52" s="6">
        <v>47</v>
      </c>
      <c r="B52" s="90">
        <v>42808</v>
      </c>
      <c r="C52" s="91">
        <v>38239338</v>
      </c>
      <c r="D52" s="91">
        <v>54213075</v>
      </c>
      <c r="E52" s="91">
        <f t="shared" si="3"/>
        <v>92452413</v>
      </c>
      <c r="F52" s="91">
        <f t="shared" si="4"/>
        <v>2823832322</v>
      </c>
      <c r="G52" s="38"/>
      <c r="J52" s="58">
        <v>43352</v>
      </c>
      <c r="K52" s="77">
        <v>5950934</v>
      </c>
      <c r="L52" s="78">
        <v>364738</v>
      </c>
      <c r="M52" s="72">
        <f t="shared" si="6"/>
        <v>6315672</v>
      </c>
      <c r="N52" s="73">
        <f t="shared" si="2"/>
        <v>161634602</v>
      </c>
      <c r="O52" s="72"/>
      <c r="P52" s="40">
        <f t="shared" si="5"/>
        <v>-2662197720</v>
      </c>
    </row>
    <row r="53" spans="1:16" x14ac:dyDescent="0.25">
      <c r="A53" s="6">
        <v>48</v>
      </c>
      <c r="B53" s="90">
        <v>42809</v>
      </c>
      <c r="C53" s="91">
        <v>49312375</v>
      </c>
      <c r="D53" s="91">
        <v>20342645</v>
      </c>
      <c r="E53" s="91">
        <f t="shared" si="3"/>
        <v>69655020</v>
      </c>
      <c r="F53" s="91">
        <f t="shared" si="4"/>
        <v>2893487342</v>
      </c>
      <c r="G53" s="38"/>
      <c r="J53" s="58">
        <v>43353</v>
      </c>
      <c r="K53" s="77">
        <v>5897048</v>
      </c>
      <c r="L53" s="78">
        <v>1506403</v>
      </c>
      <c r="M53" s="72">
        <f t="shared" si="6"/>
        <v>7403451</v>
      </c>
      <c r="N53" s="73">
        <f t="shared" si="2"/>
        <v>169038053</v>
      </c>
      <c r="O53" s="72"/>
      <c r="P53" s="40">
        <f t="shared" si="5"/>
        <v>-2724449289</v>
      </c>
    </row>
    <row r="54" spans="1:16" x14ac:dyDescent="0.25">
      <c r="A54" s="6">
        <v>49</v>
      </c>
      <c r="B54" s="90">
        <v>42810</v>
      </c>
      <c r="C54" s="91">
        <v>35343663</v>
      </c>
      <c r="D54" s="91">
        <v>24109713</v>
      </c>
      <c r="E54" s="91">
        <f t="shared" si="3"/>
        <v>59453376</v>
      </c>
      <c r="F54" s="91">
        <f t="shared" si="4"/>
        <v>2952940718</v>
      </c>
      <c r="G54" s="38"/>
      <c r="J54" s="58">
        <v>43354</v>
      </c>
      <c r="K54" s="105">
        <v>3634149</v>
      </c>
      <c r="L54" s="79">
        <v>213251</v>
      </c>
      <c r="M54" s="72">
        <f t="shared" si="6"/>
        <v>3847400</v>
      </c>
      <c r="N54" s="73">
        <f t="shared" si="2"/>
        <v>172885453</v>
      </c>
      <c r="O54" s="72"/>
      <c r="P54" s="40">
        <f t="shared" si="5"/>
        <v>-2780055265</v>
      </c>
    </row>
    <row r="55" spans="1:16" x14ac:dyDescent="0.25">
      <c r="A55" s="6">
        <v>50</v>
      </c>
      <c r="B55" s="90">
        <v>42811</v>
      </c>
      <c r="C55" s="91">
        <v>65284400</v>
      </c>
      <c r="D55" s="91">
        <v>42648392</v>
      </c>
      <c r="E55" s="91">
        <f t="shared" si="3"/>
        <v>107932792</v>
      </c>
      <c r="F55" s="91">
        <f t="shared" si="4"/>
        <v>3060873510</v>
      </c>
      <c r="G55" s="38"/>
      <c r="J55" s="58">
        <v>43355</v>
      </c>
      <c r="K55" s="105">
        <v>5413239</v>
      </c>
      <c r="L55" s="79">
        <v>1582079</v>
      </c>
      <c r="M55" s="72">
        <f t="shared" si="6"/>
        <v>6995318</v>
      </c>
      <c r="N55" s="73">
        <f t="shared" si="2"/>
        <v>179880771</v>
      </c>
      <c r="O55" s="72"/>
      <c r="P55" s="40">
        <f t="shared" si="5"/>
        <v>-2880992739</v>
      </c>
    </row>
    <row r="56" spans="1:16" x14ac:dyDescent="0.25">
      <c r="A56" s="6">
        <v>51</v>
      </c>
      <c r="B56" s="90">
        <v>42812</v>
      </c>
      <c r="C56" s="91">
        <v>80715113</v>
      </c>
      <c r="D56" s="91">
        <v>29837225</v>
      </c>
      <c r="E56" s="91">
        <f t="shared" si="3"/>
        <v>110552338</v>
      </c>
      <c r="F56" s="91">
        <f t="shared" si="4"/>
        <v>3171425848</v>
      </c>
      <c r="G56" s="80"/>
      <c r="J56" s="58">
        <v>43356</v>
      </c>
      <c r="K56" s="111">
        <v>4190613</v>
      </c>
      <c r="L56" s="82">
        <v>525551</v>
      </c>
      <c r="M56" s="72">
        <f t="shared" si="6"/>
        <v>4716164</v>
      </c>
      <c r="N56" s="73">
        <f t="shared" si="2"/>
        <v>184596935</v>
      </c>
      <c r="O56" s="72"/>
      <c r="P56" s="40">
        <f t="shared" si="5"/>
        <v>-2986828913</v>
      </c>
    </row>
    <row r="57" spans="1:16" x14ac:dyDescent="0.25">
      <c r="A57" s="6">
        <v>52</v>
      </c>
      <c r="B57" s="90">
        <v>42813</v>
      </c>
      <c r="C57" s="91">
        <v>46632650</v>
      </c>
      <c r="D57" s="91">
        <v>6095563</v>
      </c>
      <c r="E57" s="91">
        <f t="shared" si="3"/>
        <v>52728213</v>
      </c>
      <c r="F57" s="91">
        <f t="shared" si="4"/>
        <v>3224154061</v>
      </c>
      <c r="G57" s="80"/>
      <c r="J57" s="58">
        <v>43357</v>
      </c>
      <c r="K57" s="105">
        <v>5737394</v>
      </c>
      <c r="L57" s="82">
        <v>817853</v>
      </c>
      <c r="M57" s="72">
        <f t="shared" si="6"/>
        <v>6555247</v>
      </c>
      <c r="N57" s="73">
        <f t="shared" si="2"/>
        <v>191152182</v>
      </c>
      <c r="O57" s="72"/>
      <c r="P57" s="40">
        <f t="shared" si="5"/>
        <v>-3033001879</v>
      </c>
    </row>
    <row r="58" spans="1:16" x14ac:dyDescent="0.25">
      <c r="A58" s="6">
        <v>53</v>
      </c>
      <c r="B58" s="90">
        <v>42814</v>
      </c>
      <c r="C58" s="91">
        <v>42774813</v>
      </c>
      <c r="D58" s="91">
        <v>37509201</v>
      </c>
      <c r="E58" s="91">
        <f t="shared" si="3"/>
        <v>80284014</v>
      </c>
      <c r="F58" s="91">
        <f t="shared" si="4"/>
        <v>3304438075</v>
      </c>
      <c r="G58" s="80"/>
      <c r="J58" s="58">
        <v>43358</v>
      </c>
      <c r="K58" s="105">
        <v>3636075</v>
      </c>
      <c r="L58" s="82">
        <v>1031154</v>
      </c>
      <c r="M58" s="72">
        <f t="shared" si="6"/>
        <v>4667229</v>
      </c>
      <c r="N58" s="73">
        <f t="shared" si="2"/>
        <v>195819411</v>
      </c>
      <c r="O58" s="72"/>
      <c r="P58" s="40">
        <f t="shared" si="5"/>
        <v>-3108618664</v>
      </c>
    </row>
    <row r="59" spans="1:16" x14ac:dyDescent="0.25">
      <c r="A59" s="6">
        <v>54</v>
      </c>
      <c r="B59" s="90">
        <v>42815</v>
      </c>
      <c r="C59" s="91">
        <v>49685350</v>
      </c>
      <c r="D59" s="91">
        <v>36656850</v>
      </c>
      <c r="E59" s="91">
        <f t="shared" si="3"/>
        <v>86342200</v>
      </c>
      <c r="F59" s="91">
        <f t="shared" si="4"/>
        <v>3390780275</v>
      </c>
      <c r="G59" s="80"/>
      <c r="J59" s="58">
        <v>43359</v>
      </c>
      <c r="K59" s="111">
        <v>6457159</v>
      </c>
      <c r="L59" s="82">
        <v>767828</v>
      </c>
      <c r="M59" s="72">
        <f t="shared" si="6"/>
        <v>7224987</v>
      </c>
      <c r="N59" s="73">
        <f t="shared" si="2"/>
        <v>203044398</v>
      </c>
      <c r="O59" s="72"/>
      <c r="P59" s="40">
        <f t="shared" si="5"/>
        <v>-3187735877</v>
      </c>
    </row>
    <row r="60" spans="1:16" x14ac:dyDescent="0.25">
      <c r="A60" s="6">
        <v>55</v>
      </c>
      <c r="B60" s="90">
        <v>42816</v>
      </c>
      <c r="C60" s="91">
        <v>38456417</v>
      </c>
      <c r="D60" s="91">
        <v>57274786</v>
      </c>
      <c r="E60" s="91">
        <f t="shared" si="3"/>
        <v>95731203</v>
      </c>
      <c r="F60" s="91">
        <f t="shared" si="4"/>
        <v>3486511478</v>
      </c>
      <c r="G60" s="80"/>
      <c r="J60" s="58">
        <v>43360</v>
      </c>
      <c r="K60" s="112">
        <v>2666393</v>
      </c>
      <c r="L60" s="103">
        <v>487816</v>
      </c>
      <c r="M60" s="72">
        <f t="shared" si="6"/>
        <v>3154209</v>
      </c>
      <c r="N60" s="73">
        <f t="shared" si="2"/>
        <v>206198607</v>
      </c>
      <c r="O60" s="72"/>
      <c r="P60" s="40">
        <f t="shared" si="5"/>
        <v>-3280312871</v>
      </c>
    </row>
    <row r="61" spans="1:16" x14ac:dyDescent="0.25">
      <c r="A61" s="6">
        <v>56</v>
      </c>
      <c r="B61" s="90">
        <v>42817</v>
      </c>
      <c r="C61" s="91">
        <v>44315488</v>
      </c>
      <c r="D61" s="91">
        <v>41460600</v>
      </c>
      <c r="E61" s="38">
        <f>C61+D61</f>
        <v>85776088</v>
      </c>
      <c r="F61" s="91">
        <f t="shared" si="4"/>
        <v>3572287566</v>
      </c>
      <c r="G61" s="38"/>
      <c r="J61" s="58">
        <v>43361</v>
      </c>
      <c r="K61" s="105">
        <v>5422866</v>
      </c>
      <c r="L61" s="79">
        <v>123676</v>
      </c>
      <c r="M61" s="72">
        <f t="shared" si="6"/>
        <v>5546542</v>
      </c>
      <c r="N61" s="73">
        <f t="shared" si="2"/>
        <v>211745149</v>
      </c>
      <c r="O61" s="72"/>
      <c r="P61" s="40">
        <f t="shared" si="5"/>
        <v>-3360542417</v>
      </c>
    </row>
    <row r="62" spans="1:16" x14ac:dyDescent="0.25">
      <c r="A62" s="6">
        <v>57</v>
      </c>
      <c r="B62" s="90">
        <v>42818</v>
      </c>
      <c r="C62" s="91">
        <v>28459288</v>
      </c>
      <c r="D62" s="91">
        <v>34935688</v>
      </c>
      <c r="E62" s="38">
        <f t="shared" ref="E62:E70" si="7">C62+D62</f>
        <v>63394976</v>
      </c>
      <c r="F62" s="91">
        <f t="shared" si="4"/>
        <v>3635682542</v>
      </c>
      <c r="G62" s="6"/>
      <c r="J62" s="58">
        <v>43362</v>
      </c>
      <c r="K62" s="105">
        <v>4403602</v>
      </c>
      <c r="L62" s="79">
        <v>5022024</v>
      </c>
      <c r="M62" s="72">
        <f t="shared" si="6"/>
        <v>9425626</v>
      </c>
      <c r="N62" s="73">
        <f t="shared" si="2"/>
        <v>221170775</v>
      </c>
      <c r="O62" s="72"/>
      <c r="P62" s="40">
        <f t="shared" si="5"/>
        <v>-3414511767</v>
      </c>
    </row>
    <row r="63" spans="1:16" x14ac:dyDescent="0.25">
      <c r="A63" s="6">
        <v>58</v>
      </c>
      <c r="B63" s="90">
        <v>42819</v>
      </c>
      <c r="C63" s="91">
        <v>54804413</v>
      </c>
      <c r="D63" s="91">
        <v>26919025</v>
      </c>
      <c r="E63" s="38">
        <f t="shared" si="7"/>
        <v>81723438</v>
      </c>
      <c r="F63" s="91">
        <f t="shared" si="4"/>
        <v>3717405980</v>
      </c>
      <c r="G63" s="6"/>
      <c r="J63" s="58">
        <v>43363</v>
      </c>
      <c r="K63" s="101">
        <v>4056464</v>
      </c>
      <c r="L63" s="102">
        <v>6517733</v>
      </c>
      <c r="M63" s="94">
        <f t="shared" si="6"/>
        <v>10574197</v>
      </c>
      <c r="N63" s="95">
        <f t="shared" si="2"/>
        <v>231744972</v>
      </c>
      <c r="O63" s="72"/>
      <c r="P63" s="40">
        <f t="shared" si="5"/>
        <v>-3485661008</v>
      </c>
    </row>
    <row r="64" spans="1:16" x14ac:dyDescent="0.25">
      <c r="A64" s="6">
        <v>59</v>
      </c>
      <c r="B64" s="90">
        <v>42820</v>
      </c>
      <c r="C64" s="91">
        <v>55783000</v>
      </c>
      <c r="D64" s="91">
        <v>13825350</v>
      </c>
      <c r="E64" s="38">
        <f t="shared" si="7"/>
        <v>69608350</v>
      </c>
      <c r="F64" s="91">
        <f t="shared" si="4"/>
        <v>3787014330</v>
      </c>
      <c r="G64" s="6"/>
      <c r="J64" s="58">
        <v>43364</v>
      </c>
      <c r="K64" s="101">
        <v>3687735</v>
      </c>
      <c r="L64" s="78">
        <v>1218954</v>
      </c>
      <c r="M64" s="94">
        <f t="shared" si="6"/>
        <v>4906689</v>
      </c>
      <c r="N64" s="95">
        <f t="shared" si="2"/>
        <v>236651661</v>
      </c>
      <c r="O64" s="94"/>
      <c r="P64" s="40">
        <f t="shared" si="5"/>
        <v>-3550362669</v>
      </c>
    </row>
    <row r="65" spans="1:16" x14ac:dyDescent="0.25">
      <c r="A65" s="6">
        <v>60</v>
      </c>
      <c r="B65" s="90">
        <v>42821</v>
      </c>
      <c r="C65" s="91">
        <v>57951950</v>
      </c>
      <c r="D65" s="91">
        <v>69921738</v>
      </c>
      <c r="E65" s="38">
        <f t="shared" si="7"/>
        <v>127873688</v>
      </c>
      <c r="F65" s="91">
        <f t="shared" si="4"/>
        <v>3914888018</v>
      </c>
      <c r="G65" s="6"/>
      <c r="J65" s="58">
        <v>43365</v>
      </c>
      <c r="K65" s="101">
        <v>4235713</v>
      </c>
      <c r="L65" s="78">
        <v>2433585</v>
      </c>
      <c r="M65" s="94">
        <f t="shared" si="6"/>
        <v>6669298</v>
      </c>
      <c r="N65" s="95">
        <f t="shared" si="2"/>
        <v>243320959</v>
      </c>
      <c r="O65" s="94"/>
      <c r="P65" s="40">
        <f t="shared" si="5"/>
        <v>-3671567059</v>
      </c>
    </row>
    <row r="66" spans="1:16" x14ac:dyDescent="0.25">
      <c r="A66" s="6">
        <v>61</v>
      </c>
      <c r="B66" s="90">
        <v>42822</v>
      </c>
      <c r="C66" s="91">
        <v>58309188</v>
      </c>
      <c r="D66" s="91">
        <v>39839363</v>
      </c>
      <c r="E66" s="38">
        <f t="shared" si="7"/>
        <v>98148551</v>
      </c>
      <c r="F66" s="91">
        <f t="shared" si="4"/>
        <v>4013036569</v>
      </c>
      <c r="G66" s="6"/>
      <c r="J66" s="58">
        <v>43366</v>
      </c>
      <c r="K66" s="101">
        <v>6669817</v>
      </c>
      <c r="L66" s="78">
        <v>359788</v>
      </c>
      <c r="M66" s="94">
        <f t="shared" si="6"/>
        <v>7029605</v>
      </c>
      <c r="N66" s="95">
        <f t="shared" si="2"/>
        <v>250350564</v>
      </c>
      <c r="O66" s="94"/>
      <c r="P66" s="40">
        <f t="shared" si="5"/>
        <v>-3762686005</v>
      </c>
    </row>
    <row r="67" spans="1:16" ht="15.75" thickBot="1" x14ac:dyDescent="0.3">
      <c r="A67" s="6">
        <v>62</v>
      </c>
      <c r="B67" s="90">
        <v>42823</v>
      </c>
      <c r="C67" s="91">
        <v>29671425</v>
      </c>
      <c r="D67" s="91">
        <v>28767838</v>
      </c>
      <c r="E67" s="38">
        <f t="shared" si="7"/>
        <v>58439263</v>
      </c>
      <c r="F67" s="91">
        <f t="shared" si="4"/>
        <v>4071475832</v>
      </c>
      <c r="G67" s="6"/>
      <c r="J67" s="58">
        <v>43367</v>
      </c>
      <c r="K67" s="101">
        <v>3807747</v>
      </c>
      <c r="L67" s="79">
        <v>124363</v>
      </c>
      <c r="M67" s="94">
        <f t="shared" si="6"/>
        <v>3932110</v>
      </c>
      <c r="N67" s="95">
        <f t="shared" si="2"/>
        <v>254282674</v>
      </c>
      <c r="O67" s="94"/>
      <c r="P67" s="40">
        <f t="shared" si="5"/>
        <v>-3817193158</v>
      </c>
    </row>
    <row r="68" spans="1:16" ht="15.75" thickBot="1" x14ac:dyDescent="0.3">
      <c r="A68" s="6">
        <v>63</v>
      </c>
      <c r="B68" s="90">
        <v>42824</v>
      </c>
      <c r="C68" s="91">
        <v>48702938</v>
      </c>
      <c r="D68" s="91">
        <v>47030550</v>
      </c>
      <c r="E68" s="38">
        <f t="shared" si="7"/>
        <v>95733488</v>
      </c>
      <c r="F68" s="91">
        <f t="shared" si="4"/>
        <v>4167209320</v>
      </c>
      <c r="G68" s="6"/>
      <c r="J68" s="58">
        <v>43368</v>
      </c>
      <c r="K68" s="106">
        <v>5482633</v>
      </c>
      <c r="L68" s="104">
        <v>917589</v>
      </c>
      <c r="M68" s="94">
        <f t="shared" si="6"/>
        <v>6400222</v>
      </c>
      <c r="N68" s="95">
        <f t="shared" si="2"/>
        <v>260682896</v>
      </c>
      <c r="O68" s="94"/>
      <c r="P68" s="40">
        <f t="shared" si="5"/>
        <v>-3906526424</v>
      </c>
    </row>
    <row r="69" spans="1:16" ht="15.75" thickBot="1" x14ac:dyDescent="0.3">
      <c r="A69" s="6">
        <v>64</v>
      </c>
      <c r="B69" s="90">
        <v>42825</v>
      </c>
      <c r="C69" s="91">
        <v>35563500</v>
      </c>
      <c r="D69" s="91">
        <v>23656400</v>
      </c>
      <c r="E69" s="38">
        <f t="shared" si="7"/>
        <v>59219900</v>
      </c>
      <c r="F69" s="91">
        <f t="shared" si="4"/>
        <v>4226429220</v>
      </c>
      <c r="G69" s="6"/>
      <c r="J69" s="58">
        <v>43369</v>
      </c>
      <c r="K69" s="106">
        <v>5441501</v>
      </c>
      <c r="L69" s="104">
        <v>1031738</v>
      </c>
      <c r="M69" s="94">
        <f t="shared" si="6"/>
        <v>6473239</v>
      </c>
      <c r="N69" s="95">
        <f t="shared" si="2"/>
        <v>267156135</v>
      </c>
      <c r="O69" s="94"/>
      <c r="P69" s="40">
        <f t="shared" si="5"/>
        <v>-3959273085</v>
      </c>
    </row>
    <row r="70" spans="1:16" x14ac:dyDescent="0.25">
      <c r="A70" s="6">
        <v>64</v>
      </c>
      <c r="B70" s="90">
        <v>42826</v>
      </c>
      <c r="C70" s="91">
        <v>59215363</v>
      </c>
      <c r="D70" s="38">
        <v>20778363</v>
      </c>
      <c r="E70" s="38">
        <f t="shared" si="7"/>
        <v>79993726</v>
      </c>
      <c r="F70" s="91">
        <f t="shared" si="4"/>
        <v>4306422946</v>
      </c>
      <c r="G70" s="6"/>
      <c r="J70" s="58">
        <v>43370</v>
      </c>
      <c r="K70" s="121">
        <v>5542439</v>
      </c>
      <c r="L70" s="122">
        <v>2541470</v>
      </c>
      <c r="M70" s="94">
        <f t="shared" si="6"/>
        <v>8083909</v>
      </c>
      <c r="N70" s="95">
        <f t="shared" si="2"/>
        <v>275240044</v>
      </c>
      <c r="O70" s="94"/>
    </row>
    <row r="71" spans="1:16" x14ac:dyDescent="0.25">
      <c r="B71" s="81" t="s">
        <v>7</v>
      </c>
      <c r="C71" s="92">
        <f>SUM(C6:C69)</f>
        <v>2514371547</v>
      </c>
      <c r="D71" s="92">
        <f>SUM(D6:D69)</f>
        <v>1712057673</v>
      </c>
      <c r="E71" s="92">
        <f>C71+D71</f>
        <v>4226429220</v>
      </c>
      <c r="F71" s="93"/>
      <c r="G71" s="92"/>
      <c r="J71" s="81" t="s">
        <v>7</v>
      </c>
      <c r="K71" s="92">
        <f>SUM(K6:K69)</f>
        <v>177516260</v>
      </c>
      <c r="L71" s="92">
        <f>SUM(L6:L69)</f>
        <v>89639875</v>
      </c>
      <c r="M71" s="92">
        <f>K71+L71</f>
        <v>267156135</v>
      </c>
      <c r="N71" s="93"/>
      <c r="O71" s="92"/>
    </row>
    <row r="74" spans="1:16" x14ac:dyDescent="0.25">
      <c r="L74" s="120"/>
    </row>
  </sheetData>
  <autoFilter ref="J4:O62"/>
  <mergeCells count="3">
    <mergeCell ref="B3:G3"/>
    <mergeCell ref="B5:G5"/>
    <mergeCell ref="J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1"/>
  <sheetViews>
    <sheetView topLeftCell="A2" workbookViewId="0">
      <pane xSplit="1" ySplit="4" topLeftCell="B60" activePane="bottomRight" state="frozen"/>
      <selection activeCell="A2" sqref="A2"/>
      <selection pane="topRight" activeCell="B2" sqref="B2"/>
      <selection pane="bottomLeft" activeCell="A6" sqref="A6"/>
      <selection pane="bottomRight" activeCell="H73" sqref="H73"/>
    </sheetView>
  </sheetViews>
  <sheetFormatPr defaultRowHeight="15" x14ac:dyDescent="0.25"/>
  <cols>
    <col min="1" max="1" width="4" customWidth="1"/>
    <col min="2" max="2" width="11.5703125" customWidth="1"/>
    <col min="3" max="5" width="11" customWidth="1"/>
    <col min="6" max="6" width="12.28515625" bestFit="1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117">
        <v>2017</v>
      </c>
      <c r="C3" s="117"/>
      <c r="D3" s="117"/>
      <c r="E3" s="117"/>
      <c r="F3" s="117"/>
      <c r="G3" s="117"/>
      <c r="I3" s="117">
        <v>2018</v>
      </c>
      <c r="J3" s="117"/>
      <c r="K3" s="117"/>
      <c r="L3" s="117"/>
      <c r="M3" s="117"/>
      <c r="N3" s="117"/>
    </row>
    <row r="4" spans="1:15" x14ac:dyDescent="0.25">
      <c r="A4" s="6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A5" s="6">
        <v>1</v>
      </c>
      <c r="B5" s="116" t="s">
        <v>6</v>
      </c>
      <c r="C5" s="116"/>
      <c r="D5" s="116"/>
      <c r="E5" s="116"/>
      <c r="F5" s="116"/>
      <c r="G5" s="116"/>
      <c r="I5" s="116" t="s">
        <v>6</v>
      </c>
      <c r="J5" s="116"/>
      <c r="K5" s="116"/>
      <c r="L5" s="116"/>
      <c r="M5" s="116"/>
      <c r="N5" s="116"/>
    </row>
    <row r="6" spans="1:15" x14ac:dyDescent="0.25">
      <c r="A6" s="97">
        <v>2</v>
      </c>
      <c r="B6" s="58">
        <v>42762</v>
      </c>
      <c r="C6" s="3">
        <v>657</v>
      </c>
      <c r="D6" s="3">
        <v>792</v>
      </c>
      <c r="E6" s="3">
        <f>SUM(C6:D6)</f>
        <v>1449</v>
      </c>
      <c r="F6" s="3">
        <f>SUM(E6)</f>
        <v>1449</v>
      </c>
      <c r="G6" s="3"/>
      <c r="I6" s="58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41" si="0">M6-F6</f>
        <v>-1409</v>
      </c>
    </row>
    <row r="7" spans="1:15" x14ac:dyDescent="0.25">
      <c r="A7" s="97">
        <v>3</v>
      </c>
      <c r="B7" s="58">
        <v>42763</v>
      </c>
      <c r="C7" s="3">
        <v>931</v>
      </c>
      <c r="D7" s="3">
        <v>768</v>
      </c>
      <c r="E7" s="3">
        <f t="shared" ref="E7:E70" si="1">SUM(C7:D7)</f>
        <v>1699</v>
      </c>
      <c r="F7" s="4">
        <f>SUM(F6+E7)</f>
        <v>3148</v>
      </c>
      <c r="G7" s="4"/>
      <c r="I7" s="58">
        <v>43307</v>
      </c>
      <c r="J7" s="3">
        <v>12</v>
      </c>
      <c r="K7" s="3">
        <v>12</v>
      </c>
      <c r="L7" s="4">
        <f t="shared" ref="L7:L35" si="2">J7+K7</f>
        <v>24</v>
      </c>
      <c r="M7" s="5">
        <f>L7+M6</f>
        <v>64</v>
      </c>
      <c r="N7" s="6"/>
      <c r="O7" s="8">
        <f t="shared" si="0"/>
        <v>-3084</v>
      </c>
    </row>
    <row r="8" spans="1:15" x14ac:dyDescent="0.25">
      <c r="A8" s="97">
        <v>4</v>
      </c>
      <c r="B8" s="58">
        <v>42764</v>
      </c>
      <c r="C8" s="3">
        <v>339</v>
      </c>
      <c r="D8" s="3">
        <v>489</v>
      </c>
      <c r="E8" s="3">
        <f t="shared" si="1"/>
        <v>828</v>
      </c>
      <c r="F8" s="4">
        <f t="shared" ref="F8:F70" si="3">SUM(F7+E8)</f>
        <v>3976</v>
      </c>
      <c r="G8" s="3"/>
      <c r="I8" s="58">
        <v>43308</v>
      </c>
      <c r="J8" s="4">
        <v>56</v>
      </c>
      <c r="K8" s="4">
        <v>56</v>
      </c>
      <c r="L8" s="4">
        <f t="shared" si="2"/>
        <v>112</v>
      </c>
      <c r="M8" s="5">
        <f t="shared" ref="M8:M35" si="4">L8+M7</f>
        <v>176</v>
      </c>
      <c r="N8" s="6"/>
      <c r="O8" s="8">
        <f t="shared" si="0"/>
        <v>-3800</v>
      </c>
    </row>
    <row r="9" spans="1:15" x14ac:dyDescent="0.25">
      <c r="A9" s="97">
        <v>5</v>
      </c>
      <c r="B9" s="58">
        <v>42765</v>
      </c>
      <c r="C9" s="3">
        <v>371</v>
      </c>
      <c r="D9" s="3">
        <v>367</v>
      </c>
      <c r="E9" s="3">
        <f t="shared" si="1"/>
        <v>738</v>
      </c>
      <c r="F9" s="4">
        <f t="shared" si="3"/>
        <v>4714</v>
      </c>
      <c r="G9" s="3"/>
      <c r="I9" s="58">
        <v>43309</v>
      </c>
      <c r="J9" s="3">
        <v>220</v>
      </c>
      <c r="K9" s="3">
        <v>220</v>
      </c>
      <c r="L9" s="4">
        <f t="shared" si="2"/>
        <v>440</v>
      </c>
      <c r="M9" s="5">
        <f t="shared" si="4"/>
        <v>616</v>
      </c>
      <c r="N9" s="6"/>
      <c r="O9" s="8">
        <f t="shared" si="0"/>
        <v>-4098</v>
      </c>
    </row>
    <row r="10" spans="1:15" x14ac:dyDescent="0.25">
      <c r="A10" s="97">
        <v>6</v>
      </c>
      <c r="B10" s="58">
        <v>42766</v>
      </c>
      <c r="C10" s="3">
        <v>221</v>
      </c>
      <c r="D10" s="3">
        <v>318</v>
      </c>
      <c r="E10" s="3">
        <f t="shared" si="1"/>
        <v>539</v>
      </c>
      <c r="F10" s="4">
        <f t="shared" si="3"/>
        <v>5253</v>
      </c>
      <c r="G10" s="98">
        <f>SUM(F10)</f>
        <v>5253</v>
      </c>
      <c r="I10" s="58">
        <v>43310</v>
      </c>
      <c r="J10" s="3">
        <v>30</v>
      </c>
      <c r="K10" s="3">
        <v>30</v>
      </c>
      <c r="L10" s="4">
        <f t="shared" si="2"/>
        <v>60</v>
      </c>
      <c r="M10" s="5">
        <f t="shared" si="4"/>
        <v>676</v>
      </c>
      <c r="N10" s="6"/>
      <c r="O10" s="8">
        <f t="shared" si="0"/>
        <v>-4577</v>
      </c>
    </row>
    <row r="11" spans="1:15" x14ac:dyDescent="0.25">
      <c r="A11" s="97">
        <v>7</v>
      </c>
      <c r="B11" s="58">
        <v>42767</v>
      </c>
      <c r="C11" s="3">
        <v>966</v>
      </c>
      <c r="D11" s="3">
        <v>1157</v>
      </c>
      <c r="E11" s="3">
        <f>SUM(C11+D11)</f>
        <v>2123</v>
      </c>
      <c r="F11" s="4">
        <f t="shared" si="3"/>
        <v>7376</v>
      </c>
      <c r="G11" s="4"/>
      <c r="I11" s="58">
        <v>43311</v>
      </c>
      <c r="J11" s="6">
        <v>325</v>
      </c>
      <c r="K11" s="6">
        <v>324</v>
      </c>
      <c r="L11" s="4">
        <f t="shared" si="2"/>
        <v>649</v>
      </c>
      <c r="M11" s="5">
        <f t="shared" si="4"/>
        <v>1325</v>
      </c>
      <c r="N11" s="6"/>
      <c r="O11" s="8">
        <f t="shared" si="0"/>
        <v>-6051</v>
      </c>
    </row>
    <row r="12" spans="1:15" x14ac:dyDescent="0.25">
      <c r="A12" s="97">
        <v>8</v>
      </c>
      <c r="B12" s="58">
        <v>42768</v>
      </c>
      <c r="C12" s="3">
        <v>99</v>
      </c>
      <c r="D12" s="3">
        <v>91</v>
      </c>
      <c r="E12" s="3">
        <f t="shared" si="1"/>
        <v>190</v>
      </c>
      <c r="F12" s="4">
        <f t="shared" si="3"/>
        <v>7566</v>
      </c>
      <c r="G12" s="3"/>
      <c r="I12" s="58">
        <v>43312</v>
      </c>
      <c r="J12" s="6">
        <f>100+9</f>
        <v>109</v>
      </c>
      <c r="K12" s="6">
        <f>100+9</f>
        <v>109</v>
      </c>
      <c r="L12" s="4">
        <f t="shared" si="2"/>
        <v>218</v>
      </c>
      <c r="M12" s="5">
        <f t="shared" si="4"/>
        <v>1543</v>
      </c>
      <c r="N12" s="5"/>
      <c r="O12" s="8">
        <f t="shared" si="0"/>
        <v>-6023</v>
      </c>
    </row>
    <row r="13" spans="1:15" x14ac:dyDescent="0.25">
      <c r="A13" s="97">
        <v>9</v>
      </c>
      <c r="B13" s="58">
        <v>42769</v>
      </c>
      <c r="C13" s="3">
        <v>548</v>
      </c>
      <c r="D13" s="3">
        <v>570</v>
      </c>
      <c r="E13" s="3">
        <f t="shared" si="1"/>
        <v>1118</v>
      </c>
      <c r="F13" s="4">
        <f t="shared" si="3"/>
        <v>8684</v>
      </c>
      <c r="G13" s="3"/>
      <c r="I13" s="58">
        <v>43313</v>
      </c>
      <c r="J13" s="3">
        <f>100+24</f>
        <v>124</v>
      </c>
      <c r="K13" s="3">
        <f>100+100+28</f>
        <v>228</v>
      </c>
      <c r="L13" s="4">
        <f t="shared" si="2"/>
        <v>352</v>
      </c>
      <c r="M13" s="5">
        <f t="shared" si="4"/>
        <v>1895</v>
      </c>
      <c r="N13" s="6"/>
      <c r="O13" s="8">
        <f t="shared" si="0"/>
        <v>-6789</v>
      </c>
    </row>
    <row r="14" spans="1:15" x14ac:dyDescent="0.25">
      <c r="A14" s="97">
        <v>10</v>
      </c>
      <c r="B14" s="58">
        <v>42770</v>
      </c>
      <c r="C14" s="3">
        <v>1282</v>
      </c>
      <c r="D14" s="3">
        <v>1283</v>
      </c>
      <c r="E14" s="3">
        <f>SUM(C14:D14)</f>
        <v>2565</v>
      </c>
      <c r="F14" s="4">
        <f t="shared" si="3"/>
        <v>11249</v>
      </c>
      <c r="G14" s="4"/>
      <c r="I14" s="58">
        <v>43314</v>
      </c>
      <c r="J14" s="3">
        <v>31</v>
      </c>
      <c r="K14" s="3">
        <v>31</v>
      </c>
      <c r="L14" s="4">
        <f t="shared" si="2"/>
        <v>62</v>
      </c>
      <c r="M14" s="5">
        <f t="shared" si="4"/>
        <v>1957</v>
      </c>
      <c r="N14" s="6"/>
      <c r="O14" s="8">
        <f t="shared" si="0"/>
        <v>-9292</v>
      </c>
    </row>
    <row r="15" spans="1:15" x14ac:dyDescent="0.25">
      <c r="A15" s="97">
        <v>11</v>
      </c>
      <c r="B15" s="58">
        <v>42771</v>
      </c>
      <c r="C15" s="3">
        <v>276</v>
      </c>
      <c r="D15" s="3">
        <v>264</v>
      </c>
      <c r="E15" s="3">
        <f t="shared" si="1"/>
        <v>540</v>
      </c>
      <c r="F15" s="4">
        <f t="shared" si="3"/>
        <v>11789</v>
      </c>
      <c r="G15" s="3"/>
      <c r="I15" s="58">
        <v>43315</v>
      </c>
      <c r="J15" s="3">
        <v>471</v>
      </c>
      <c r="K15" s="4">
        <v>577</v>
      </c>
      <c r="L15" s="4">
        <f t="shared" si="2"/>
        <v>1048</v>
      </c>
      <c r="M15" s="5">
        <f t="shared" si="4"/>
        <v>3005</v>
      </c>
      <c r="N15" s="6"/>
      <c r="O15" s="8">
        <f t="shared" si="0"/>
        <v>-8784</v>
      </c>
    </row>
    <row r="16" spans="1:15" x14ac:dyDescent="0.25">
      <c r="A16" s="97">
        <v>12</v>
      </c>
      <c r="B16" s="58">
        <v>42772</v>
      </c>
      <c r="C16" s="3">
        <v>936</v>
      </c>
      <c r="D16" s="3">
        <v>945</v>
      </c>
      <c r="E16" s="3">
        <f t="shared" si="1"/>
        <v>1881</v>
      </c>
      <c r="F16" s="4">
        <f t="shared" si="3"/>
        <v>13670</v>
      </c>
      <c r="G16" s="4"/>
      <c r="I16" s="58">
        <v>43316</v>
      </c>
      <c r="J16" s="3">
        <v>199</v>
      </c>
      <c r="K16" s="3">
        <v>224</v>
      </c>
      <c r="L16" s="4">
        <f t="shared" si="2"/>
        <v>423</v>
      </c>
      <c r="M16" s="5">
        <f t="shared" si="4"/>
        <v>3428</v>
      </c>
      <c r="N16" s="6"/>
      <c r="O16" s="8">
        <f t="shared" si="0"/>
        <v>-10242</v>
      </c>
    </row>
    <row r="17" spans="1:15" x14ac:dyDescent="0.25">
      <c r="A17" s="97">
        <v>13</v>
      </c>
      <c r="B17" s="58">
        <v>42773</v>
      </c>
      <c r="C17" s="3">
        <v>193</v>
      </c>
      <c r="D17" s="3">
        <v>195</v>
      </c>
      <c r="E17" s="3">
        <f t="shared" si="1"/>
        <v>388</v>
      </c>
      <c r="F17" s="4">
        <f t="shared" si="3"/>
        <v>14058</v>
      </c>
      <c r="G17" s="3"/>
      <c r="I17" s="58">
        <v>43317</v>
      </c>
      <c r="J17" s="3">
        <v>460</v>
      </c>
      <c r="K17" s="3">
        <v>556</v>
      </c>
      <c r="L17" s="4">
        <f t="shared" si="2"/>
        <v>1016</v>
      </c>
      <c r="M17" s="5">
        <f t="shared" si="4"/>
        <v>4444</v>
      </c>
      <c r="N17" s="6"/>
      <c r="O17" s="8">
        <f t="shared" si="0"/>
        <v>-9614</v>
      </c>
    </row>
    <row r="18" spans="1:15" x14ac:dyDescent="0.25">
      <c r="A18" s="97">
        <v>14</v>
      </c>
      <c r="B18" s="58">
        <v>42774</v>
      </c>
      <c r="C18" s="3">
        <v>769</v>
      </c>
      <c r="D18" s="3">
        <v>829</v>
      </c>
      <c r="E18" s="3">
        <f t="shared" si="1"/>
        <v>1598</v>
      </c>
      <c r="F18" s="4">
        <f t="shared" si="3"/>
        <v>15656</v>
      </c>
      <c r="G18" s="3"/>
      <c r="I18" s="58">
        <v>43318</v>
      </c>
      <c r="J18" s="6">
        <v>371</v>
      </c>
      <c r="K18" s="6">
        <v>374</v>
      </c>
      <c r="L18" s="4">
        <f t="shared" si="2"/>
        <v>745</v>
      </c>
      <c r="M18" s="5">
        <f t="shared" si="4"/>
        <v>5189</v>
      </c>
      <c r="N18" s="6"/>
      <c r="O18" s="8">
        <f t="shared" si="0"/>
        <v>-10467</v>
      </c>
    </row>
    <row r="19" spans="1:15" x14ac:dyDescent="0.25">
      <c r="A19" s="97">
        <v>15</v>
      </c>
      <c r="B19" s="58">
        <v>42775</v>
      </c>
      <c r="C19" s="3">
        <v>426</v>
      </c>
      <c r="D19" s="3">
        <v>426</v>
      </c>
      <c r="E19" s="3">
        <f t="shared" si="1"/>
        <v>852</v>
      </c>
      <c r="F19" s="4">
        <f t="shared" si="3"/>
        <v>16508</v>
      </c>
      <c r="G19" s="4"/>
      <c r="I19" s="58">
        <v>43319</v>
      </c>
      <c r="J19" s="6">
        <v>326</v>
      </c>
      <c r="K19" s="6">
        <v>414</v>
      </c>
      <c r="L19" s="6">
        <f t="shared" si="2"/>
        <v>740</v>
      </c>
      <c r="M19" s="5">
        <f t="shared" si="4"/>
        <v>5929</v>
      </c>
      <c r="N19" s="6"/>
      <c r="O19" s="8">
        <f t="shared" si="0"/>
        <v>-10579</v>
      </c>
    </row>
    <row r="20" spans="1:15" x14ac:dyDescent="0.25">
      <c r="A20" s="97">
        <v>16</v>
      </c>
      <c r="B20" s="58">
        <v>42776</v>
      </c>
      <c r="C20" s="3">
        <v>80</v>
      </c>
      <c r="D20" s="3">
        <v>79</v>
      </c>
      <c r="E20" s="3">
        <f t="shared" si="1"/>
        <v>159</v>
      </c>
      <c r="F20" s="4">
        <f t="shared" si="3"/>
        <v>16667</v>
      </c>
      <c r="G20" s="4"/>
      <c r="I20" s="58">
        <v>43320</v>
      </c>
      <c r="J20" s="6">
        <v>408</v>
      </c>
      <c r="K20" s="6">
        <v>407</v>
      </c>
      <c r="L20" s="6">
        <f t="shared" si="2"/>
        <v>815</v>
      </c>
      <c r="M20" s="5">
        <f t="shared" si="4"/>
        <v>6744</v>
      </c>
      <c r="N20" s="6"/>
      <c r="O20" s="8">
        <f t="shared" si="0"/>
        <v>-9923</v>
      </c>
    </row>
    <row r="21" spans="1:15" x14ac:dyDescent="0.25">
      <c r="A21" s="97">
        <v>17</v>
      </c>
      <c r="B21" s="58">
        <v>42777</v>
      </c>
      <c r="C21" s="3">
        <v>230</v>
      </c>
      <c r="D21" s="3">
        <v>228</v>
      </c>
      <c r="E21" s="3">
        <f t="shared" si="1"/>
        <v>458</v>
      </c>
      <c r="F21" s="4">
        <f t="shared" si="3"/>
        <v>17125</v>
      </c>
      <c r="G21" s="4"/>
      <c r="I21" s="58">
        <v>43321</v>
      </c>
      <c r="J21" s="6">
        <v>846</v>
      </c>
      <c r="K21" s="6">
        <v>841</v>
      </c>
      <c r="L21" s="6">
        <f t="shared" si="2"/>
        <v>1687</v>
      </c>
      <c r="M21" s="5">
        <f t="shared" si="4"/>
        <v>8431</v>
      </c>
      <c r="N21" s="6"/>
      <c r="O21" s="8">
        <f t="shared" si="0"/>
        <v>-8694</v>
      </c>
    </row>
    <row r="22" spans="1:15" x14ac:dyDescent="0.25">
      <c r="A22" s="97">
        <v>18</v>
      </c>
      <c r="B22" s="58">
        <v>42778</v>
      </c>
      <c r="C22" s="3">
        <v>146</v>
      </c>
      <c r="D22" s="3">
        <v>146</v>
      </c>
      <c r="E22" s="3">
        <f t="shared" si="1"/>
        <v>292</v>
      </c>
      <c r="F22" s="4">
        <f t="shared" si="3"/>
        <v>17417</v>
      </c>
      <c r="G22" s="4"/>
      <c r="I22" s="58">
        <v>43322</v>
      </c>
      <c r="J22" s="6">
        <v>138</v>
      </c>
      <c r="K22" s="6">
        <v>146</v>
      </c>
      <c r="L22" s="6">
        <f t="shared" si="2"/>
        <v>284</v>
      </c>
      <c r="M22" s="5">
        <f t="shared" si="4"/>
        <v>8715</v>
      </c>
      <c r="N22" s="6"/>
      <c r="O22" s="8">
        <f t="shared" si="0"/>
        <v>-8702</v>
      </c>
    </row>
    <row r="23" spans="1:15" x14ac:dyDescent="0.25">
      <c r="A23" s="97">
        <v>19</v>
      </c>
      <c r="B23" s="58">
        <v>42779</v>
      </c>
      <c r="C23" s="3">
        <v>288</v>
      </c>
      <c r="D23" s="3">
        <v>111</v>
      </c>
      <c r="E23" s="3">
        <f t="shared" si="1"/>
        <v>399</v>
      </c>
      <c r="F23" s="4">
        <f t="shared" si="3"/>
        <v>17816</v>
      </c>
      <c r="G23" s="4"/>
      <c r="I23" s="58">
        <v>43323</v>
      </c>
      <c r="J23" s="6">
        <v>507</v>
      </c>
      <c r="K23" s="6">
        <v>576</v>
      </c>
      <c r="L23" s="6">
        <f t="shared" si="2"/>
        <v>1083</v>
      </c>
      <c r="M23" s="5">
        <f t="shared" si="4"/>
        <v>9798</v>
      </c>
      <c r="N23" s="6"/>
      <c r="O23" s="8">
        <f t="shared" si="0"/>
        <v>-8018</v>
      </c>
    </row>
    <row r="24" spans="1:15" x14ac:dyDescent="0.25">
      <c r="A24" s="97">
        <v>20</v>
      </c>
      <c r="B24" s="58">
        <v>42780</v>
      </c>
      <c r="C24" s="3">
        <v>79</v>
      </c>
      <c r="D24" s="3">
        <v>68</v>
      </c>
      <c r="E24" s="3">
        <f t="shared" si="1"/>
        <v>147</v>
      </c>
      <c r="F24" s="4">
        <f t="shared" si="3"/>
        <v>17963</v>
      </c>
      <c r="G24" s="3"/>
      <c r="I24" s="58">
        <v>43324</v>
      </c>
      <c r="J24" s="3">
        <v>250</v>
      </c>
      <c r="K24" s="3">
        <v>251</v>
      </c>
      <c r="L24" s="3">
        <f t="shared" si="2"/>
        <v>501</v>
      </c>
      <c r="M24" s="5">
        <f t="shared" si="4"/>
        <v>10299</v>
      </c>
      <c r="N24" s="3"/>
      <c r="O24" s="8">
        <f t="shared" si="0"/>
        <v>-7664</v>
      </c>
    </row>
    <row r="25" spans="1:15" x14ac:dyDescent="0.25">
      <c r="A25" s="97">
        <v>21</v>
      </c>
      <c r="B25" s="58">
        <v>42781</v>
      </c>
      <c r="C25" s="3">
        <v>140</v>
      </c>
      <c r="D25" s="3">
        <v>139</v>
      </c>
      <c r="E25" s="3">
        <f t="shared" si="1"/>
        <v>279</v>
      </c>
      <c r="F25" s="4">
        <f t="shared" si="3"/>
        <v>18242</v>
      </c>
      <c r="G25" s="3"/>
      <c r="I25" s="58">
        <v>43325</v>
      </c>
      <c r="J25" s="3">
        <v>288</v>
      </c>
      <c r="K25" s="3">
        <v>286</v>
      </c>
      <c r="L25" s="3">
        <f t="shared" si="2"/>
        <v>574</v>
      </c>
      <c r="M25" s="5">
        <f t="shared" si="4"/>
        <v>10873</v>
      </c>
      <c r="N25" s="3"/>
      <c r="O25" s="8">
        <f t="shared" si="0"/>
        <v>-7369</v>
      </c>
    </row>
    <row r="26" spans="1:15" x14ac:dyDescent="0.25">
      <c r="A26" s="97">
        <v>22</v>
      </c>
      <c r="B26" s="58">
        <v>42782</v>
      </c>
      <c r="C26" s="3">
        <v>64</v>
      </c>
      <c r="D26" s="3">
        <v>64</v>
      </c>
      <c r="E26" s="3">
        <f t="shared" si="1"/>
        <v>128</v>
      </c>
      <c r="F26" s="4">
        <f t="shared" si="3"/>
        <v>18370</v>
      </c>
      <c r="G26" s="100"/>
      <c r="I26" s="58">
        <v>43326</v>
      </c>
      <c r="J26" s="3">
        <v>313</v>
      </c>
      <c r="K26" s="3">
        <v>316</v>
      </c>
      <c r="L26" s="3">
        <f t="shared" si="2"/>
        <v>629</v>
      </c>
      <c r="M26" s="5">
        <f t="shared" si="4"/>
        <v>11502</v>
      </c>
      <c r="N26" s="3"/>
      <c r="O26" s="8">
        <f t="shared" si="0"/>
        <v>-6868</v>
      </c>
    </row>
    <row r="27" spans="1:15" x14ac:dyDescent="0.25">
      <c r="A27" s="97">
        <v>23</v>
      </c>
      <c r="B27" s="58">
        <v>42783</v>
      </c>
      <c r="C27" s="3">
        <v>157</v>
      </c>
      <c r="D27" s="3">
        <v>156</v>
      </c>
      <c r="E27" s="3">
        <f t="shared" si="1"/>
        <v>313</v>
      </c>
      <c r="F27" s="4">
        <f t="shared" si="3"/>
        <v>18683</v>
      </c>
      <c r="G27" s="85"/>
      <c r="I27" s="58">
        <v>43327</v>
      </c>
      <c r="J27" s="3">
        <v>283</v>
      </c>
      <c r="K27" s="4">
        <v>335</v>
      </c>
      <c r="L27" s="4">
        <f t="shared" si="2"/>
        <v>618</v>
      </c>
      <c r="M27" s="5">
        <f t="shared" si="4"/>
        <v>12120</v>
      </c>
      <c r="N27" s="4"/>
      <c r="O27" s="8">
        <f t="shared" si="0"/>
        <v>-6563</v>
      </c>
    </row>
    <row r="28" spans="1:15" x14ac:dyDescent="0.25">
      <c r="A28" s="97">
        <v>24</v>
      </c>
      <c r="B28" s="58">
        <v>42784</v>
      </c>
      <c r="C28" s="3">
        <v>80</v>
      </c>
      <c r="D28" s="3">
        <v>79</v>
      </c>
      <c r="E28" s="3">
        <f t="shared" si="1"/>
        <v>159</v>
      </c>
      <c r="F28" s="4">
        <f t="shared" si="3"/>
        <v>18842</v>
      </c>
      <c r="G28" s="85"/>
      <c r="I28" s="58">
        <v>43328</v>
      </c>
      <c r="J28" s="3">
        <v>206</v>
      </c>
      <c r="K28" s="3">
        <v>106</v>
      </c>
      <c r="L28" s="3">
        <f t="shared" si="2"/>
        <v>312</v>
      </c>
      <c r="M28" s="5">
        <f t="shared" si="4"/>
        <v>12432</v>
      </c>
      <c r="N28" s="3"/>
      <c r="O28" s="8">
        <f t="shared" si="0"/>
        <v>-6410</v>
      </c>
    </row>
    <row r="29" spans="1:15" x14ac:dyDescent="0.25">
      <c r="A29" s="97">
        <v>25</v>
      </c>
      <c r="B29" s="58">
        <v>42785</v>
      </c>
      <c r="C29" s="3">
        <v>166</v>
      </c>
      <c r="D29" s="3">
        <v>165</v>
      </c>
      <c r="E29" s="3">
        <f t="shared" si="1"/>
        <v>331</v>
      </c>
      <c r="F29" s="4">
        <f t="shared" si="3"/>
        <v>19173</v>
      </c>
      <c r="G29" s="85"/>
      <c r="I29" s="58">
        <v>43329</v>
      </c>
      <c r="J29" s="3"/>
      <c r="K29" s="3"/>
      <c r="L29" s="4">
        <f t="shared" si="2"/>
        <v>0</v>
      </c>
      <c r="M29" s="5">
        <f t="shared" si="4"/>
        <v>12432</v>
      </c>
      <c r="N29" s="4"/>
      <c r="O29" s="8">
        <f t="shared" si="0"/>
        <v>-6741</v>
      </c>
    </row>
    <row r="30" spans="1:15" x14ac:dyDescent="0.25">
      <c r="A30" s="97">
        <v>26</v>
      </c>
      <c r="B30" s="58">
        <v>42786</v>
      </c>
      <c r="C30" s="3">
        <v>65</v>
      </c>
      <c r="D30" s="3">
        <v>66</v>
      </c>
      <c r="E30" s="3">
        <f t="shared" si="1"/>
        <v>131</v>
      </c>
      <c r="F30" s="4">
        <f t="shared" si="3"/>
        <v>19304</v>
      </c>
      <c r="G30" s="86"/>
      <c r="I30" s="58">
        <v>43330</v>
      </c>
      <c r="J30" s="4">
        <v>182</v>
      </c>
      <c r="K30" s="4">
        <v>230</v>
      </c>
      <c r="L30" s="4">
        <f t="shared" si="2"/>
        <v>412</v>
      </c>
      <c r="M30" s="5">
        <f t="shared" si="4"/>
        <v>12844</v>
      </c>
      <c r="N30" s="4"/>
      <c r="O30" s="8">
        <f t="shared" si="0"/>
        <v>-6460</v>
      </c>
    </row>
    <row r="31" spans="1:15" x14ac:dyDescent="0.25">
      <c r="A31" s="97">
        <v>27</v>
      </c>
      <c r="B31" s="58">
        <v>42787</v>
      </c>
      <c r="C31" s="3">
        <v>179</v>
      </c>
      <c r="D31" s="3">
        <v>177</v>
      </c>
      <c r="E31" s="3">
        <f t="shared" si="1"/>
        <v>356</v>
      </c>
      <c r="F31" s="4">
        <f t="shared" si="3"/>
        <v>19660</v>
      </c>
      <c r="G31" s="86"/>
      <c r="I31" s="58">
        <v>43331</v>
      </c>
      <c r="J31" s="3">
        <v>55</v>
      </c>
      <c r="K31" s="3">
        <v>68</v>
      </c>
      <c r="L31" s="4">
        <f t="shared" si="2"/>
        <v>123</v>
      </c>
      <c r="M31" s="5">
        <f t="shared" si="4"/>
        <v>12967</v>
      </c>
      <c r="N31" s="3"/>
      <c r="O31" s="8">
        <f t="shared" si="0"/>
        <v>-6693</v>
      </c>
    </row>
    <row r="32" spans="1:15" x14ac:dyDescent="0.25">
      <c r="A32" s="97">
        <v>28</v>
      </c>
      <c r="B32" s="58">
        <v>42788</v>
      </c>
      <c r="C32" s="3">
        <v>366</v>
      </c>
      <c r="D32" s="3">
        <v>426</v>
      </c>
      <c r="E32" s="3">
        <f t="shared" si="1"/>
        <v>792</v>
      </c>
      <c r="F32" s="4">
        <f t="shared" si="3"/>
        <v>20452</v>
      </c>
      <c r="G32" s="87"/>
      <c r="I32" s="58">
        <v>43332</v>
      </c>
      <c r="J32" s="3">
        <v>111</v>
      </c>
      <c r="K32" s="3">
        <v>136</v>
      </c>
      <c r="L32" s="4">
        <f t="shared" si="2"/>
        <v>247</v>
      </c>
      <c r="M32" s="5">
        <f t="shared" si="4"/>
        <v>13214</v>
      </c>
      <c r="N32" s="4"/>
      <c r="O32" s="8">
        <f t="shared" si="0"/>
        <v>-7238</v>
      </c>
    </row>
    <row r="33" spans="1:15" x14ac:dyDescent="0.25">
      <c r="A33" s="97">
        <v>29</v>
      </c>
      <c r="B33" s="58">
        <v>42789</v>
      </c>
      <c r="C33" s="3">
        <v>47</v>
      </c>
      <c r="D33" s="3">
        <v>47</v>
      </c>
      <c r="E33" s="3">
        <f t="shared" si="1"/>
        <v>94</v>
      </c>
      <c r="F33" s="4">
        <f t="shared" si="3"/>
        <v>20546</v>
      </c>
      <c r="G33" s="85"/>
      <c r="I33" s="58">
        <v>43333</v>
      </c>
      <c r="J33" s="3">
        <v>116</v>
      </c>
      <c r="K33" s="3">
        <v>166</v>
      </c>
      <c r="L33" s="4">
        <f t="shared" si="2"/>
        <v>282</v>
      </c>
      <c r="M33" s="5">
        <f t="shared" si="4"/>
        <v>13496</v>
      </c>
      <c r="N33" s="3"/>
      <c r="O33" s="8">
        <f t="shared" si="0"/>
        <v>-7050</v>
      </c>
    </row>
    <row r="34" spans="1:15" x14ac:dyDescent="0.25">
      <c r="A34" s="97">
        <v>30</v>
      </c>
      <c r="B34" s="58">
        <v>42790</v>
      </c>
      <c r="C34" s="3">
        <v>133</v>
      </c>
      <c r="D34" s="3">
        <v>135</v>
      </c>
      <c r="E34" s="3">
        <f t="shared" si="1"/>
        <v>268</v>
      </c>
      <c r="F34" s="4">
        <f t="shared" si="3"/>
        <v>20814</v>
      </c>
      <c r="G34" s="85"/>
      <c r="I34" s="58">
        <v>43334</v>
      </c>
      <c r="J34" s="3"/>
      <c r="K34" s="3"/>
      <c r="L34" s="4">
        <f t="shared" si="2"/>
        <v>0</v>
      </c>
      <c r="M34" s="5">
        <f t="shared" si="4"/>
        <v>13496</v>
      </c>
      <c r="N34" s="4"/>
      <c r="O34" s="8">
        <f t="shared" si="0"/>
        <v>-7318</v>
      </c>
    </row>
    <row r="35" spans="1:15" x14ac:dyDescent="0.25">
      <c r="A35" s="97">
        <v>31</v>
      </c>
      <c r="B35" s="58">
        <v>42791</v>
      </c>
      <c r="C35" s="3">
        <v>178</v>
      </c>
      <c r="D35" s="3">
        <v>181</v>
      </c>
      <c r="E35" s="3">
        <f t="shared" si="1"/>
        <v>359</v>
      </c>
      <c r="F35" s="4">
        <f t="shared" si="3"/>
        <v>21173</v>
      </c>
      <c r="G35" s="85"/>
      <c r="I35" s="58">
        <v>43335</v>
      </c>
      <c r="J35" s="3">
        <v>127</v>
      </c>
      <c r="K35" s="3">
        <v>122</v>
      </c>
      <c r="L35" s="4">
        <f t="shared" si="2"/>
        <v>249</v>
      </c>
      <c r="M35" s="5">
        <f t="shared" si="4"/>
        <v>13745</v>
      </c>
      <c r="N35" s="3"/>
      <c r="O35" s="8">
        <f t="shared" si="0"/>
        <v>-7428</v>
      </c>
    </row>
    <row r="36" spans="1:15" x14ac:dyDescent="0.25">
      <c r="A36" s="97">
        <v>32</v>
      </c>
      <c r="B36" s="58">
        <v>42792</v>
      </c>
      <c r="C36" s="3">
        <v>71</v>
      </c>
      <c r="D36" s="3">
        <v>81</v>
      </c>
      <c r="E36" s="3">
        <f t="shared" si="1"/>
        <v>152</v>
      </c>
      <c r="F36" s="4">
        <f t="shared" si="3"/>
        <v>21325</v>
      </c>
      <c r="G36" s="85"/>
      <c r="I36" s="58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  <c r="O36" s="8">
        <f t="shared" si="0"/>
        <v>-7512</v>
      </c>
    </row>
    <row r="37" spans="1:15" x14ac:dyDescent="0.25">
      <c r="A37" s="97">
        <v>33</v>
      </c>
      <c r="B37" s="58">
        <v>42793</v>
      </c>
      <c r="C37" s="3">
        <v>91</v>
      </c>
      <c r="D37" s="3">
        <v>93</v>
      </c>
      <c r="E37" s="3">
        <f t="shared" si="1"/>
        <v>184</v>
      </c>
      <c r="F37" s="4">
        <f t="shared" si="3"/>
        <v>21509</v>
      </c>
      <c r="G37" s="4"/>
      <c r="I37" s="58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  <c r="O37" s="8">
        <f t="shared" si="0"/>
        <v>-7622</v>
      </c>
    </row>
    <row r="38" spans="1:15" x14ac:dyDescent="0.25">
      <c r="A38" s="97">
        <v>34</v>
      </c>
      <c r="B38" s="58">
        <v>42794</v>
      </c>
      <c r="C38" s="3">
        <v>51</v>
      </c>
      <c r="D38" s="3">
        <v>41</v>
      </c>
      <c r="E38" s="3">
        <f t="shared" si="1"/>
        <v>92</v>
      </c>
      <c r="F38" s="4">
        <f t="shared" si="3"/>
        <v>21601</v>
      </c>
      <c r="G38" s="98">
        <f>SUM(F38)</f>
        <v>21601</v>
      </c>
      <c r="I38" s="58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  <c r="O38" s="8">
        <f t="shared" si="0"/>
        <v>-7633</v>
      </c>
    </row>
    <row r="39" spans="1:15" x14ac:dyDescent="0.25">
      <c r="A39" s="97">
        <v>35</v>
      </c>
      <c r="B39" s="58">
        <v>42795</v>
      </c>
      <c r="C39" s="3">
        <v>405</v>
      </c>
      <c r="D39" s="3">
        <v>406</v>
      </c>
      <c r="E39" s="3">
        <f t="shared" si="1"/>
        <v>811</v>
      </c>
      <c r="F39" s="4">
        <f t="shared" si="3"/>
        <v>22412</v>
      </c>
      <c r="G39" s="4"/>
      <c r="I39" s="58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N43" si="10">L39+M38</f>
        <v>14206</v>
      </c>
      <c r="N39" s="3"/>
      <c r="O39" s="8">
        <f t="shared" si="0"/>
        <v>-8206</v>
      </c>
    </row>
    <row r="40" spans="1:15" x14ac:dyDescent="0.25">
      <c r="A40" s="97">
        <v>36</v>
      </c>
      <c r="B40" s="58">
        <v>42796</v>
      </c>
      <c r="C40" s="3">
        <v>76</v>
      </c>
      <c r="D40" s="3">
        <v>76</v>
      </c>
      <c r="E40" s="3">
        <f t="shared" si="1"/>
        <v>152</v>
      </c>
      <c r="F40" s="4">
        <f t="shared" si="3"/>
        <v>22564</v>
      </c>
      <c r="G40" s="4"/>
      <c r="I40" s="58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  <c r="O40" s="8">
        <f t="shared" si="0"/>
        <v>-7692</v>
      </c>
    </row>
    <row r="41" spans="1:15" x14ac:dyDescent="0.25">
      <c r="A41" s="97">
        <v>37</v>
      </c>
      <c r="B41" s="58">
        <v>42797</v>
      </c>
      <c r="C41" s="3">
        <v>251</v>
      </c>
      <c r="D41" s="3">
        <v>249</v>
      </c>
      <c r="E41" s="3">
        <f t="shared" si="1"/>
        <v>500</v>
      </c>
      <c r="F41" s="4">
        <f t="shared" si="3"/>
        <v>23064</v>
      </c>
      <c r="G41" s="3"/>
      <c r="I41" s="58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  <c r="O41" s="8">
        <f t="shared" si="0"/>
        <v>-7984</v>
      </c>
    </row>
    <row r="42" spans="1:15" x14ac:dyDescent="0.25">
      <c r="A42" s="97">
        <v>38</v>
      </c>
      <c r="B42" s="58">
        <v>42798</v>
      </c>
      <c r="C42" s="3">
        <v>83</v>
      </c>
      <c r="D42" s="3">
        <v>81</v>
      </c>
      <c r="E42" s="3">
        <f t="shared" si="1"/>
        <v>164</v>
      </c>
      <c r="F42" s="4">
        <f t="shared" si="3"/>
        <v>23228</v>
      </c>
      <c r="G42" s="4"/>
      <c r="I42" s="58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  <c r="O42" s="8">
        <f>M42-F42</f>
        <v>-8018</v>
      </c>
    </row>
    <row r="43" spans="1:15" x14ac:dyDescent="0.25">
      <c r="A43" s="97">
        <v>39</v>
      </c>
      <c r="B43" s="58">
        <v>42799</v>
      </c>
      <c r="C43" s="3">
        <v>157</v>
      </c>
      <c r="D43" s="3">
        <v>107</v>
      </c>
      <c r="E43" s="3">
        <f t="shared" si="1"/>
        <v>264</v>
      </c>
      <c r="F43" s="4">
        <f t="shared" si="3"/>
        <v>23492</v>
      </c>
      <c r="G43" s="99"/>
      <c r="I43" s="58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67">
        <f t="shared" si="10"/>
        <v>15320</v>
      </c>
      <c r="O43" s="8">
        <f t="shared" ref="O43:O56" si="11">M43-F43</f>
        <v>-8172</v>
      </c>
    </row>
    <row r="44" spans="1:15" x14ac:dyDescent="0.25">
      <c r="A44" s="97">
        <v>40</v>
      </c>
      <c r="B44" s="58">
        <v>42800</v>
      </c>
      <c r="C44" s="3">
        <v>101</v>
      </c>
      <c r="D44" s="3">
        <v>97</v>
      </c>
      <c r="E44" s="3">
        <f t="shared" si="1"/>
        <v>198</v>
      </c>
      <c r="F44" s="4">
        <f t="shared" si="3"/>
        <v>23690</v>
      </c>
      <c r="G44" s="4"/>
      <c r="H44" s="64"/>
      <c r="I44" s="65">
        <v>43344</v>
      </c>
      <c r="J44" s="61">
        <v>81</v>
      </c>
      <c r="K44" s="61">
        <v>82</v>
      </c>
      <c r="L44" s="62">
        <f t="shared" ref="L44:L70" si="12">J44+K44</f>
        <v>163</v>
      </c>
      <c r="M44" s="66">
        <f t="shared" ref="M44:M53" si="13">L44+M43</f>
        <v>15483</v>
      </c>
      <c r="N44" s="61"/>
      <c r="O44" s="8">
        <f t="shared" si="11"/>
        <v>-8207</v>
      </c>
    </row>
    <row r="45" spans="1:15" x14ac:dyDescent="0.25">
      <c r="A45" s="97">
        <v>41</v>
      </c>
      <c r="B45" s="58">
        <v>42801</v>
      </c>
      <c r="C45" s="3">
        <v>41</v>
      </c>
      <c r="D45" s="3">
        <v>37</v>
      </c>
      <c r="E45" s="3">
        <f t="shared" si="1"/>
        <v>78</v>
      </c>
      <c r="F45" s="4">
        <f t="shared" si="3"/>
        <v>23768</v>
      </c>
      <c r="G45" s="3"/>
      <c r="I45" s="58">
        <v>43345</v>
      </c>
      <c r="J45" s="3">
        <v>35</v>
      </c>
      <c r="K45" s="3">
        <v>35</v>
      </c>
      <c r="L45" s="4">
        <f t="shared" si="12"/>
        <v>70</v>
      </c>
      <c r="M45" s="5">
        <f t="shared" si="13"/>
        <v>15553</v>
      </c>
      <c r="N45" s="3"/>
      <c r="O45" s="8">
        <f t="shared" si="11"/>
        <v>-8215</v>
      </c>
    </row>
    <row r="46" spans="1:15" x14ac:dyDescent="0.25">
      <c r="A46" s="97">
        <v>42</v>
      </c>
      <c r="B46" s="58">
        <v>42802</v>
      </c>
      <c r="C46" s="3">
        <v>112</v>
      </c>
      <c r="D46" s="3">
        <v>101</v>
      </c>
      <c r="E46" s="3">
        <f t="shared" si="1"/>
        <v>213</v>
      </c>
      <c r="F46" s="4">
        <f t="shared" si="3"/>
        <v>23981</v>
      </c>
      <c r="G46" s="6"/>
      <c r="I46" s="58">
        <v>43346</v>
      </c>
      <c r="J46" s="3">
        <v>128</v>
      </c>
      <c r="K46" s="3">
        <v>129</v>
      </c>
      <c r="L46" s="4">
        <f t="shared" si="12"/>
        <v>257</v>
      </c>
      <c r="M46" s="5">
        <f t="shared" si="13"/>
        <v>15810</v>
      </c>
      <c r="N46" s="3"/>
      <c r="O46" s="8">
        <f t="shared" si="11"/>
        <v>-8171</v>
      </c>
    </row>
    <row r="47" spans="1:15" x14ac:dyDescent="0.25">
      <c r="A47" s="97">
        <v>43</v>
      </c>
      <c r="B47" s="58">
        <v>42803</v>
      </c>
      <c r="C47" s="3">
        <v>104</v>
      </c>
      <c r="D47" s="3">
        <v>100</v>
      </c>
      <c r="E47" s="3">
        <f t="shared" si="1"/>
        <v>204</v>
      </c>
      <c r="F47" s="4">
        <f t="shared" si="3"/>
        <v>24185</v>
      </c>
      <c r="G47" s="6"/>
      <c r="I47" s="58">
        <v>43347</v>
      </c>
      <c r="J47" s="3">
        <v>30</v>
      </c>
      <c r="K47" s="3">
        <v>31</v>
      </c>
      <c r="L47" s="4">
        <f>J47+K47</f>
        <v>61</v>
      </c>
      <c r="M47" s="5">
        <f t="shared" si="13"/>
        <v>15871</v>
      </c>
      <c r="N47" s="3"/>
      <c r="O47" s="8">
        <f t="shared" si="11"/>
        <v>-8314</v>
      </c>
    </row>
    <row r="48" spans="1:15" x14ac:dyDescent="0.25">
      <c r="A48" s="97">
        <v>44</v>
      </c>
      <c r="B48" s="58">
        <v>42804</v>
      </c>
      <c r="C48" s="3">
        <v>166</v>
      </c>
      <c r="D48" s="3">
        <v>162</v>
      </c>
      <c r="E48" s="3">
        <f t="shared" si="1"/>
        <v>328</v>
      </c>
      <c r="F48" s="4">
        <f t="shared" si="3"/>
        <v>24513</v>
      </c>
      <c r="G48" s="6"/>
      <c r="I48" s="59">
        <v>43348</v>
      </c>
      <c r="J48" s="6">
        <v>19</v>
      </c>
      <c r="K48" s="6">
        <v>19</v>
      </c>
      <c r="L48" s="4">
        <f t="shared" si="12"/>
        <v>38</v>
      </c>
      <c r="M48" s="5">
        <f t="shared" si="13"/>
        <v>15909</v>
      </c>
      <c r="N48" s="6"/>
      <c r="O48" s="8">
        <f t="shared" si="11"/>
        <v>-8604</v>
      </c>
    </row>
    <row r="49" spans="1:15" x14ac:dyDescent="0.25">
      <c r="A49" s="97">
        <v>45</v>
      </c>
      <c r="B49" s="58">
        <v>42805</v>
      </c>
      <c r="C49" s="3">
        <v>47</v>
      </c>
      <c r="D49" s="3">
        <v>49</v>
      </c>
      <c r="E49" s="3">
        <f t="shared" si="1"/>
        <v>96</v>
      </c>
      <c r="F49" s="4">
        <f t="shared" si="3"/>
        <v>24609</v>
      </c>
      <c r="G49" s="6"/>
      <c r="I49" s="59">
        <v>43349</v>
      </c>
      <c r="J49" s="6">
        <v>129</v>
      </c>
      <c r="K49" s="6">
        <v>129</v>
      </c>
      <c r="L49" s="4">
        <f t="shared" si="12"/>
        <v>258</v>
      </c>
      <c r="M49" s="5">
        <f t="shared" si="13"/>
        <v>16167</v>
      </c>
      <c r="N49" s="6"/>
      <c r="O49" s="8">
        <f t="shared" si="11"/>
        <v>-8442</v>
      </c>
    </row>
    <row r="50" spans="1:15" x14ac:dyDescent="0.25">
      <c r="A50" s="97">
        <v>46</v>
      </c>
      <c r="B50" s="58">
        <v>42806</v>
      </c>
      <c r="C50" s="3">
        <v>107</v>
      </c>
      <c r="D50" s="3">
        <v>109</v>
      </c>
      <c r="E50" s="3">
        <f t="shared" si="1"/>
        <v>216</v>
      </c>
      <c r="F50" s="4">
        <f t="shared" si="3"/>
        <v>24825</v>
      </c>
      <c r="G50" s="6"/>
      <c r="I50" s="59">
        <v>43350</v>
      </c>
      <c r="J50" s="6">
        <v>16</v>
      </c>
      <c r="K50" s="6">
        <v>16</v>
      </c>
      <c r="L50" s="4">
        <f t="shared" si="12"/>
        <v>32</v>
      </c>
      <c r="M50" s="5">
        <f t="shared" si="13"/>
        <v>16199</v>
      </c>
      <c r="N50" s="6"/>
      <c r="O50" s="8">
        <f t="shared" si="11"/>
        <v>-8626</v>
      </c>
    </row>
    <row r="51" spans="1:15" x14ac:dyDescent="0.25">
      <c r="A51" s="97">
        <v>47</v>
      </c>
      <c r="B51" s="58">
        <v>42807</v>
      </c>
      <c r="C51" s="3">
        <v>64</v>
      </c>
      <c r="D51" s="3">
        <v>61</v>
      </c>
      <c r="E51" s="3">
        <f t="shared" si="1"/>
        <v>125</v>
      </c>
      <c r="F51" s="4">
        <f t="shared" si="3"/>
        <v>24950</v>
      </c>
      <c r="G51" s="6"/>
      <c r="I51" s="59">
        <v>43351</v>
      </c>
      <c r="J51" s="6">
        <v>15</v>
      </c>
      <c r="K51" s="6">
        <v>15</v>
      </c>
      <c r="L51" s="4">
        <f t="shared" si="12"/>
        <v>30</v>
      </c>
      <c r="M51" s="5">
        <f t="shared" si="13"/>
        <v>16229</v>
      </c>
      <c r="N51" s="6"/>
      <c r="O51" s="8">
        <f t="shared" si="11"/>
        <v>-8721</v>
      </c>
    </row>
    <row r="52" spans="1:15" x14ac:dyDescent="0.25">
      <c r="A52" s="97">
        <v>48</v>
      </c>
      <c r="B52" s="58">
        <v>42808</v>
      </c>
      <c r="C52" s="3">
        <v>43</v>
      </c>
      <c r="D52" s="3">
        <v>38</v>
      </c>
      <c r="E52" s="3">
        <f t="shared" si="1"/>
        <v>81</v>
      </c>
      <c r="F52" s="4">
        <f t="shared" si="3"/>
        <v>25031</v>
      </c>
      <c r="G52" s="6"/>
      <c r="I52" s="59">
        <v>43352</v>
      </c>
      <c r="J52" s="6">
        <v>83</v>
      </c>
      <c r="K52" s="6">
        <v>83</v>
      </c>
      <c r="L52" s="4">
        <f t="shared" si="12"/>
        <v>166</v>
      </c>
      <c r="M52" s="5">
        <f t="shared" si="13"/>
        <v>16395</v>
      </c>
      <c r="N52" s="6"/>
      <c r="O52" s="8">
        <f t="shared" si="11"/>
        <v>-8636</v>
      </c>
    </row>
    <row r="53" spans="1:15" x14ac:dyDescent="0.25">
      <c r="A53" s="97">
        <v>49</v>
      </c>
      <c r="B53" s="58">
        <v>42809</v>
      </c>
      <c r="C53" s="3">
        <v>388</v>
      </c>
      <c r="D53" s="3">
        <v>340</v>
      </c>
      <c r="E53" s="3">
        <f t="shared" si="1"/>
        <v>728</v>
      </c>
      <c r="F53" s="4">
        <f t="shared" si="3"/>
        <v>25759</v>
      </c>
      <c r="G53" s="6"/>
      <c r="I53" s="59">
        <v>43353</v>
      </c>
      <c r="J53" s="6">
        <v>274</v>
      </c>
      <c r="K53" s="6">
        <v>274</v>
      </c>
      <c r="L53" s="4">
        <f t="shared" si="12"/>
        <v>548</v>
      </c>
      <c r="M53" s="5">
        <f t="shared" si="13"/>
        <v>16943</v>
      </c>
      <c r="N53" s="6"/>
      <c r="O53" s="8">
        <f t="shared" si="11"/>
        <v>-8816</v>
      </c>
    </row>
    <row r="54" spans="1:15" x14ac:dyDescent="0.25">
      <c r="A54" s="97">
        <v>50</v>
      </c>
      <c r="B54" s="58">
        <v>42810</v>
      </c>
      <c r="C54" s="3">
        <v>45</v>
      </c>
      <c r="D54" s="3">
        <v>36</v>
      </c>
      <c r="E54" s="3">
        <f t="shared" si="1"/>
        <v>81</v>
      </c>
      <c r="F54" s="4">
        <f t="shared" si="3"/>
        <v>25840</v>
      </c>
      <c r="G54" s="63"/>
      <c r="I54" s="59">
        <v>43354</v>
      </c>
      <c r="J54" s="6">
        <v>108</v>
      </c>
      <c r="K54" s="6">
        <v>108</v>
      </c>
      <c r="L54" s="4">
        <f t="shared" si="12"/>
        <v>216</v>
      </c>
      <c r="M54" s="5">
        <f>L54+M53</f>
        <v>17159</v>
      </c>
      <c r="N54" s="6"/>
      <c r="O54" s="8">
        <f t="shared" si="11"/>
        <v>-8681</v>
      </c>
    </row>
    <row r="55" spans="1:15" x14ac:dyDescent="0.25">
      <c r="A55" s="97">
        <v>51</v>
      </c>
      <c r="B55" s="58">
        <v>42811</v>
      </c>
      <c r="C55" s="3">
        <v>39</v>
      </c>
      <c r="D55" s="3">
        <v>45</v>
      </c>
      <c r="E55" s="3">
        <f t="shared" si="1"/>
        <v>84</v>
      </c>
      <c r="F55" s="4">
        <f t="shared" si="3"/>
        <v>25924</v>
      </c>
      <c r="G55" s="63"/>
      <c r="I55" s="70">
        <v>43355</v>
      </c>
      <c r="J55" s="25">
        <v>170</v>
      </c>
      <c r="K55" s="25">
        <v>171</v>
      </c>
      <c r="L55" s="4">
        <f t="shared" si="12"/>
        <v>341</v>
      </c>
      <c r="M55" s="24">
        <f>L55+M54</f>
        <v>17500</v>
      </c>
      <c r="N55" s="25"/>
      <c r="O55" s="8">
        <f t="shared" si="11"/>
        <v>-8424</v>
      </c>
    </row>
    <row r="56" spans="1:15" x14ac:dyDescent="0.25">
      <c r="A56" s="97">
        <v>52</v>
      </c>
      <c r="B56" s="58">
        <v>42812</v>
      </c>
      <c r="C56" s="3">
        <v>125</v>
      </c>
      <c r="D56" s="3">
        <v>122</v>
      </c>
      <c r="E56" s="3">
        <f t="shared" si="1"/>
        <v>247</v>
      </c>
      <c r="F56" s="4">
        <f t="shared" si="3"/>
        <v>26171</v>
      </c>
      <c r="G56" s="63"/>
      <c r="I56" s="59">
        <v>43356</v>
      </c>
      <c r="J56" s="6">
        <v>120</v>
      </c>
      <c r="K56" s="6">
        <v>120</v>
      </c>
      <c r="L56" s="4">
        <f t="shared" si="12"/>
        <v>240</v>
      </c>
      <c r="M56" s="24">
        <f>L56+M55</f>
        <v>17740</v>
      </c>
      <c r="N56" s="6"/>
      <c r="O56" s="8">
        <f t="shared" si="11"/>
        <v>-8431</v>
      </c>
    </row>
    <row r="57" spans="1:15" x14ac:dyDescent="0.25">
      <c r="A57" s="97">
        <v>53</v>
      </c>
      <c r="B57" s="58">
        <v>42813</v>
      </c>
      <c r="C57" s="3">
        <v>102</v>
      </c>
      <c r="D57" s="3">
        <v>97</v>
      </c>
      <c r="E57" s="3">
        <f t="shared" si="1"/>
        <v>199</v>
      </c>
      <c r="F57" s="4">
        <f t="shared" si="3"/>
        <v>26370</v>
      </c>
      <c r="G57" s="63"/>
      <c r="I57" s="59">
        <v>43357</v>
      </c>
      <c r="J57" s="6">
        <v>5</v>
      </c>
      <c r="K57" s="6">
        <v>5</v>
      </c>
      <c r="L57" s="4">
        <f t="shared" si="12"/>
        <v>10</v>
      </c>
      <c r="M57" s="24">
        <f>L57+M56</f>
        <v>17750</v>
      </c>
      <c r="N57" s="6"/>
      <c r="O57" s="8">
        <f>M57-F57</f>
        <v>-8620</v>
      </c>
    </row>
    <row r="58" spans="1:15" x14ac:dyDescent="0.25">
      <c r="A58" s="97">
        <v>54</v>
      </c>
      <c r="B58" s="58">
        <v>42814</v>
      </c>
      <c r="C58" s="3">
        <v>503</v>
      </c>
      <c r="D58" s="3">
        <v>501</v>
      </c>
      <c r="E58" s="3">
        <f t="shared" si="1"/>
        <v>1004</v>
      </c>
      <c r="F58" s="4">
        <f t="shared" si="3"/>
        <v>27374</v>
      </c>
      <c r="G58" s="63"/>
      <c r="I58" s="59">
        <v>43358</v>
      </c>
      <c r="J58" s="6">
        <v>67</v>
      </c>
      <c r="K58" s="6">
        <v>68</v>
      </c>
      <c r="L58" s="4">
        <f t="shared" si="12"/>
        <v>135</v>
      </c>
      <c r="M58" s="24">
        <f t="shared" ref="M58:M70" si="14">L58+M57</f>
        <v>17885</v>
      </c>
      <c r="N58" s="6"/>
      <c r="O58" s="8">
        <f t="shared" ref="O58:O70" si="15">M58-F58</f>
        <v>-9489</v>
      </c>
    </row>
    <row r="59" spans="1:15" x14ac:dyDescent="0.25">
      <c r="A59" s="97">
        <v>55</v>
      </c>
      <c r="B59" s="58">
        <v>42815</v>
      </c>
      <c r="C59" s="3">
        <v>173</v>
      </c>
      <c r="D59" s="3">
        <v>173</v>
      </c>
      <c r="E59" s="3">
        <f t="shared" si="1"/>
        <v>346</v>
      </c>
      <c r="F59" s="4">
        <f t="shared" si="3"/>
        <v>27720</v>
      </c>
      <c r="G59" s="63"/>
      <c r="I59" s="59">
        <v>43359</v>
      </c>
      <c r="J59" s="6">
        <v>116</v>
      </c>
      <c r="K59" s="6">
        <v>116</v>
      </c>
      <c r="L59" s="4">
        <f t="shared" si="12"/>
        <v>232</v>
      </c>
      <c r="M59" s="24">
        <f t="shared" si="14"/>
        <v>18117</v>
      </c>
      <c r="N59" s="6"/>
      <c r="O59" s="8">
        <f t="shared" si="15"/>
        <v>-9603</v>
      </c>
    </row>
    <row r="60" spans="1:15" x14ac:dyDescent="0.25">
      <c r="A60" s="97">
        <v>56</v>
      </c>
      <c r="B60" s="58">
        <v>42816</v>
      </c>
      <c r="C60" s="3">
        <v>132</v>
      </c>
      <c r="D60" s="3">
        <v>133</v>
      </c>
      <c r="E60" s="3">
        <f t="shared" si="1"/>
        <v>265</v>
      </c>
      <c r="F60" s="4">
        <f t="shared" si="3"/>
        <v>27985</v>
      </c>
      <c r="G60" s="63"/>
      <c r="I60" s="59">
        <v>43360</v>
      </c>
      <c r="J60" s="6">
        <v>24</v>
      </c>
      <c r="K60" s="6">
        <v>24</v>
      </c>
      <c r="L60" s="4">
        <f t="shared" si="12"/>
        <v>48</v>
      </c>
      <c r="M60" s="24">
        <f t="shared" si="14"/>
        <v>18165</v>
      </c>
      <c r="N60" s="6"/>
      <c r="O60" s="8">
        <f>M60-F60</f>
        <v>-9820</v>
      </c>
    </row>
    <row r="61" spans="1:15" x14ac:dyDescent="0.25">
      <c r="A61" s="97">
        <v>57</v>
      </c>
      <c r="B61" s="58">
        <v>42817</v>
      </c>
      <c r="C61" s="3">
        <v>80</v>
      </c>
      <c r="D61" s="3">
        <v>80</v>
      </c>
      <c r="E61" s="3">
        <f t="shared" si="1"/>
        <v>160</v>
      </c>
      <c r="F61" s="4">
        <f t="shared" si="3"/>
        <v>28145</v>
      </c>
      <c r="G61" s="6"/>
      <c r="I61" s="59">
        <v>43361</v>
      </c>
      <c r="J61" s="6">
        <v>18</v>
      </c>
      <c r="K61" s="6">
        <v>18</v>
      </c>
      <c r="L61" s="4">
        <f t="shared" si="12"/>
        <v>36</v>
      </c>
      <c r="M61" s="5">
        <f t="shared" si="14"/>
        <v>18201</v>
      </c>
      <c r="N61" s="6"/>
      <c r="O61" s="8">
        <f t="shared" si="15"/>
        <v>-9944</v>
      </c>
    </row>
    <row r="62" spans="1:15" x14ac:dyDescent="0.25">
      <c r="A62" s="97">
        <v>58</v>
      </c>
      <c r="B62" s="58">
        <v>42818</v>
      </c>
      <c r="C62" s="3">
        <v>88</v>
      </c>
      <c r="D62" s="3">
        <v>88</v>
      </c>
      <c r="E62" s="3">
        <f t="shared" si="1"/>
        <v>176</v>
      </c>
      <c r="F62" s="4">
        <f t="shared" si="3"/>
        <v>28321</v>
      </c>
      <c r="G62" s="6"/>
      <c r="I62" s="59">
        <v>43362</v>
      </c>
      <c r="J62" s="6">
        <v>37</v>
      </c>
      <c r="K62" s="6">
        <v>36</v>
      </c>
      <c r="L62" s="6">
        <f t="shared" si="12"/>
        <v>73</v>
      </c>
      <c r="M62" s="5">
        <f t="shared" si="14"/>
        <v>18274</v>
      </c>
      <c r="N62" s="6"/>
      <c r="O62" s="8">
        <f t="shared" si="15"/>
        <v>-10047</v>
      </c>
    </row>
    <row r="63" spans="1:15" x14ac:dyDescent="0.25">
      <c r="A63" s="97">
        <v>59</v>
      </c>
      <c r="B63" s="58">
        <v>42819</v>
      </c>
      <c r="C63" s="3">
        <v>96</v>
      </c>
      <c r="D63" s="3">
        <v>96</v>
      </c>
      <c r="E63" s="3">
        <f t="shared" si="1"/>
        <v>192</v>
      </c>
      <c r="F63" s="4">
        <f t="shared" si="3"/>
        <v>28513</v>
      </c>
      <c r="G63" s="6"/>
      <c r="I63" s="59">
        <v>43363</v>
      </c>
      <c r="J63" s="6">
        <v>60</v>
      </c>
      <c r="K63" s="6">
        <v>60</v>
      </c>
      <c r="L63" s="6">
        <f t="shared" si="12"/>
        <v>120</v>
      </c>
      <c r="M63" s="5">
        <f t="shared" si="14"/>
        <v>18394</v>
      </c>
      <c r="N63" s="6"/>
      <c r="O63" s="8">
        <f t="shared" si="15"/>
        <v>-10119</v>
      </c>
    </row>
    <row r="64" spans="1:15" x14ac:dyDescent="0.25">
      <c r="A64" s="97">
        <v>60</v>
      </c>
      <c r="B64" s="58">
        <v>42820</v>
      </c>
      <c r="C64" s="3">
        <v>39</v>
      </c>
      <c r="D64" s="3">
        <v>38</v>
      </c>
      <c r="E64" s="3">
        <f t="shared" si="1"/>
        <v>77</v>
      </c>
      <c r="F64" s="4">
        <f t="shared" si="3"/>
        <v>28590</v>
      </c>
      <c r="G64" s="6"/>
      <c r="I64" s="59">
        <v>43364</v>
      </c>
      <c r="J64" s="6">
        <v>2</v>
      </c>
      <c r="K64" s="6">
        <v>2</v>
      </c>
      <c r="L64" s="6">
        <f t="shared" si="12"/>
        <v>4</v>
      </c>
      <c r="M64" s="5">
        <f t="shared" si="14"/>
        <v>18398</v>
      </c>
      <c r="N64" s="6"/>
      <c r="O64" s="8">
        <f t="shared" si="15"/>
        <v>-10192</v>
      </c>
    </row>
    <row r="65" spans="1:15" x14ac:dyDescent="0.25">
      <c r="A65" s="97">
        <v>61</v>
      </c>
      <c r="B65" s="58">
        <v>42821</v>
      </c>
      <c r="C65" s="3">
        <v>183</v>
      </c>
      <c r="D65" s="3">
        <v>184</v>
      </c>
      <c r="E65" s="3">
        <f t="shared" si="1"/>
        <v>367</v>
      </c>
      <c r="F65" s="4">
        <f t="shared" si="3"/>
        <v>28957</v>
      </c>
      <c r="G65" s="6"/>
      <c r="I65" s="59">
        <v>43365</v>
      </c>
      <c r="J65" s="6">
        <v>16</v>
      </c>
      <c r="K65" s="6">
        <v>15</v>
      </c>
      <c r="L65" s="6">
        <f t="shared" si="12"/>
        <v>31</v>
      </c>
      <c r="M65" s="5">
        <f t="shared" si="14"/>
        <v>18429</v>
      </c>
      <c r="N65" s="6"/>
      <c r="O65" s="8">
        <f t="shared" si="15"/>
        <v>-10528</v>
      </c>
    </row>
    <row r="66" spans="1:15" x14ac:dyDescent="0.25">
      <c r="A66" s="97">
        <v>62</v>
      </c>
      <c r="B66" s="58">
        <v>42822</v>
      </c>
      <c r="C66" s="3">
        <v>37</v>
      </c>
      <c r="D66" s="3">
        <v>35</v>
      </c>
      <c r="E66" s="3">
        <f t="shared" si="1"/>
        <v>72</v>
      </c>
      <c r="F66" s="4">
        <f t="shared" si="3"/>
        <v>29029</v>
      </c>
      <c r="G66" s="6"/>
      <c r="I66" s="59">
        <v>43366</v>
      </c>
      <c r="J66" s="6">
        <v>63</v>
      </c>
      <c r="K66" s="6">
        <v>63</v>
      </c>
      <c r="L66" s="6">
        <f t="shared" si="12"/>
        <v>126</v>
      </c>
      <c r="M66" s="5">
        <f t="shared" si="14"/>
        <v>18555</v>
      </c>
      <c r="N66" s="6"/>
      <c r="O66" s="8">
        <f t="shared" si="15"/>
        <v>-10474</v>
      </c>
    </row>
    <row r="67" spans="1:15" x14ac:dyDescent="0.25">
      <c r="A67" s="97">
        <v>63</v>
      </c>
      <c r="B67" s="58">
        <v>42823</v>
      </c>
      <c r="C67" s="3">
        <v>81</v>
      </c>
      <c r="D67" s="3">
        <v>82</v>
      </c>
      <c r="E67" s="3">
        <f t="shared" si="1"/>
        <v>163</v>
      </c>
      <c r="F67" s="4">
        <f t="shared" si="3"/>
        <v>29192</v>
      </c>
      <c r="G67" s="6"/>
      <c r="I67" s="59">
        <v>43367</v>
      </c>
      <c r="J67" s="6">
        <v>3</v>
      </c>
      <c r="K67" s="6">
        <v>3</v>
      </c>
      <c r="L67" s="6">
        <f t="shared" si="12"/>
        <v>6</v>
      </c>
      <c r="M67" s="5">
        <f t="shared" si="14"/>
        <v>18561</v>
      </c>
      <c r="N67" s="6"/>
      <c r="O67" s="8">
        <f t="shared" si="15"/>
        <v>-10631</v>
      </c>
    </row>
    <row r="68" spans="1:15" x14ac:dyDescent="0.25">
      <c r="A68" s="97">
        <v>64</v>
      </c>
      <c r="B68" s="58">
        <v>42824</v>
      </c>
      <c r="C68" s="3">
        <v>290</v>
      </c>
      <c r="D68" s="3">
        <v>279</v>
      </c>
      <c r="E68" s="3">
        <f t="shared" si="1"/>
        <v>569</v>
      </c>
      <c r="F68" s="4">
        <f t="shared" si="3"/>
        <v>29761</v>
      </c>
      <c r="G68" s="6"/>
      <c r="I68" s="59">
        <v>43368</v>
      </c>
      <c r="J68" s="6">
        <v>31</v>
      </c>
      <c r="K68" s="6">
        <v>30</v>
      </c>
      <c r="L68" s="6">
        <f t="shared" si="12"/>
        <v>61</v>
      </c>
      <c r="M68" s="5">
        <f t="shared" si="14"/>
        <v>18622</v>
      </c>
      <c r="N68" s="6"/>
      <c r="O68" s="8">
        <f t="shared" si="15"/>
        <v>-11139</v>
      </c>
    </row>
    <row r="69" spans="1:15" x14ac:dyDescent="0.25">
      <c r="A69" s="97">
        <v>65</v>
      </c>
      <c r="B69" s="58">
        <v>42825</v>
      </c>
      <c r="C69" s="3">
        <v>57</v>
      </c>
      <c r="D69" s="3">
        <v>55</v>
      </c>
      <c r="E69" s="3">
        <f t="shared" si="1"/>
        <v>112</v>
      </c>
      <c r="F69" s="4">
        <f t="shared" si="3"/>
        <v>29873</v>
      </c>
      <c r="G69" s="6"/>
      <c r="I69" s="59">
        <v>43369</v>
      </c>
      <c r="J69" s="6">
        <v>33</v>
      </c>
      <c r="K69" s="6">
        <v>33</v>
      </c>
      <c r="L69" s="6">
        <f t="shared" si="12"/>
        <v>66</v>
      </c>
      <c r="M69" s="5">
        <f t="shared" si="14"/>
        <v>18688</v>
      </c>
      <c r="N69" s="6"/>
      <c r="O69" s="8">
        <f t="shared" si="15"/>
        <v>-11185</v>
      </c>
    </row>
    <row r="70" spans="1:15" x14ac:dyDescent="0.25">
      <c r="A70" s="97">
        <v>66</v>
      </c>
      <c r="B70" s="58">
        <v>42826</v>
      </c>
      <c r="C70" s="3">
        <v>467</v>
      </c>
      <c r="D70" s="3">
        <v>464</v>
      </c>
      <c r="E70" s="3">
        <f t="shared" si="1"/>
        <v>931</v>
      </c>
      <c r="F70" s="4">
        <f t="shared" si="3"/>
        <v>30804</v>
      </c>
      <c r="G70" s="6"/>
      <c r="I70" s="59">
        <v>43370</v>
      </c>
      <c r="J70" s="6">
        <v>29</v>
      </c>
      <c r="K70" s="6">
        <v>29</v>
      </c>
      <c r="L70" s="6">
        <f t="shared" si="12"/>
        <v>58</v>
      </c>
      <c r="M70" s="5">
        <f t="shared" si="14"/>
        <v>18746</v>
      </c>
      <c r="N70" s="6"/>
      <c r="O70" s="8">
        <f t="shared" si="15"/>
        <v>-12058</v>
      </c>
    </row>
    <row r="71" spans="1:15" x14ac:dyDescent="0.25">
      <c r="A71" s="6"/>
      <c r="B71" s="88" t="s">
        <v>7</v>
      </c>
      <c r="C71" s="92">
        <f>SUM(C6:C70)</f>
        <v>15307</v>
      </c>
      <c r="D71" s="92">
        <f>SUM(D6:D70)</f>
        <v>15497</v>
      </c>
      <c r="E71" s="92">
        <f>C71+D71</f>
        <v>30804</v>
      </c>
      <c r="F71" s="93"/>
      <c r="G71" s="96"/>
      <c r="I71" s="81" t="s">
        <v>7</v>
      </c>
      <c r="J71" s="92">
        <f>SUM(J6:J70)</f>
        <v>9109</v>
      </c>
      <c r="K71" s="92">
        <f>SUM(K6:K70)</f>
        <v>9637</v>
      </c>
      <c r="L71" s="92">
        <f>J71+K71</f>
        <v>18746</v>
      </c>
      <c r="M71" s="96"/>
      <c r="N71" s="93"/>
    </row>
  </sheetData>
  <autoFilter ref="I4:O56"/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2018-09-27T11:58:52Z</dcterms:modified>
</cp:coreProperties>
</file>