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\Downloads\Data Pak Fandi\MArketing\PO bahan\"/>
    </mc:Choice>
  </mc:AlternateContent>
  <bookViews>
    <workbookView xWindow="0" yWindow="0" windowWidth="20490" windowHeight="7755" activeTab="8"/>
  </bookViews>
  <sheets>
    <sheet name="Perhitungan margin 20%" sheetId="3" r:id="rId1"/>
    <sheet name="Polos" sheetId="16" r:id="rId2"/>
    <sheet name="80" sheetId="10" r:id="rId3"/>
    <sheet name="100" sheetId="11" r:id="rId4"/>
    <sheet name="100%" sheetId="12" r:id="rId5"/>
    <sheet name="120" sheetId="13" r:id="rId6"/>
    <sheet name="170" sheetId="14" r:id="rId7"/>
    <sheet name="180" sheetId="15" r:id="rId8"/>
    <sheet name="PO#3 KZTR INKDS" sheetId="9" r:id="rId9"/>
  </sheets>
  <calcPr calcId="152511"/>
</workbook>
</file>

<file path=xl/calcChain.xml><?xml version="1.0" encoding="utf-8"?>
<calcChain xmlns="http://schemas.openxmlformats.org/spreadsheetml/2006/main">
  <c r="P56" i="9" l="1"/>
  <c r="I67" i="9"/>
  <c r="I63" i="9"/>
  <c r="I58" i="9"/>
  <c r="I55" i="9"/>
  <c r="I51" i="9"/>
  <c r="I46" i="9"/>
  <c r="I43" i="9"/>
  <c r="G51" i="9"/>
  <c r="C51" i="9"/>
  <c r="C63" i="9"/>
  <c r="F30" i="12"/>
  <c r="E30" i="12"/>
  <c r="Q15" i="12"/>
  <c r="P15" i="12"/>
  <c r="O15" i="12"/>
  <c r="H30" i="12" l="1"/>
  <c r="R33" i="11" l="1"/>
  <c r="Q33" i="11"/>
  <c r="P33" i="11"/>
  <c r="O33" i="11"/>
  <c r="N33" i="11"/>
  <c r="M33" i="11"/>
  <c r="I22" i="14"/>
  <c r="G40" i="15"/>
  <c r="F40" i="15"/>
  <c r="I40" i="15" s="1"/>
  <c r="S20" i="15"/>
  <c r="R20" i="15"/>
  <c r="Q20" i="15"/>
  <c r="H20" i="15"/>
  <c r="G20" i="15"/>
  <c r="F20" i="15"/>
  <c r="J10" i="15"/>
  <c r="D50" i="14"/>
  <c r="C50" i="14"/>
  <c r="E34" i="14"/>
  <c r="I34" i="14" s="1"/>
  <c r="E33" i="14"/>
  <c r="I33" i="14" s="1"/>
  <c r="E32" i="14"/>
  <c r="I32" i="14" s="1"/>
  <c r="E31" i="14"/>
  <c r="I31" i="14" s="1"/>
  <c r="E30" i="14"/>
  <c r="I30" i="14" s="1"/>
  <c r="E29" i="14"/>
  <c r="I29" i="14" s="1"/>
  <c r="E28" i="14"/>
  <c r="I28" i="14" s="1"/>
  <c r="E27" i="14"/>
  <c r="I27" i="14" s="1"/>
  <c r="E26" i="14"/>
  <c r="I26" i="14" s="1"/>
  <c r="E25" i="14"/>
  <c r="I25" i="14" s="1"/>
  <c r="E24" i="14"/>
  <c r="I24" i="14" s="1"/>
  <c r="E23" i="14"/>
  <c r="I23" i="14" s="1"/>
  <c r="E22" i="14"/>
  <c r="I36" i="14" s="1"/>
  <c r="G53" i="13"/>
  <c r="F53" i="13"/>
  <c r="F37" i="13"/>
  <c r="H32" i="13"/>
  <c r="G32" i="13"/>
  <c r="F32" i="13"/>
  <c r="G33" i="10"/>
  <c r="F33" i="10"/>
  <c r="I33" i="10" s="1"/>
  <c r="H15" i="10"/>
  <c r="G15" i="10"/>
  <c r="F15" i="10"/>
  <c r="H6" i="10"/>
  <c r="E49" i="14" l="1"/>
  <c r="D27" i="9"/>
  <c r="E15" i="9"/>
  <c r="G46" i="9" l="1"/>
  <c r="G48" i="9"/>
  <c r="E51" i="9"/>
  <c r="J10" i="3" l="1"/>
  <c r="H5" i="3"/>
  <c r="C8" i="3" l="1"/>
  <c r="H16" i="3" l="1"/>
  <c r="J16" i="3" s="1"/>
  <c r="P23" i="9" l="1"/>
  <c r="P20" i="9"/>
  <c r="G47" i="9"/>
  <c r="G7" i="9"/>
  <c r="E63" i="9" l="1"/>
  <c r="G60" i="9"/>
  <c r="G59" i="9"/>
  <c r="I59" i="9" s="1"/>
  <c r="G58" i="9"/>
  <c r="G57" i="9"/>
  <c r="I57" i="9" s="1"/>
  <c r="G56" i="9"/>
  <c r="I56" i="9" s="1"/>
  <c r="G55" i="9"/>
  <c r="G54" i="9"/>
  <c r="I54" i="9" s="1"/>
  <c r="J67" i="9"/>
  <c r="I48" i="9"/>
  <c r="I47" i="9"/>
  <c r="G45" i="9"/>
  <c r="I45" i="9" s="1"/>
  <c r="G44" i="9"/>
  <c r="I44" i="9" s="1"/>
  <c r="G43" i="9"/>
  <c r="G42" i="9"/>
  <c r="I60" i="9" l="1"/>
  <c r="G63" i="9"/>
  <c r="I42" i="9"/>
  <c r="P59" i="9" l="1"/>
  <c r="I68" i="9" l="1"/>
  <c r="I69" i="9" s="1"/>
  <c r="E7" i="9"/>
  <c r="C27" i="9" l="1"/>
  <c r="G24" i="9"/>
  <c r="I24" i="9" s="1"/>
  <c r="G23" i="9"/>
  <c r="I23" i="9" s="1"/>
  <c r="I22" i="9"/>
  <c r="G22" i="9"/>
  <c r="G21" i="9"/>
  <c r="I21" i="9" s="1"/>
  <c r="G20" i="9"/>
  <c r="I20" i="9" s="1"/>
  <c r="G19" i="9"/>
  <c r="I19" i="9" s="1"/>
  <c r="G18" i="9"/>
  <c r="I18" i="9" s="1"/>
  <c r="E18" i="9"/>
  <c r="J15" i="9"/>
  <c r="J27" i="9" s="1"/>
  <c r="J31" i="9" s="1"/>
  <c r="D15" i="9"/>
  <c r="C15" i="9"/>
  <c r="G12" i="9"/>
  <c r="I12" i="9" s="1"/>
  <c r="E12" i="9"/>
  <c r="G11" i="9"/>
  <c r="I11" i="9" s="1"/>
  <c r="E11" i="9"/>
  <c r="G10" i="9"/>
  <c r="I10" i="9" s="1"/>
  <c r="E10" i="9"/>
  <c r="G9" i="9"/>
  <c r="I9" i="9" s="1"/>
  <c r="E9" i="9"/>
  <c r="G8" i="9"/>
  <c r="I8" i="9" s="1"/>
  <c r="E8" i="9"/>
  <c r="I7" i="9"/>
  <c r="G6" i="9"/>
  <c r="G15" i="9" s="1"/>
  <c r="E6" i="9"/>
  <c r="G27" i="9" l="1"/>
  <c r="I27" i="9"/>
  <c r="I6" i="9"/>
  <c r="I15" i="9" s="1"/>
  <c r="I31" i="9" s="1"/>
  <c r="I32" i="9" l="1"/>
  <c r="I33" i="9" s="1"/>
  <c r="E12" i="3" l="1"/>
  <c r="J5" i="3"/>
  <c r="E9" i="3"/>
  <c r="E8" i="3" l="1"/>
  <c r="C10" i="3"/>
  <c r="E10" i="3" s="1"/>
  <c r="E19" i="9" l="1"/>
  <c r="E24" i="9"/>
  <c r="E23" i="9"/>
  <c r="E22" i="9"/>
  <c r="E21" i="9"/>
  <c r="E20" i="9"/>
  <c r="E27" i="9"/>
  <c r="D34" i="9"/>
  <c r="D70" i="9"/>
  <c r="D51" i="9"/>
  <c r="E54" i="9"/>
  <c r="D54" i="9"/>
  <c r="D50" i="9"/>
  <c r="D56" i="9"/>
  <c r="E56" i="9"/>
  <c r="E55" i="9"/>
  <c r="D55" i="9"/>
  <c r="E58" i="9"/>
  <c r="D58" i="9"/>
  <c r="E57" i="9"/>
  <c r="D57" i="9"/>
  <c r="D44" i="9"/>
  <c r="E44" i="9"/>
  <c r="D48" i="9"/>
  <c r="E48" i="9"/>
  <c r="E43" i="9"/>
  <c r="D43" i="9"/>
  <c r="D46" i="9"/>
  <c r="E46" i="9"/>
  <c r="D61" i="9"/>
  <c r="D47" i="9"/>
  <c r="E47" i="9"/>
  <c r="E42" i="9"/>
  <c r="D42" i="9"/>
  <c r="D45" i="9"/>
  <c r="E45" i="9"/>
  <c r="D59" i="9"/>
  <c r="E59" i="9"/>
  <c r="E60" i="9"/>
  <c r="D60" i="9"/>
  <c r="D63" i="9"/>
  <c r="D49" i="9"/>
  <c r="D62" i="9"/>
</calcChain>
</file>

<file path=xl/sharedStrings.xml><?xml version="1.0" encoding="utf-8"?>
<sst xmlns="http://schemas.openxmlformats.org/spreadsheetml/2006/main" count="520" uniqueCount="198">
  <si>
    <t>BLACKKELLY POLOS</t>
  </si>
  <si>
    <t>INFICLO POLOS</t>
  </si>
  <si>
    <t>INFICLO 100/100</t>
  </si>
  <si>
    <t>BLACKKELLY 100/100</t>
  </si>
  <si>
    <t>INFICLO 100</t>
  </si>
  <si>
    <t>INFICLO 80/100</t>
  </si>
  <si>
    <t>BLACKKELLY 100/180</t>
  </si>
  <si>
    <t>INFICLO 100/180</t>
  </si>
  <si>
    <t>INFICLO 100/120</t>
  </si>
  <si>
    <t>BLACKKELLY 100</t>
  </si>
  <si>
    <t>BLACKKELLY 80/100</t>
  </si>
  <si>
    <t>BLACKKELLY 100/120</t>
  </si>
  <si>
    <t>HARGA</t>
  </si>
  <si>
    <t>BLACKKELLY 100/170</t>
  </si>
  <si>
    <t>INFICLO 100/170</t>
  </si>
  <si>
    <t>Total Masuk</t>
  </si>
  <si>
    <t>Keterangan</t>
  </si>
  <si>
    <t>Rp./pcs</t>
  </si>
  <si>
    <t>Nominal</t>
  </si>
  <si>
    <t>Ket.</t>
  </si>
  <si>
    <t>Rekap Universal</t>
  </si>
  <si>
    <t xml:space="preserve">Verifikasi </t>
  </si>
  <si>
    <t>Total</t>
  </si>
  <si>
    <t>Sisa Bayar</t>
  </si>
  <si>
    <t>Masuk</t>
  </si>
  <si>
    <t>Total PO Blackkelly</t>
  </si>
  <si>
    <t>DP 50%</t>
  </si>
  <si>
    <t>Komposisi PO</t>
  </si>
  <si>
    <t>Rincian Biaya</t>
  </si>
  <si>
    <t>Total PO Inficlo</t>
  </si>
  <si>
    <t>PO#3</t>
  </si>
  <si>
    <t xml:space="preserve">Edisi </t>
  </si>
  <si>
    <t>Jumlah Penjualan</t>
  </si>
  <si>
    <t>Jumlah retur</t>
  </si>
  <si>
    <t>Jumlah penjualan net</t>
  </si>
  <si>
    <t>Nilai penjualan</t>
  </si>
  <si>
    <t>Nilai Retur</t>
  </si>
  <si>
    <t>Nilai penjualan nett</t>
  </si>
  <si>
    <t>Margin</t>
  </si>
  <si>
    <t>Total cetak saat ini</t>
  </si>
  <si>
    <t>Out</t>
  </si>
  <si>
    <t>Sisa</t>
  </si>
  <si>
    <t>Rencana cetak</t>
  </si>
  <si>
    <t>Margin 20% - biaya katalog keluar =</t>
  </si>
  <si>
    <t>INF</t>
  </si>
  <si>
    <t>BCL</t>
  </si>
  <si>
    <t>Pengajuan cetak katalog INF-BCL 2018 PO#6</t>
  </si>
  <si>
    <t>Pengajuan cetak katalog KZTR-INFKDS 2018 PO#3</t>
  </si>
  <si>
    <t>KUZATURA 100</t>
  </si>
  <si>
    <t>KUZATURA POLOS</t>
  </si>
  <si>
    <t>KUZATURA 100/100</t>
  </si>
  <si>
    <t>KUZATURA 100/120</t>
  </si>
  <si>
    <t>KUZATURA 100/180</t>
  </si>
  <si>
    <t>KUZATURA 100/170</t>
  </si>
  <si>
    <t>KUZATURA 80/100</t>
  </si>
  <si>
    <t>Total PO Kuzatura</t>
  </si>
  <si>
    <t>INFIKIDS POLOS</t>
  </si>
  <si>
    <t>INFIKIDS 100</t>
  </si>
  <si>
    <t>INFIKIDS100/100</t>
  </si>
  <si>
    <t>INFIKIDS 100/120</t>
  </si>
  <si>
    <t>INFIKIDS 100/180</t>
  </si>
  <si>
    <t>INFIKIDS 100/170</t>
  </si>
  <si>
    <t>INFIKIDS 80/100</t>
  </si>
  <si>
    <t>Total PO Infikids</t>
  </si>
  <si>
    <t>KZTRA</t>
  </si>
  <si>
    <t>KEBUTUHAN KATALOG 80/100</t>
  </si>
  <si>
    <t>Edisi</t>
  </si>
  <si>
    <t>Pelanggan</t>
  </si>
  <si>
    <t>Kuzatura</t>
  </si>
  <si>
    <t>Infikids</t>
  </si>
  <si>
    <t>Jumlah Jual Net</t>
  </si>
  <si>
    <t>Nilai Jual Net</t>
  </si>
  <si>
    <t>Efektifitas</t>
  </si>
  <si>
    <t>ELVANA JAYA - AANG</t>
  </si>
  <si>
    <t>SARIP HIDAYAT-KARAWNG</t>
  </si>
  <si>
    <t>0.09</t>
  </si>
  <si>
    <t>JENAL ARIPIN  (KARAWANG)</t>
  </si>
  <si>
    <t>0.03</t>
  </si>
  <si>
    <t>ARIS PUJIONO</t>
  </si>
  <si>
    <t>0.04</t>
  </si>
  <si>
    <t>ADI RIYADI</t>
  </si>
  <si>
    <t>RIDWAN FAUZI | ODON</t>
  </si>
  <si>
    <t>SANUSI - BABAKAN CIPARAY</t>
  </si>
  <si>
    <t>NURDIN - KARAWANG</t>
  </si>
  <si>
    <t>PP - PRIMA PERKASA</t>
  </si>
  <si>
    <t>0.01</t>
  </si>
  <si>
    <t>JUMLAH</t>
  </si>
  <si>
    <t>Kebutuhan stok Katalog</t>
  </si>
  <si>
    <t>No</t>
  </si>
  <si>
    <t>Nuryana Cimaja</t>
  </si>
  <si>
    <t>Other</t>
  </si>
  <si>
    <t>Inficlo</t>
  </si>
  <si>
    <t>Blackkelly</t>
  </si>
  <si>
    <t>PT AZALEA SEJAHTERA MANDIRI</t>
  </si>
  <si>
    <t>AGUS ANDRIANTO</t>
  </si>
  <si>
    <t>YOSSI RAHMAWATI TANGSEL</t>
  </si>
  <si>
    <t>RUDI IRWANSYAH</t>
  </si>
  <si>
    <t>MULYANA - PAMULANG</t>
  </si>
  <si>
    <t>YANYAN HERYANA</t>
  </si>
  <si>
    <t>DWI HARYANTO</t>
  </si>
  <si>
    <t>UJANG SURYATNA</t>
  </si>
  <si>
    <t>FEBRIANSYAH</t>
  </si>
  <si>
    <t>ASEP SAEPUL ROHMAT (PM COLLECTION)</t>
  </si>
  <si>
    <t>RENDY - SUBANG</t>
  </si>
  <si>
    <t>AJAT | PATI JAYA ABADI</t>
  </si>
  <si>
    <t>AGUS SUHENDI</t>
  </si>
  <si>
    <t>ILYAS TAPSIRI</t>
  </si>
  <si>
    <t>ABDUL PATAH  </t>
  </si>
  <si>
    <t>CV. BENTANG FASHION</t>
  </si>
  <si>
    <t>SAMSUL BAHRI (GHAISAN COLLECTION)</t>
  </si>
  <si>
    <t>DEDE MULYADI | PAMULANG</t>
  </si>
  <si>
    <t>M RIZKI</t>
  </si>
  <si>
    <t>IWAN HERMAWAN - CIPETIR</t>
  </si>
  <si>
    <t>RIZKI MAULANA MALIK</t>
  </si>
  <si>
    <t>NURYANA | UJB CIMAJA</t>
  </si>
  <si>
    <t>CAYOTO</t>
  </si>
  <si>
    <t>AYU FITRI</t>
  </si>
  <si>
    <t>IWAN | PELABUHAN RATU</t>
  </si>
  <si>
    <t>Eman Sulaeman</t>
  </si>
  <si>
    <t>KEBUTUHAN KATALOG 100/100</t>
  </si>
  <si>
    <t>PUTRI MANDIRI</t>
  </si>
  <si>
    <t>Dede Mulyadi</t>
  </si>
  <si>
    <t>Anang Suryana</t>
  </si>
  <si>
    <t>Kusno</t>
  </si>
  <si>
    <t xml:space="preserve">Cadangan </t>
  </si>
  <si>
    <t>Kebutuhan dan stok setelah lebaran (tahap II)</t>
  </si>
  <si>
    <t>Ket</t>
  </si>
  <si>
    <t>KEBUTUHAN KATALOG 100%</t>
  </si>
  <si>
    <t>YAYAT HIDAYAT</t>
  </si>
  <si>
    <t>DEDE SAEPUL MILAH</t>
  </si>
  <si>
    <t>SRI NURHAYATI ARISAN</t>
  </si>
  <si>
    <t>ARIF RAHMAN HAKIM</t>
  </si>
  <si>
    <t>KUSNO</t>
  </si>
  <si>
    <t>IMAS SURYANI - PURWAKARTA</t>
  </si>
  <si>
    <t>Retail</t>
  </si>
  <si>
    <t>KEBUTUHAN KATALOG 100/120</t>
  </si>
  <si>
    <t>ASEP JENAL M</t>
  </si>
  <si>
    <t>CENGCENG MISBAH | HDR</t>
  </si>
  <si>
    <t>NILAM COLLECTION</t>
  </si>
  <si>
    <t>MEKI SANDI ROLIANSYAH</t>
  </si>
  <si>
    <t>AL MUMTAZ - ASEP JUNAIDI</t>
  </si>
  <si>
    <t>TRISAL AL HASAN - MANDIRI JAYA</t>
  </si>
  <si>
    <t>UD RATU JAYA-ATANG TARYANA</t>
  </si>
  <si>
    <t>IVAN SETIAWAN</t>
  </si>
  <si>
    <t>DIRWAN</t>
  </si>
  <si>
    <t>AHMAD ASPURI</t>
  </si>
  <si>
    <t>ECE SURYADI</t>
  </si>
  <si>
    <t>ATANG SETIAWAN - RAGELL</t>
  </si>
  <si>
    <t>SAEPUL MUNAWAR</t>
  </si>
  <si>
    <t>RINTO SUGIANTO</t>
  </si>
  <si>
    <t>YUSUP SOLEHUDIN</t>
  </si>
  <si>
    <t>ROBI CAHYADI</t>
  </si>
  <si>
    <t>ADE AZZURA</t>
  </si>
  <si>
    <t>RINA BAESUNI / BP. NURSIN</t>
  </si>
  <si>
    <t>MISBAH (INDAH JAYA)</t>
  </si>
  <si>
    <t>KEBUTUHAN KATALOG 100/170</t>
  </si>
  <si>
    <t>Infikids Kuzatura</t>
  </si>
  <si>
    <t>Selisih</t>
  </si>
  <si>
    <t>IRA HERAWATI</t>
  </si>
  <si>
    <t>ZOE - SAUYUNAN MAS</t>
  </si>
  <si>
    <t>ADE SUPRIANTO</t>
  </si>
  <si>
    <t>BOJES KUNINGAN</t>
  </si>
  <si>
    <t>NANDAR SOLEH</t>
  </si>
  <si>
    <t>ASEP FAHMI (DIAN JAYA)</t>
  </si>
  <si>
    <t>WAHYU - WANIEUN</t>
  </si>
  <si>
    <t>MUSTAMA  | FAJAR MULYA</t>
  </si>
  <si>
    <t>MISBAH - CIBUNTU</t>
  </si>
  <si>
    <t>0.06</t>
  </si>
  <si>
    <t>AMAR SOLEH</t>
  </si>
  <si>
    <t>SANDI SANJAYA</t>
  </si>
  <si>
    <t>ABS DEDI</t>
  </si>
  <si>
    <t>KZTR</t>
  </si>
  <si>
    <t>INFKDS</t>
  </si>
  <si>
    <t>other</t>
  </si>
  <si>
    <t>Inficlo BlackKelly</t>
  </si>
  <si>
    <t>KEBUTUHAN KATALOG 100/180</t>
  </si>
  <si>
    <t>update</t>
  </si>
  <si>
    <t>Kuzatura Infikids</t>
  </si>
  <si>
    <t>Inficlo Blackkelly</t>
  </si>
  <si>
    <t>ENDAH ISKANDAR | JAYA MANDIRI BDG</t>
  </si>
  <si>
    <t>PURNAMA GANJAR</t>
  </si>
  <si>
    <t>LEDI PUTRA MANDIRI (LPM)</t>
  </si>
  <si>
    <t>HERDI FALS</t>
  </si>
  <si>
    <t>UJANG DARMIN</t>
  </si>
  <si>
    <t>JAYA MANDIRI | ASEP RADJIS</t>
  </si>
  <si>
    <t>AI MARYATI/PAK ACENG</t>
  </si>
  <si>
    <t>Kebutuhan stok  Katalog</t>
  </si>
  <si>
    <t>Pengajuan Katalog PO #3 Kuzatura Infikids</t>
  </si>
  <si>
    <t>0.02</t>
  </si>
  <si>
    <t>0.55</t>
  </si>
  <si>
    <t>0.34</t>
  </si>
  <si>
    <t>0.13</t>
  </si>
  <si>
    <t>KEBUTUHAN KATALOG PELANGGAN</t>
  </si>
  <si>
    <t>Yuan Perdana</t>
  </si>
  <si>
    <t>BRIS hilton Sihombing</t>
  </si>
  <si>
    <t>8.14</t>
  </si>
  <si>
    <t>BRIS HILTON</t>
  </si>
  <si>
    <t>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</si>
</sst>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71" formatCode="_-[$Rp-421]* #,##0.00_-;\-[$Rp-421]* #,##0.00_-;_-[$Rp-421]* &quot;-&quot;??_-;_-@_-"/>
  </numFmts>
  <fonts count="1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  <font>
      <sz val="11"/>
      <color rgb="FF333333"/>
      <name val="Calibri"/>
      <family val="2"/>
      <scheme val="minor"/>
    </font>
    <font>
      <sz val="9"/>
      <color rgb="FF333333"/>
      <name val="Arial"/>
      <family val="2"/>
    </font>
    <font>
      <b/>
      <sz val="11"/>
      <color rgb="FFFF000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96">
    <xf numFmtId="0" fontId="0" fillId="0" borderId="0" xfId="0"/>
    <xf numFmtId="0" fontId="0" fillId="0" borderId="0" xfId="0" applyAlignment="1">
      <alignment horizontal="center"/>
    </xf>
    <xf numFmtId="0" fontId="3" fillId="0" borderId="4" xfId="1" applyBorder="1"/>
    <xf numFmtId="0" fontId="0" fillId="0" borderId="5" xfId="0" applyBorder="1"/>
    <xf numFmtId="0" fontId="0" fillId="0" borderId="4" xfId="0" applyBorder="1"/>
    <xf numFmtId="0" fontId="0" fillId="0" borderId="0" xfId="0" applyBorder="1"/>
    <xf numFmtId="41" fontId="0" fillId="0" borderId="0" xfId="2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3" fillId="0" borderId="0" xfId="1" applyFill="1" applyBorder="1" applyAlignment="1">
      <alignment horizontal="center"/>
    </xf>
    <xf numFmtId="0" fontId="3" fillId="0" borderId="5" xfId="1" applyFill="1" applyBorder="1"/>
    <xf numFmtId="3" fontId="0" fillId="0" borderId="5" xfId="0" applyNumberFormat="1" applyBorder="1"/>
    <xf numFmtId="3" fontId="3" fillId="0" borderId="0" xfId="1" applyNumberFormat="1" applyBorder="1"/>
    <xf numFmtId="3" fontId="0" fillId="0" borderId="0" xfId="0" applyNumberFormat="1" applyBorder="1"/>
    <xf numFmtId="0" fontId="0" fillId="0" borderId="5" xfId="0" applyBorder="1" applyAlignment="1">
      <alignment horizontal="center"/>
    </xf>
    <xf numFmtId="0" fontId="0" fillId="0" borderId="0" xfId="0" applyFill="1" applyBorder="1"/>
    <xf numFmtId="3" fontId="3" fillId="0" borderId="0" xfId="1" applyNumberFormat="1" applyFill="1" applyBorder="1"/>
    <xf numFmtId="3" fontId="0" fillId="0" borderId="0" xfId="0" applyNumberFormat="1" applyFill="1" applyBorder="1"/>
    <xf numFmtId="41" fontId="0" fillId="0" borderId="0" xfId="2" applyFont="1" applyFill="1" applyBorder="1"/>
    <xf numFmtId="41" fontId="0" fillId="0" borderId="4" xfId="0" applyNumberFormat="1" applyBorder="1"/>
    <xf numFmtId="0" fontId="6" fillId="0" borderId="0" xfId="0" applyFont="1" applyFill="1" applyBorder="1"/>
    <xf numFmtId="0" fontId="3" fillId="0" borderId="0" xfId="0" applyFont="1" applyBorder="1"/>
    <xf numFmtId="41" fontId="6" fillId="2" borderId="0" xfId="2" applyFont="1" applyFill="1" applyBorder="1"/>
    <xf numFmtId="41" fontId="6" fillId="0" borderId="0" xfId="2" applyFont="1" applyBorder="1"/>
    <xf numFmtId="41" fontId="6" fillId="0" borderId="0" xfId="0" applyNumberFormat="1" applyFont="1" applyBorder="1"/>
    <xf numFmtId="41" fontId="0" fillId="0" borderId="0" xfId="0" applyNumberFormat="1" applyBorder="1"/>
    <xf numFmtId="0" fontId="0" fillId="0" borderId="4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" applyBorder="1" applyAlignment="1">
      <alignment horizontal="center"/>
    </xf>
    <xf numFmtId="0" fontId="6" fillId="0" borderId="4" xfId="0" applyFont="1" applyBorder="1" applyAlignment="1">
      <alignment horizontal="left" vertical="center"/>
    </xf>
    <xf numFmtId="0" fontId="6" fillId="0" borderId="4" xfId="1" applyFont="1" applyBorder="1"/>
    <xf numFmtId="0" fontId="6" fillId="0" borderId="4" xfId="1" applyFont="1" applyFill="1" applyBorder="1"/>
    <xf numFmtId="41" fontId="6" fillId="0" borderId="0" xfId="2" applyFont="1" applyFill="1" applyBorder="1"/>
    <xf numFmtId="41" fontId="6" fillId="0" borderId="9" xfId="2" applyFont="1" applyBorder="1"/>
    <xf numFmtId="41" fontId="7" fillId="0" borderId="0" xfId="2" applyFont="1" applyBorder="1"/>
    <xf numFmtId="0" fontId="3" fillId="0" borderId="4" xfId="1" applyBorder="1" applyAlignment="1">
      <alignment horizontal="center"/>
    </xf>
    <xf numFmtId="0" fontId="8" fillId="0" borderId="0" xfId="0" applyFont="1"/>
    <xf numFmtId="41" fontId="0" fillId="0" borderId="0" xfId="0" applyNumberFormat="1"/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41" fontId="0" fillId="0" borderId="0" xfId="2" applyFont="1"/>
    <xf numFmtId="0" fontId="0" fillId="0" borderId="0" xfId="0" applyAlignment="1">
      <alignment horizontal="center" vertical="center" wrapText="1"/>
    </xf>
    <xf numFmtId="41" fontId="0" fillId="0" borderId="0" xfId="0" applyNumberFormat="1" applyAlignment="1">
      <alignment horizontal="right"/>
    </xf>
    <xf numFmtId="3" fontId="0" fillId="0" borderId="0" xfId="0" applyNumberFormat="1" applyAlignment="1">
      <alignment horizontal="right" wrapText="1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vertical="center" wrapText="1"/>
    </xf>
    <xf numFmtId="3" fontId="0" fillId="0" borderId="13" xfId="0" applyNumberFormat="1" applyBorder="1" applyAlignment="1">
      <alignment vertical="center" wrapText="1"/>
    </xf>
    <xf numFmtId="9" fontId="0" fillId="0" borderId="13" xfId="0" applyNumberFormat="1" applyBorder="1"/>
    <xf numFmtId="41" fontId="0" fillId="0" borderId="13" xfId="2" applyFont="1" applyBorder="1"/>
    <xf numFmtId="0" fontId="5" fillId="0" borderId="0" xfId="0" applyFont="1" applyAlignment="1">
      <alignment horizontal="center"/>
    </xf>
    <xf numFmtId="164" fontId="2" fillId="0" borderId="13" xfId="3" applyNumberFormat="1" applyFont="1" applyBorder="1"/>
    <xf numFmtId="0" fontId="5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0" xfId="0" applyNumberFormat="1"/>
    <xf numFmtId="0" fontId="10" fillId="0" borderId="0" xfId="0" applyFont="1" applyAlignment="1">
      <alignment horizontal="center"/>
    </xf>
    <xf numFmtId="0" fontId="5" fillId="0" borderId="13" xfId="0" applyFont="1" applyBorder="1"/>
    <xf numFmtId="0" fontId="0" fillId="0" borderId="13" xfId="0" applyBorder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13" xfId="0" applyBorder="1"/>
    <xf numFmtId="0" fontId="11" fillId="0" borderId="0" xfId="0" applyFont="1" applyAlignment="1">
      <alignment horizontal="center" vertical="center" wrapText="1"/>
    </xf>
    <xf numFmtId="0" fontId="0" fillId="0" borderId="13" xfId="0" applyBorder="1" applyAlignment="1">
      <alignment horizontal="right"/>
    </xf>
    <xf numFmtId="0" fontId="1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3" fontId="0" fillId="3" borderId="0" xfId="0" applyNumberFormat="1" applyFill="1" applyAlignment="1">
      <alignment vertical="center" wrapText="1"/>
    </xf>
    <xf numFmtId="0" fontId="10" fillId="0" borderId="0" xfId="0" applyFont="1" applyAlignment="1">
      <alignment horizontal="center"/>
    </xf>
    <xf numFmtId="0" fontId="0" fillId="3" borderId="13" xfId="0" applyFill="1" applyBorder="1" applyAlignment="1">
      <alignment vertical="center" wrapText="1"/>
    </xf>
    <xf numFmtId="0" fontId="0" fillId="3" borderId="13" xfId="0" applyFill="1" applyBorder="1" applyAlignment="1">
      <alignment horizontal="left" vertical="center" wrapText="1"/>
    </xf>
    <xf numFmtId="0" fontId="9" fillId="3" borderId="14" xfId="0" applyFont="1" applyFill="1" applyBorder="1" applyAlignment="1">
      <alignment horizontal="center"/>
    </xf>
    <xf numFmtId="0" fontId="0" fillId="3" borderId="13" xfId="0" applyFill="1" applyBorder="1" applyAlignment="1">
      <alignment horizontal="right"/>
    </xf>
    <xf numFmtId="0" fontId="11" fillId="3" borderId="13" xfId="0" applyFont="1" applyFill="1" applyBorder="1" applyAlignment="1">
      <alignment horizontal="center" vertical="center" wrapText="1"/>
    </xf>
    <xf numFmtId="0" fontId="0" fillId="3" borderId="13" xfId="0" applyFill="1" applyBorder="1"/>
    <xf numFmtId="0" fontId="1" fillId="3" borderId="13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14" xfId="0" applyFont="1" applyBorder="1" applyAlignment="1"/>
    <xf numFmtId="0" fontId="0" fillId="3" borderId="15" xfId="0" applyFill="1" applyBorder="1" applyAlignment="1">
      <alignment vertical="center" wrapText="1"/>
    </xf>
    <xf numFmtId="0" fontId="0" fillId="3" borderId="0" xfId="0" applyFill="1"/>
    <xf numFmtId="0" fontId="1" fillId="3" borderId="13" xfId="0" applyFont="1" applyFill="1" applyBorder="1" applyAlignment="1">
      <alignment horizontal="center"/>
    </xf>
    <xf numFmtId="3" fontId="0" fillId="3" borderId="13" xfId="0" applyNumberFormat="1" applyFill="1" applyBorder="1" applyAlignment="1">
      <alignment vertical="center" wrapText="1"/>
    </xf>
    <xf numFmtId="0" fontId="10" fillId="0" borderId="0" xfId="0" applyFont="1" applyAlignment="1"/>
    <xf numFmtId="0" fontId="0" fillId="4" borderId="0" xfId="0" applyFill="1" applyBorder="1" applyAlignment="1">
      <alignment vertical="center" wrapText="1"/>
    </xf>
    <xf numFmtId="0" fontId="10" fillId="2" borderId="16" xfId="0" applyFont="1" applyFill="1" applyBorder="1" applyAlignment="1">
      <alignment horizontal="center"/>
    </xf>
    <xf numFmtId="0" fontId="0" fillId="4" borderId="13" xfId="0" applyFill="1" applyBorder="1" applyAlignment="1">
      <alignment vertical="center" wrapText="1"/>
    </xf>
    <xf numFmtId="0" fontId="12" fillId="0" borderId="0" xfId="0" applyFont="1"/>
    <xf numFmtId="41" fontId="1" fillId="0" borderId="0" xfId="0" applyNumberFormat="1" applyFont="1" applyAlignment="1">
      <alignment horizontal="right" vertical="center"/>
    </xf>
    <xf numFmtId="0" fontId="1" fillId="4" borderId="13" xfId="0" applyFont="1" applyFill="1" applyBorder="1" applyAlignment="1">
      <alignment vertical="center" wrapText="1"/>
    </xf>
    <xf numFmtId="0" fontId="11" fillId="5" borderId="13" xfId="0" applyFont="1" applyFill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right" vertical="center"/>
    </xf>
    <xf numFmtId="0" fontId="13" fillId="0" borderId="0" xfId="0" applyFont="1"/>
    <xf numFmtId="3" fontId="12" fillId="4" borderId="13" xfId="0" applyNumberFormat="1" applyFont="1" applyFill="1" applyBorder="1" applyAlignment="1">
      <alignment horizontal="right" vertical="center" wrapText="1" indent="1"/>
    </xf>
    <xf numFmtId="0" fontId="0" fillId="4" borderId="13" xfId="0" applyFill="1" applyBorder="1" applyAlignment="1">
      <alignment horizontal="right" vertical="center" wrapText="1"/>
    </xf>
    <xf numFmtId="0" fontId="12" fillId="0" borderId="13" xfId="0" applyFont="1" applyBorder="1" applyAlignment="1">
      <alignment horizontal="right"/>
    </xf>
    <xf numFmtId="3" fontId="11" fillId="5" borderId="13" xfId="0" applyNumberFormat="1" applyFont="1" applyFill="1" applyBorder="1" applyAlignment="1">
      <alignment horizontal="center" vertical="center" wrapText="1"/>
    </xf>
    <xf numFmtId="0" fontId="12" fillId="0" borderId="13" xfId="0" applyFont="1" applyBorder="1"/>
    <xf numFmtId="0" fontId="1" fillId="4" borderId="13" xfId="0" applyFont="1" applyFill="1" applyBorder="1" applyAlignment="1">
      <alignment horizontal="right" vertical="center" wrapText="1"/>
    </xf>
    <xf numFmtId="3" fontId="12" fillId="0" borderId="13" xfId="0" applyNumberFormat="1" applyFont="1" applyBorder="1"/>
    <xf numFmtId="0" fontId="9" fillId="3" borderId="17" xfId="0" applyFont="1" applyFill="1" applyBorder="1" applyAlignment="1">
      <alignment horizontal="center"/>
    </xf>
    <xf numFmtId="0" fontId="9" fillId="3" borderId="0" xfId="0" applyFont="1" applyFill="1" applyBorder="1" applyAlignment="1"/>
    <xf numFmtId="0" fontId="14" fillId="0" borderId="0" xfId="0" applyFont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3" fontId="0" fillId="4" borderId="13" xfId="0" applyNumberFormat="1" applyFill="1" applyBorder="1" applyAlignment="1">
      <alignment vertical="center" wrapText="1"/>
    </xf>
    <xf numFmtId="0" fontId="9" fillId="0" borderId="17" xfId="0" applyFont="1" applyBorder="1" applyAlignment="1">
      <alignment horizontal="center"/>
    </xf>
    <xf numFmtId="0" fontId="9" fillId="0" borderId="0" xfId="0" applyFont="1" applyBorder="1" applyAlignment="1"/>
    <xf numFmtId="0" fontId="10" fillId="0" borderId="0" xfId="0" applyFont="1" applyFill="1" applyBorder="1" applyAlignment="1"/>
    <xf numFmtId="0" fontId="0" fillId="3" borderId="13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/>
    <xf numFmtId="0" fontId="0" fillId="0" borderId="14" xfId="0" applyBorder="1"/>
    <xf numFmtId="0" fontId="10" fillId="0" borderId="14" xfId="0" applyFont="1" applyBorder="1"/>
    <xf numFmtId="0" fontId="5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right" vertical="center" wrapText="1"/>
    </xf>
    <xf numFmtId="3" fontId="1" fillId="0" borderId="13" xfId="0" applyNumberFormat="1" applyFont="1" applyBorder="1" applyAlignment="1">
      <alignment horizontal="right" vertical="center" wrapText="1"/>
    </xf>
    <xf numFmtId="164" fontId="0" fillId="0" borderId="13" xfId="3" applyNumberFormat="1" applyFont="1" applyBorder="1" applyAlignment="1">
      <alignment wrapText="1"/>
    </xf>
    <xf numFmtId="0" fontId="12" fillId="0" borderId="0" xfId="0" applyFont="1" applyAlignment="1">
      <alignment horizontal="right"/>
    </xf>
    <xf numFmtId="0" fontId="1" fillId="0" borderId="13" xfId="0" applyFont="1" applyBorder="1" applyAlignment="1">
      <alignment horizontal="right"/>
    </xf>
    <xf numFmtId="3" fontId="1" fillId="0" borderId="13" xfId="0" applyNumberFormat="1" applyFont="1" applyBorder="1" applyAlignment="1">
      <alignment horizontal="right"/>
    </xf>
    <xf numFmtId="0" fontId="13" fillId="6" borderId="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15" fontId="5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0" xfId="0" applyFill="1" applyBorder="1"/>
    <xf numFmtId="0" fontId="3" fillId="3" borderId="4" xfId="1" applyFill="1" applyBorder="1"/>
    <xf numFmtId="0" fontId="3" fillId="3" borderId="0" xfId="1" applyFill="1" applyBorder="1" applyAlignment="1">
      <alignment horizontal="center"/>
    </xf>
    <xf numFmtId="0" fontId="3" fillId="3" borderId="5" xfId="1" applyFill="1" applyBorder="1"/>
    <xf numFmtId="0" fontId="3" fillId="3" borderId="4" xfId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4" xfId="0" applyFill="1" applyBorder="1" applyAlignment="1">
      <alignment horizontal="left" vertical="center"/>
    </xf>
    <xf numFmtId="0" fontId="0" fillId="3" borderId="0" xfId="0" applyFill="1" applyBorder="1" applyAlignment="1">
      <alignment horizontal="right" vertical="center"/>
    </xf>
    <xf numFmtId="41" fontId="0" fillId="3" borderId="0" xfId="2" applyFont="1" applyFill="1" applyBorder="1"/>
    <xf numFmtId="3" fontId="0" fillId="3" borderId="5" xfId="0" applyNumberFormat="1" applyFill="1" applyBorder="1"/>
    <xf numFmtId="41" fontId="0" fillId="3" borderId="4" xfId="0" applyNumberFormat="1" applyFill="1" applyBorder="1"/>
    <xf numFmtId="0" fontId="0" fillId="3" borderId="5" xfId="0" applyFill="1" applyBorder="1"/>
    <xf numFmtId="0" fontId="3" fillId="3" borderId="0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left" vertical="center"/>
    </xf>
    <xf numFmtId="3" fontId="3" fillId="3" borderId="0" xfId="1" applyNumberFormat="1" applyFill="1" applyBorder="1"/>
    <xf numFmtId="0" fontId="6" fillId="3" borderId="4" xfId="1" applyFont="1" applyFill="1" applyBorder="1"/>
    <xf numFmtId="3" fontId="0" fillId="3" borderId="0" xfId="0" applyNumberFormat="1" applyFill="1" applyBorder="1"/>
    <xf numFmtId="0" fontId="0" fillId="3" borderId="4" xfId="0" applyFill="1" applyBorder="1"/>
    <xf numFmtId="41" fontId="6" fillId="3" borderId="0" xfId="2" applyFont="1" applyFill="1" applyBorder="1"/>
    <xf numFmtId="0" fontId="6" fillId="3" borderId="0" xfId="0" applyFont="1" applyFill="1" applyBorder="1"/>
    <xf numFmtId="0" fontId="3" fillId="3" borderId="0" xfId="0" applyFont="1" applyFill="1" applyBorder="1"/>
    <xf numFmtId="41" fontId="7" fillId="3" borderId="0" xfId="2" applyFont="1" applyFill="1" applyBorder="1"/>
    <xf numFmtId="41" fontId="0" fillId="3" borderId="0" xfId="0" applyNumberFormat="1" applyFill="1"/>
    <xf numFmtId="41" fontId="6" fillId="3" borderId="9" xfId="2" applyFont="1" applyFill="1" applyBorder="1"/>
    <xf numFmtId="41" fontId="0" fillId="3" borderId="0" xfId="0" applyNumberFormat="1" applyFill="1" applyBorder="1"/>
    <xf numFmtId="41" fontId="6" fillId="3" borderId="0" xfId="0" applyNumberFormat="1" applyFont="1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4" borderId="0" xfId="0" applyFill="1" applyAlignment="1">
      <alignment vertical="center" wrapText="1"/>
    </xf>
    <xf numFmtId="3" fontId="0" fillId="4" borderId="0" xfId="0" applyNumberFormat="1" applyFill="1" applyAlignment="1">
      <alignment vertical="center" wrapText="1"/>
    </xf>
    <xf numFmtId="0" fontId="0" fillId="4" borderId="13" xfId="0" applyFill="1" applyBorder="1"/>
    <xf numFmtId="0" fontId="0" fillId="4" borderId="0" xfId="0" applyFill="1"/>
    <xf numFmtId="0" fontId="11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13" xfId="0" applyFill="1" applyBorder="1" applyAlignment="1">
      <alignment horizontal="right"/>
    </xf>
    <xf numFmtId="0" fontId="0" fillId="4" borderId="13" xfId="0" applyFill="1" applyBorder="1" applyAlignment="1">
      <alignment horizontal="center"/>
    </xf>
    <xf numFmtId="0" fontId="0" fillId="3" borderId="18" xfId="0" applyFill="1" applyBorder="1"/>
    <xf numFmtId="0" fontId="0" fillId="3" borderId="18" xfId="0" applyFill="1" applyBorder="1" applyAlignment="1">
      <alignment horizontal="center" vertical="center" wrapText="1"/>
    </xf>
    <xf numFmtId="0" fontId="0" fillId="4" borderId="0" xfId="0" applyFill="1" applyBorder="1"/>
    <xf numFmtId="0" fontId="11" fillId="4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right"/>
    </xf>
    <xf numFmtId="0" fontId="1" fillId="4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/>
    </xf>
    <xf numFmtId="0" fontId="5" fillId="0" borderId="18" xfId="0" applyFont="1" applyBorder="1"/>
    <xf numFmtId="0" fontId="0" fillId="4" borderId="13" xfId="0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171" fontId="12" fillId="4" borderId="13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/>
    </xf>
    <xf numFmtId="0" fontId="8" fillId="4" borderId="0" xfId="0" applyFont="1" applyFill="1" applyBorder="1"/>
    <xf numFmtId="0" fontId="0" fillId="0" borderId="13" xfId="0" applyBorder="1" applyAlignment="1">
      <alignment horizontal="right" wrapText="1"/>
    </xf>
    <xf numFmtId="0" fontId="1" fillId="3" borderId="15" xfId="0" applyFont="1" applyFill="1" applyBorder="1" applyAlignment="1">
      <alignment horizontal="center"/>
    </xf>
    <xf numFmtId="0" fontId="15" fillId="3" borderId="0" xfId="0" applyFont="1" applyFill="1"/>
    <xf numFmtId="0" fontId="15" fillId="7" borderId="0" xfId="0" applyFont="1" applyFill="1"/>
  </cellXfs>
  <cellStyles count="4">
    <cellStyle name="Comma" xfId="3" builtinId="3"/>
    <cellStyle name="Comma [0]" xfId="2" builtinId="6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17"/>
  <sheetViews>
    <sheetView workbookViewId="0">
      <selection activeCell="J12" sqref="J12"/>
    </sheetView>
  </sheetViews>
  <sheetFormatPr defaultRowHeight="15" x14ac:dyDescent="0.25"/>
  <cols>
    <col min="2" max="2" width="17.5703125" bestFit="1" customWidth="1"/>
    <col min="3" max="3" width="16.7109375" bestFit="1" customWidth="1"/>
    <col min="4" max="4" width="12.5703125" bestFit="1" customWidth="1"/>
    <col min="5" max="5" width="20.28515625" bestFit="1" customWidth="1"/>
    <col min="6" max="6" width="14.5703125" bestFit="1" customWidth="1"/>
    <col min="7" max="7" width="19.7109375" customWidth="1"/>
    <col min="8" max="8" width="31" bestFit="1" customWidth="1"/>
    <col min="10" max="10" width="12.5703125" bestFit="1" customWidth="1"/>
    <col min="11" max="11" width="12.7109375" bestFit="1" customWidth="1"/>
    <col min="12" max="12" width="11.140625" bestFit="1" customWidth="1"/>
    <col min="13" max="13" width="12.7109375" bestFit="1" customWidth="1"/>
    <col min="14" max="14" width="11.5703125" bestFit="1" customWidth="1"/>
  </cols>
  <sheetData>
    <row r="4" spans="2:14" x14ac:dyDescent="0.25">
      <c r="B4" s="47" t="s">
        <v>31</v>
      </c>
      <c r="C4" s="47" t="s">
        <v>32</v>
      </c>
      <c r="D4" s="47" t="s">
        <v>33</v>
      </c>
      <c r="E4" s="47" t="s">
        <v>34</v>
      </c>
      <c r="F4" s="47" t="s">
        <v>35</v>
      </c>
      <c r="G4" s="47" t="s">
        <v>36</v>
      </c>
      <c r="H4" s="47" t="s">
        <v>37</v>
      </c>
      <c r="I4" s="47" t="s">
        <v>38</v>
      </c>
      <c r="J4" s="47" t="s">
        <v>22</v>
      </c>
    </row>
    <row r="5" spans="2:14" x14ac:dyDescent="0.25">
      <c r="B5" s="48">
        <v>2018</v>
      </c>
      <c r="C5" s="49">
        <v>27034</v>
      </c>
      <c r="D5" s="49">
        <v>3125</v>
      </c>
      <c r="E5" s="49">
        <v>23909</v>
      </c>
      <c r="F5" s="49">
        <v>2892780838</v>
      </c>
      <c r="G5" s="49">
        <v>346601650</v>
      </c>
      <c r="H5" s="53">
        <f>F5+G5</f>
        <v>3239382488</v>
      </c>
      <c r="I5" s="50">
        <v>0.2</v>
      </c>
      <c r="J5" s="51">
        <f>H5*I5</f>
        <v>647876497.60000002</v>
      </c>
    </row>
    <row r="6" spans="2:14" x14ac:dyDescent="0.25">
      <c r="J6" s="40"/>
    </row>
    <row r="7" spans="2:14" x14ac:dyDescent="0.25">
      <c r="N7" s="43"/>
    </row>
    <row r="8" spans="2:14" x14ac:dyDescent="0.25">
      <c r="B8" t="s">
        <v>39</v>
      </c>
      <c r="C8" s="45" t="e">
        <f>#REF!+#REF!+#REF!+#REF!+#REF!+#REF!</f>
        <v>#REF!</v>
      </c>
      <c r="D8" s="43">
        <v>10000</v>
      </c>
      <c r="E8" s="40" t="e">
        <f>C8*D8</f>
        <v>#REF!</v>
      </c>
    </row>
    <row r="9" spans="2:14" x14ac:dyDescent="0.25">
      <c r="B9" t="s">
        <v>40</v>
      </c>
      <c r="C9" s="46">
        <v>33158</v>
      </c>
      <c r="D9" s="43">
        <v>10000</v>
      </c>
      <c r="E9" s="40">
        <f t="shared" ref="E9:E12" si="0">C9*D9</f>
        <v>331580000</v>
      </c>
    </row>
    <row r="10" spans="2:14" x14ac:dyDescent="0.25">
      <c r="B10" t="s">
        <v>41</v>
      </c>
      <c r="C10" s="45" t="e">
        <f>C8-C9</f>
        <v>#REF!</v>
      </c>
      <c r="D10" s="43">
        <v>10000</v>
      </c>
      <c r="E10" s="40" t="e">
        <f t="shared" si="0"/>
        <v>#REF!</v>
      </c>
      <c r="H10" t="s">
        <v>43</v>
      </c>
      <c r="J10" s="40">
        <f>J5-E9</f>
        <v>316296497.60000002</v>
      </c>
    </row>
    <row r="12" spans="2:14" x14ac:dyDescent="0.25">
      <c r="B12" t="s">
        <v>42</v>
      </c>
      <c r="C12">
        <v>3500</v>
      </c>
      <c r="D12" s="43">
        <v>0</v>
      </c>
      <c r="E12" s="40">
        <f t="shared" si="0"/>
        <v>0</v>
      </c>
    </row>
    <row r="14" spans="2:14" x14ac:dyDescent="0.25">
      <c r="B14" t="s">
        <v>64</v>
      </c>
    </row>
    <row r="15" spans="2:14" x14ac:dyDescent="0.25">
      <c r="B15" s="47" t="s">
        <v>31</v>
      </c>
      <c r="C15" s="47" t="s">
        <v>32</v>
      </c>
      <c r="D15" s="47" t="s">
        <v>33</v>
      </c>
      <c r="E15" s="47" t="s">
        <v>34</v>
      </c>
      <c r="F15" s="47" t="s">
        <v>35</v>
      </c>
      <c r="G15" s="47" t="s">
        <v>36</v>
      </c>
      <c r="H15" s="47" t="s">
        <v>37</v>
      </c>
      <c r="I15" s="47" t="s">
        <v>38</v>
      </c>
      <c r="J15" s="47" t="s">
        <v>22</v>
      </c>
    </row>
    <row r="16" spans="2:14" x14ac:dyDescent="0.25">
      <c r="B16" s="48">
        <v>2018</v>
      </c>
      <c r="C16" s="49">
        <v>27034</v>
      </c>
      <c r="D16" s="49">
        <v>3125</v>
      </c>
      <c r="E16" s="49">
        <v>23909</v>
      </c>
      <c r="F16" s="49">
        <v>2892780838</v>
      </c>
      <c r="G16" s="49">
        <v>346601650</v>
      </c>
      <c r="H16" s="53">
        <f>F16+G16</f>
        <v>3239382488</v>
      </c>
      <c r="I16" s="50">
        <v>0.2</v>
      </c>
      <c r="J16" s="51">
        <f>H16*I16</f>
        <v>647876497.60000002</v>
      </c>
    </row>
    <row r="17" spans="8:15" x14ac:dyDescent="0.25">
      <c r="H17" s="44"/>
      <c r="I17" s="41"/>
      <c r="J17" s="42"/>
      <c r="K17" s="42"/>
      <c r="L17" s="42"/>
      <c r="M17" s="42"/>
      <c r="N17" s="42"/>
      <c r="O17" s="4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36"/>
  <sheetViews>
    <sheetView topLeftCell="A13" workbookViewId="0">
      <selection activeCell="J27" sqref="J27"/>
    </sheetView>
  </sheetViews>
  <sheetFormatPr defaultRowHeight="15" x14ac:dyDescent="0.25"/>
  <cols>
    <col min="5" max="5" width="26.42578125" bestFit="1" customWidth="1"/>
    <col min="6" max="6" width="11.42578125" bestFit="1" customWidth="1"/>
    <col min="7" max="7" width="9.5703125" bestFit="1" customWidth="1"/>
    <col min="9" max="9" width="19.140625" bestFit="1" customWidth="1"/>
    <col min="10" max="10" width="16.42578125" bestFit="1" customWidth="1"/>
    <col min="11" max="11" width="12.85546875" bestFit="1" customWidth="1"/>
  </cols>
  <sheetData>
    <row r="2" spans="3:15" ht="15.75" x14ac:dyDescent="0.25">
      <c r="D2" s="62" t="s">
        <v>65</v>
      </c>
      <c r="E2" s="62"/>
      <c r="F2" s="62"/>
      <c r="G2" s="62"/>
      <c r="H2" s="62"/>
      <c r="I2" s="62"/>
      <c r="J2" s="62"/>
      <c r="K2" s="62"/>
    </row>
    <row r="4" spans="3:15" ht="18.75" x14ac:dyDescent="0.3">
      <c r="D4" s="63" t="s">
        <v>66</v>
      </c>
      <c r="E4" s="63" t="s">
        <v>67</v>
      </c>
      <c r="F4" s="63" t="s">
        <v>68</v>
      </c>
      <c r="G4" s="63" t="s">
        <v>69</v>
      </c>
      <c r="H4" s="63" t="s">
        <v>22</v>
      </c>
      <c r="I4" s="63" t="s">
        <v>70</v>
      </c>
      <c r="J4" s="63" t="s">
        <v>71</v>
      </c>
      <c r="K4" s="63" t="s">
        <v>72</v>
      </c>
    </row>
    <row r="5" spans="3:15" ht="15" customHeight="1" x14ac:dyDescent="0.25">
      <c r="C5" s="44"/>
      <c r="D5" s="48">
        <v>2018</v>
      </c>
      <c r="E5" s="48" t="s">
        <v>73</v>
      </c>
      <c r="F5" s="48">
        <v>100</v>
      </c>
      <c r="G5" s="48">
        <v>100</v>
      </c>
      <c r="H5" s="48">
        <v>200</v>
      </c>
      <c r="I5" s="48">
        <v>0</v>
      </c>
      <c r="J5" s="49">
        <v>0</v>
      </c>
      <c r="K5" s="48">
        <v>0</v>
      </c>
    </row>
    <row r="6" spans="3:15" ht="15" customHeight="1" x14ac:dyDescent="0.25">
      <c r="C6" s="44"/>
      <c r="D6" s="48">
        <v>2018</v>
      </c>
      <c r="E6" s="48" t="s">
        <v>74</v>
      </c>
      <c r="F6" s="48">
        <v>115</v>
      </c>
      <c r="G6" s="48">
        <v>115</v>
      </c>
      <c r="H6" s="48">
        <f>SUM(F6+G6)</f>
        <v>230</v>
      </c>
      <c r="I6" s="48">
        <v>27</v>
      </c>
      <c r="J6" s="49">
        <v>2816425</v>
      </c>
      <c r="K6" s="64" t="s">
        <v>75</v>
      </c>
    </row>
    <row r="7" spans="3:15" ht="15" customHeight="1" x14ac:dyDescent="0.25">
      <c r="C7" s="44"/>
      <c r="D7" s="48">
        <v>2018</v>
      </c>
      <c r="E7" s="48" t="s">
        <v>76</v>
      </c>
      <c r="F7" s="48">
        <v>100</v>
      </c>
      <c r="G7" s="48">
        <v>100</v>
      </c>
      <c r="H7" s="48">
        <v>200</v>
      </c>
      <c r="I7" s="48">
        <v>6</v>
      </c>
      <c r="J7" s="49">
        <v>603752</v>
      </c>
      <c r="K7" s="64" t="s">
        <v>77</v>
      </c>
      <c r="L7" s="5"/>
      <c r="M7" s="5"/>
      <c r="N7" s="5"/>
      <c r="O7" s="5"/>
    </row>
    <row r="8" spans="3:15" x14ac:dyDescent="0.25">
      <c r="C8" s="44"/>
      <c r="D8" s="48">
        <v>2018</v>
      </c>
      <c r="E8" s="48" t="s">
        <v>78</v>
      </c>
      <c r="F8" s="48">
        <v>105</v>
      </c>
      <c r="G8" s="48">
        <v>105</v>
      </c>
      <c r="H8" s="48">
        <v>210</v>
      </c>
      <c r="I8" s="48">
        <v>8</v>
      </c>
      <c r="J8" s="49">
        <v>752861</v>
      </c>
      <c r="K8" s="64" t="s">
        <v>79</v>
      </c>
      <c r="L8" s="65"/>
      <c r="M8" s="5"/>
      <c r="N8" s="5"/>
      <c r="O8" s="5"/>
    </row>
    <row r="9" spans="3:15" x14ac:dyDescent="0.25">
      <c r="C9" s="44"/>
      <c r="D9" s="48">
        <v>2018</v>
      </c>
      <c r="E9" s="48" t="s">
        <v>80</v>
      </c>
      <c r="F9" s="48">
        <v>100</v>
      </c>
      <c r="G9" s="48">
        <v>100</v>
      </c>
      <c r="H9" s="48">
        <v>200</v>
      </c>
      <c r="I9" s="48">
        <v>0</v>
      </c>
      <c r="J9" s="49">
        <v>0</v>
      </c>
      <c r="K9" s="48">
        <v>0</v>
      </c>
      <c r="L9" s="5"/>
      <c r="M9" s="66"/>
      <c r="N9" s="66"/>
      <c r="O9" s="66"/>
    </row>
    <row r="10" spans="3:15" x14ac:dyDescent="0.25">
      <c r="C10" s="44"/>
      <c r="D10" s="48">
        <v>2018</v>
      </c>
      <c r="E10" s="48" t="s">
        <v>81</v>
      </c>
      <c r="F10" s="48">
        <v>100</v>
      </c>
      <c r="G10" s="48">
        <v>100</v>
      </c>
      <c r="H10" s="48">
        <v>200</v>
      </c>
      <c r="I10" s="48">
        <v>0</v>
      </c>
      <c r="J10" s="49">
        <v>0</v>
      </c>
      <c r="K10" s="48">
        <v>0</v>
      </c>
      <c r="L10" s="5"/>
      <c r="M10" s="5"/>
      <c r="N10" s="5"/>
      <c r="O10" s="5"/>
    </row>
    <row r="11" spans="3:15" x14ac:dyDescent="0.25">
      <c r="C11" s="44"/>
      <c r="D11" s="48">
        <v>2018</v>
      </c>
      <c r="E11" s="48" t="s">
        <v>82</v>
      </c>
      <c r="F11" s="48">
        <v>100</v>
      </c>
      <c r="G11" s="48">
        <v>100</v>
      </c>
      <c r="H11" s="48">
        <v>200</v>
      </c>
      <c r="I11" s="48">
        <v>0</v>
      </c>
      <c r="J11" s="49">
        <v>0</v>
      </c>
      <c r="K11" s="48">
        <v>0</v>
      </c>
    </row>
    <row r="12" spans="3:15" x14ac:dyDescent="0.25">
      <c r="C12" s="44"/>
      <c r="D12" s="48">
        <v>2018</v>
      </c>
      <c r="E12" s="48" t="s">
        <v>83</v>
      </c>
      <c r="F12" s="48">
        <v>25</v>
      </c>
      <c r="G12" s="48">
        <v>25</v>
      </c>
      <c r="H12" s="48">
        <v>50</v>
      </c>
      <c r="I12" s="48">
        <v>0</v>
      </c>
      <c r="J12" s="49">
        <v>0</v>
      </c>
      <c r="K12" s="48">
        <v>0</v>
      </c>
    </row>
    <row r="13" spans="3:15" x14ac:dyDescent="0.25">
      <c r="C13" s="44"/>
      <c r="D13" s="48">
        <v>2018</v>
      </c>
      <c r="E13" s="48" t="s">
        <v>84</v>
      </c>
      <c r="F13" s="48">
        <v>102</v>
      </c>
      <c r="G13" s="48">
        <v>102</v>
      </c>
      <c r="H13" s="48">
        <v>204</v>
      </c>
      <c r="I13" s="48">
        <v>2</v>
      </c>
      <c r="J13" s="49">
        <v>181738</v>
      </c>
      <c r="K13" s="64" t="s">
        <v>85</v>
      </c>
    </row>
    <row r="14" spans="3:15" x14ac:dyDescent="0.25">
      <c r="C14" s="44"/>
      <c r="D14" s="48"/>
      <c r="E14" s="48"/>
      <c r="F14" s="48"/>
      <c r="G14" s="48"/>
      <c r="H14" s="48"/>
      <c r="I14" s="48"/>
      <c r="J14" s="49"/>
      <c r="K14" s="48"/>
    </row>
    <row r="15" spans="3:15" x14ac:dyDescent="0.25">
      <c r="C15" s="44"/>
      <c r="D15" s="67"/>
      <c r="E15" s="67" t="s">
        <v>86</v>
      </c>
      <c r="F15" s="67">
        <f>SUM(F5:F14)</f>
        <v>847</v>
      </c>
      <c r="G15" s="67">
        <f>SUM(G5:G14)</f>
        <v>847</v>
      </c>
      <c r="H15" s="67">
        <f>SUM(H5:H14)</f>
        <v>1694</v>
      </c>
      <c r="I15" s="67"/>
      <c r="J15" s="67"/>
      <c r="K15" s="67"/>
    </row>
    <row r="17" spans="3:14" x14ac:dyDescent="0.25">
      <c r="C17" s="85"/>
      <c r="D17" s="76" t="s">
        <v>87</v>
      </c>
      <c r="E17" s="76"/>
      <c r="F17" s="76"/>
      <c r="G17" s="76"/>
      <c r="H17" s="70"/>
      <c r="I17" s="70"/>
      <c r="J17" s="68"/>
      <c r="K17" s="68"/>
      <c r="L17" s="68"/>
      <c r="M17" s="68"/>
      <c r="N17" s="68"/>
    </row>
    <row r="18" spans="3:14" x14ac:dyDescent="0.25">
      <c r="C18" s="85"/>
      <c r="D18" s="77" t="s">
        <v>88</v>
      </c>
      <c r="E18" s="78" t="s">
        <v>67</v>
      </c>
      <c r="F18" s="78" t="s">
        <v>44</v>
      </c>
      <c r="G18" s="78" t="s">
        <v>45</v>
      </c>
      <c r="H18" s="85"/>
      <c r="I18" s="85"/>
    </row>
    <row r="19" spans="3:14" x14ac:dyDescent="0.25">
      <c r="C19" s="85"/>
      <c r="D19" s="79">
        <v>1</v>
      </c>
      <c r="E19" s="74" t="s">
        <v>73</v>
      </c>
      <c r="F19" s="80">
        <v>50</v>
      </c>
      <c r="G19" s="86">
        <v>50</v>
      </c>
      <c r="H19" s="70"/>
      <c r="I19" s="70"/>
      <c r="J19" s="68"/>
      <c r="K19" s="68"/>
      <c r="L19" s="68"/>
      <c r="M19" s="68"/>
      <c r="N19" s="68"/>
    </row>
    <row r="20" spans="3:14" x14ac:dyDescent="0.25">
      <c r="C20" s="85"/>
      <c r="D20" s="79">
        <v>2</v>
      </c>
      <c r="E20" s="74" t="s">
        <v>74</v>
      </c>
      <c r="F20" s="80">
        <v>100</v>
      </c>
      <c r="G20" s="80">
        <v>100</v>
      </c>
      <c r="H20" s="85"/>
      <c r="I20" s="85"/>
    </row>
    <row r="21" spans="3:14" x14ac:dyDescent="0.25">
      <c r="C21" s="85"/>
      <c r="D21" s="79">
        <v>3</v>
      </c>
      <c r="E21" s="74" t="s">
        <v>76</v>
      </c>
      <c r="F21" s="80">
        <v>100</v>
      </c>
      <c r="G21" s="80">
        <v>100</v>
      </c>
      <c r="H21" s="70"/>
      <c r="I21" s="70"/>
      <c r="J21" s="68"/>
      <c r="K21" s="68"/>
      <c r="L21" s="68"/>
      <c r="M21" s="68"/>
      <c r="N21" s="68"/>
    </row>
    <row r="22" spans="3:14" x14ac:dyDescent="0.25">
      <c r="C22" s="85"/>
      <c r="D22" s="79">
        <v>4</v>
      </c>
      <c r="E22" s="74" t="s">
        <v>78</v>
      </c>
      <c r="F22" s="80">
        <v>50</v>
      </c>
      <c r="G22" s="80">
        <v>50</v>
      </c>
      <c r="H22" s="85"/>
      <c r="I22" s="85"/>
    </row>
    <row r="23" spans="3:14" x14ac:dyDescent="0.25">
      <c r="C23" s="85"/>
      <c r="D23" s="79">
        <v>5</v>
      </c>
      <c r="E23" s="74" t="s">
        <v>80</v>
      </c>
      <c r="F23" s="80">
        <v>0</v>
      </c>
      <c r="G23" s="80">
        <v>0</v>
      </c>
      <c r="H23" s="70"/>
      <c r="I23" s="70"/>
      <c r="J23" s="68"/>
      <c r="K23" s="68"/>
      <c r="L23" s="68"/>
      <c r="M23" s="68"/>
      <c r="N23" s="68"/>
    </row>
    <row r="24" spans="3:14" x14ac:dyDescent="0.25">
      <c r="C24" s="85"/>
      <c r="D24" s="79">
        <v>6</v>
      </c>
      <c r="E24" s="74" t="s">
        <v>81</v>
      </c>
      <c r="F24" s="80">
        <v>0</v>
      </c>
      <c r="G24" s="80">
        <v>0</v>
      </c>
      <c r="H24" s="85"/>
      <c r="I24" s="85"/>
    </row>
    <row r="25" spans="3:14" x14ac:dyDescent="0.25">
      <c r="C25" s="85"/>
      <c r="D25" s="79">
        <v>7</v>
      </c>
      <c r="E25" s="74" t="s">
        <v>82</v>
      </c>
      <c r="F25" s="81">
        <v>0</v>
      </c>
      <c r="G25" s="81">
        <v>0</v>
      </c>
      <c r="H25" s="70"/>
      <c r="I25" s="70"/>
      <c r="J25" s="68"/>
      <c r="K25" s="68"/>
      <c r="L25" s="68"/>
      <c r="M25" s="68"/>
      <c r="N25" s="68"/>
    </row>
    <row r="26" spans="3:14" x14ac:dyDescent="0.25">
      <c r="C26" s="85"/>
      <c r="D26" s="79">
        <v>8</v>
      </c>
      <c r="E26" s="74" t="s">
        <v>83</v>
      </c>
      <c r="F26" s="81">
        <v>25</v>
      </c>
      <c r="G26" s="81">
        <v>25</v>
      </c>
      <c r="H26" s="85"/>
      <c r="I26" s="85"/>
    </row>
    <row r="27" spans="3:14" x14ac:dyDescent="0.25">
      <c r="C27" s="85"/>
      <c r="D27" s="79">
        <v>9</v>
      </c>
      <c r="E27" s="74" t="s">
        <v>89</v>
      </c>
      <c r="F27" s="81">
        <v>50</v>
      </c>
      <c r="G27" s="81">
        <v>50</v>
      </c>
      <c r="H27" s="70"/>
      <c r="I27" s="70"/>
      <c r="J27" s="68"/>
      <c r="K27" s="68"/>
      <c r="L27" s="68"/>
      <c r="M27" s="68"/>
      <c r="N27" s="68"/>
    </row>
    <row r="28" spans="3:14" x14ac:dyDescent="0.25">
      <c r="C28" s="85"/>
      <c r="D28" s="79">
        <v>10</v>
      </c>
      <c r="E28" s="74" t="s">
        <v>90</v>
      </c>
      <c r="F28" s="81">
        <v>125</v>
      </c>
      <c r="G28" s="81">
        <v>125</v>
      </c>
      <c r="H28" s="70"/>
      <c r="I28" s="70"/>
      <c r="J28" s="68"/>
      <c r="K28" s="68"/>
      <c r="L28" s="68"/>
      <c r="M28" s="68"/>
      <c r="N28" s="68"/>
    </row>
    <row r="29" spans="3:14" x14ac:dyDescent="0.25">
      <c r="C29" s="85"/>
      <c r="D29" s="79"/>
      <c r="E29" s="74"/>
      <c r="F29" s="81"/>
      <c r="G29" s="81"/>
      <c r="H29" s="70"/>
      <c r="I29" s="70"/>
      <c r="J29" s="68"/>
      <c r="K29" s="68"/>
      <c r="L29" s="68"/>
      <c r="M29" s="68"/>
      <c r="N29" s="68"/>
    </row>
    <row r="30" spans="3:14" x14ac:dyDescent="0.25">
      <c r="C30" s="85"/>
      <c r="D30" s="79"/>
      <c r="E30" s="74"/>
      <c r="F30" s="81"/>
      <c r="G30" s="81"/>
      <c r="H30" s="70"/>
      <c r="I30" s="70"/>
      <c r="J30" s="68"/>
      <c r="K30" s="68"/>
      <c r="L30" s="68"/>
      <c r="M30" s="68"/>
      <c r="N30" s="68"/>
    </row>
    <row r="31" spans="3:14" x14ac:dyDescent="0.25">
      <c r="C31" s="85"/>
      <c r="D31" s="79"/>
      <c r="E31" s="74"/>
      <c r="F31" s="81"/>
      <c r="G31" s="81"/>
      <c r="H31" s="70"/>
      <c r="I31" s="70"/>
      <c r="J31" s="68"/>
      <c r="K31" s="68"/>
      <c r="L31" s="68"/>
      <c r="M31" s="68"/>
      <c r="N31" s="68"/>
    </row>
    <row r="32" spans="3:14" x14ac:dyDescent="0.25">
      <c r="C32" s="85"/>
      <c r="D32" s="79"/>
      <c r="E32" s="74"/>
      <c r="F32" s="79"/>
      <c r="G32" s="79"/>
      <c r="H32" s="71"/>
      <c r="I32" s="71"/>
      <c r="J32" s="41"/>
      <c r="K32" s="41"/>
      <c r="L32" s="41"/>
      <c r="M32" s="42"/>
      <c r="N32" s="41"/>
    </row>
    <row r="33" spans="3:14" x14ac:dyDescent="0.25">
      <c r="C33" s="85"/>
      <c r="D33" s="79"/>
      <c r="E33" s="78" t="s">
        <v>22</v>
      </c>
      <c r="F33" s="78">
        <f>SUM(F19:F28)</f>
        <v>500</v>
      </c>
      <c r="G33" s="78">
        <f>SUM(G19:G32)</f>
        <v>500</v>
      </c>
      <c r="H33" s="70"/>
      <c r="I33" s="109">
        <f>SUM(F33:G33)</f>
        <v>1000</v>
      </c>
      <c r="J33" s="68"/>
      <c r="K33" s="68"/>
      <c r="L33" s="68"/>
      <c r="M33" s="68"/>
      <c r="N33" s="68"/>
    </row>
    <row r="34" spans="3:14" x14ac:dyDescent="0.25">
      <c r="C34" s="85"/>
      <c r="D34" s="79"/>
      <c r="E34" s="114"/>
      <c r="F34" s="79"/>
      <c r="G34" s="79"/>
      <c r="H34" s="85"/>
      <c r="I34" s="85"/>
    </row>
    <row r="35" spans="3:14" x14ac:dyDescent="0.25">
      <c r="F35" s="68"/>
      <c r="G35" s="68"/>
      <c r="H35" s="68"/>
      <c r="I35" s="68"/>
      <c r="J35" s="68"/>
      <c r="K35" s="68"/>
      <c r="L35" s="68"/>
      <c r="M35" s="68"/>
      <c r="N35" s="68"/>
    </row>
    <row r="36" spans="3:14" x14ac:dyDescent="0.25">
      <c r="F36" s="44"/>
    </row>
  </sheetData>
  <mergeCells count="2">
    <mergeCell ref="D2:K2"/>
    <mergeCell ref="D17:G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3"/>
  <sheetViews>
    <sheetView topLeftCell="A10" workbookViewId="0">
      <selection activeCell="F21" sqref="F21"/>
    </sheetView>
  </sheetViews>
  <sheetFormatPr defaultRowHeight="15" x14ac:dyDescent="0.25"/>
  <cols>
    <col min="2" max="2" width="32.42578125" customWidth="1"/>
    <col min="3" max="3" width="11.28515625" bestFit="1" customWidth="1"/>
    <col min="4" max="4" width="9.5703125" bestFit="1" customWidth="1"/>
    <col min="6" max="6" width="19.140625" bestFit="1" customWidth="1"/>
    <col min="7" max="7" width="16.42578125" bestFit="1" customWidth="1"/>
    <col min="8" max="8" width="12.85546875" bestFit="1" customWidth="1"/>
    <col min="12" max="12" width="37.5703125" bestFit="1" customWidth="1"/>
    <col min="13" max="13" width="8.28515625" bestFit="1" customWidth="1"/>
    <col min="14" max="14" width="12.7109375" bestFit="1" customWidth="1"/>
    <col min="15" max="15" width="7" bestFit="1" customWidth="1"/>
    <col min="16" max="16" width="19.140625" bestFit="1" customWidth="1"/>
    <col min="17" max="17" width="16.42578125" bestFit="1" customWidth="1"/>
    <col min="18" max="18" width="12.85546875" bestFit="1" customWidth="1"/>
  </cols>
  <sheetData>
    <row r="2" spans="1:18" ht="15.75" x14ac:dyDescent="0.25">
      <c r="A2" s="62" t="s">
        <v>119</v>
      </c>
      <c r="B2" s="62"/>
      <c r="C2" s="62"/>
      <c r="D2" s="62"/>
      <c r="E2" s="62"/>
      <c r="F2" s="62"/>
      <c r="G2" s="62"/>
      <c r="H2" s="62"/>
    </row>
    <row r="3" spans="1:18" ht="15.75" x14ac:dyDescent="0.25">
      <c r="A3" s="73"/>
      <c r="B3" s="73"/>
      <c r="C3" s="73"/>
      <c r="D3" s="73"/>
      <c r="E3" s="73"/>
      <c r="F3" s="73"/>
      <c r="G3" s="73"/>
      <c r="H3" s="73"/>
    </row>
    <row r="4" spans="1:18" ht="15.75" x14ac:dyDescent="0.25">
      <c r="A4" s="62">
        <v>2018</v>
      </c>
      <c r="B4" s="62"/>
      <c r="C4" s="62"/>
      <c r="D4" s="62"/>
      <c r="E4" s="62"/>
      <c r="F4" s="62"/>
      <c r="G4" s="62"/>
      <c r="H4" s="62"/>
      <c r="K4" s="62">
        <v>2018</v>
      </c>
      <c r="L4" s="62"/>
      <c r="M4" s="62"/>
      <c r="N4" s="62"/>
      <c r="O4" s="62"/>
      <c r="P4" s="62"/>
      <c r="Q4" s="62"/>
      <c r="R4" s="62"/>
    </row>
    <row r="5" spans="1:18" x14ac:dyDescent="0.25">
      <c r="B5" t="s">
        <v>177</v>
      </c>
    </row>
    <row r="6" spans="1:18" ht="18.75" x14ac:dyDescent="0.3">
      <c r="A6" s="63" t="s">
        <v>66</v>
      </c>
      <c r="B6" s="63" t="s">
        <v>67</v>
      </c>
      <c r="C6" s="63" t="s">
        <v>68</v>
      </c>
      <c r="D6" s="63" t="s">
        <v>69</v>
      </c>
      <c r="E6" s="63" t="s">
        <v>22</v>
      </c>
      <c r="F6" s="186" t="s">
        <v>70</v>
      </c>
      <c r="G6" s="186" t="s">
        <v>71</v>
      </c>
      <c r="H6" s="186" t="s">
        <v>72</v>
      </c>
      <c r="K6" s="63" t="s">
        <v>66</v>
      </c>
      <c r="L6" s="63" t="s">
        <v>67</v>
      </c>
      <c r="M6" s="63" t="s">
        <v>91</v>
      </c>
      <c r="N6" s="63" t="s">
        <v>92</v>
      </c>
      <c r="O6" s="63" t="s">
        <v>22</v>
      </c>
      <c r="P6" s="63" t="s">
        <v>70</v>
      </c>
      <c r="Q6" s="63" t="s">
        <v>71</v>
      </c>
      <c r="R6" s="63" t="s">
        <v>72</v>
      </c>
    </row>
    <row r="7" spans="1:18" x14ac:dyDescent="0.25">
      <c r="A7" s="91">
        <v>2018</v>
      </c>
      <c r="B7" s="91" t="s">
        <v>93</v>
      </c>
      <c r="C7" s="187"/>
      <c r="D7" s="187"/>
      <c r="E7" s="187"/>
      <c r="F7" s="188"/>
      <c r="G7" s="188"/>
      <c r="H7" s="188"/>
      <c r="J7" s="68"/>
      <c r="K7" s="71">
        <v>2018</v>
      </c>
      <c r="L7" s="71" t="s">
        <v>93</v>
      </c>
      <c r="M7" s="71">
        <v>300</v>
      </c>
      <c r="N7" s="71">
        <v>300</v>
      </c>
      <c r="O7" s="71">
        <v>600</v>
      </c>
      <c r="P7" s="71">
        <v>477</v>
      </c>
      <c r="Q7" s="72">
        <v>48519625</v>
      </c>
      <c r="R7" s="71">
        <v>0.8</v>
      </c>
    </row>
    <row r="8" spans="1:18" x14ac:dyDescent="0.25">
      <c r="A8" s="91">
        <v>2018</v>
      </c>
      <c r="B8" s="91" t="s">
        <v>94</v>
      </c>
      <c r="C8" s="187">
        <v>150</v>
      </c>
      <c r="D8" s="187">
        <v>150</v>
      </c>
      <c r="E8" s="187">
        <v>300</v>
      </c>
      <c r="F8" s="188">
        <v>5</v>
      </c>
      <c r="G8" s="189">
        <v>597102</v>
      </c>
      <c r="H8" s="188" t="s">
        <v>188</v>
      </c>
      <c r="J8" s="44"/>
      <c r="K8" s="71">
        <v>2018</v>
      </c>
      <c r="L8" s="71" t="s">
        <v>94</v>
      </c>
      <c r="M8" s="71">
        <v>300</v>
      </c>
      <c r="N8" s="71">
        <v>300</v>
      </c>
      <c r="O8" s="71">
        <v>600</v>
      </c>
      <c r="P8" s="71">
        <v>441</v>
      </c>
      <c r="Q8" s="72">
        <v>45519250</v>
      </c>
      <c r="R8" s="71">
        <v>0.74</v>
      </c>
    </row>
    <row r="9" spans="1:18" x14ac:dyDescent="0.25">
      <c r="A9" s="91">
        <v>2018</v>
      </c>
      <c r="B9" s="91" t="s">
        <v>95</v>
      </c>
      <c r="C9" s="187">
        <v>200</v>
      </c>
      <c r="D9" s="187">
        <v>200</v>
      </c>
      <c r="E9" s="187">
        <v>400</v>
      </c>
      <c r="F9" s="187">
        <v>0</v>
      </c>
      <c r="G9" s="189">
        <v>0</v>
      </c>
      <c r="H9" s="187">
        <v>0</v>
      </c>
      <c r="J9" s="68"/>
      <c r="K9" s="71">
        <v>2018</v>
      </c>
      <c r="L9" s="71" t="s">
        <v>95</v>
      </c>
      <c r="M9" s="71">
        <v>280</v>
      </c>
      <c r="N9" s="71">
        <v>280</v>
      </c>
      <c r="O9" s="71">
        <v>560</v>
      </c>
      <c r="P9" s="71">
        <v>327</v>
      </c>
      <c r="Q9" s="72">
        <v>34324238</v>
      </c>
      <c r="R9" s="71">
        <v>0.57999999999999996</v>
      </c>
    </row>
    <row r="10" spans="1:18" x14ac:dyDescent="0.25">
      <c r="A10" s="91">
        <v>2018</v>
      </c>
      <c r="B10" s="91" t="s">
        <v>96</v>
      </c>
      <c r="C10" s="187">
        <v>0</v>
      </c>
      <c r="D10" s="187">
        <v>0</v>
      </c>
      <c r="E10" s="187">
        <v>0</v>
      </c>
      <c r="F10" s="187">
        <v>0</v>
      </c>
      <c r="G10" s="189">
        <v>0</v>
      </c>
      <c r="H10" s="187">
        <v>0</v>
      </c>
      <c r="J10" s="44"/>
      <c r="K10" s="48">
        <v>2018</v>
      </c>
      <c r="L10" s="48" t="s">
        <v>96</v>
      </c>
      <c r="M10" s="48">
        <v>120</v>
      </c>
      <c r="N10" s="48">
        <v>120</v>
      </c>
      <c r="O10" s="48">
        <v>240</v>
      </c>
      <c r="P10" s="48">
        <v>18</v>
      </c>
      <c r="Q10" s="49">
        <v>1750000</v>
      </c>
      <c r="R10" s="48">
        <v>0.08</v>
      </c>
    </row>
    <row r="11" spans="1:18" x14ac:dyDescent="0.25">
      <c r="A11" s="91">
        <v>2018</v>
      </c>
      <c r="B11" s="91" t="s">
        <v>97</v>
      </c>
      <c r="C11" s="187">
        <v>150</v>
      </c>
      <c r="D11" s="187">
        <v>150</v>
      </c>
      <c r="E11" s="187">
        <v>300</v>
      </c>
      <c r="F11" s="187">
        <v>3</v>
      </c>
      <c r="G11" s="189">
        <v>174914</v>
      </c>
      <c r="H11" s="187" t="s">
        <v>85</v>
      </c>
      <c r="J11" s="68"/>
      <c r="K11" s="71">
        <v>2018</v>
      </c>
      <c r="L11" s="71" t="s">
        <v>97</v>
      </c>
      <c r="M11" s="71">
        <v>225</v>
      </c>
      <c r="N11" s="71">
        <v>225</v>
      </c>
      <c r="O11" s="71">
        <v>450</v>
      </c>
      <c r="P11" s="71">
        <v>498</v>
      </c>
      <c r="Q11" s="72">
        <v>51422000</v>
      </c>
      <c r="R11" s="71">
        <v>1.1100000000000001</v>
      </c>
    </row>
    <row r="12" spans="1:18" x14ac:dyDescent="0.25">
      <c r="A12" s="91">
        <v>2018</v>
      </c>
      <c r="B12" s="91" t="s">
        <v>98</v>
      </c>
      <c r="C12" s="187">
        <v>100</v>
      </c>
      <c r="D12" s="187">
        <v>100</v>
      </c>
      <c r="E12" s="187">
        <v>200</v>
      </c>
      <c r="F12" s="187">
        <v>2</v>
      </c>
      <c r="G12" s="189">
        <v>361639</v>
      </c>
      <c r="H12" s="187" t="s">
        <v>85</v>
      </c>
      <c r="J12" s="44"/>
      <c r="K12" s="48">
        <v>2018</v>
      </c>
      <c r="L12" s="48" t="s">
        <v>98</v>
      </c>
      <c r="M12" s="48">
        <v>100</v>
      </c>
      <c r="N12" s="48">
        <v>100</v>
      </c>
      <c r="O12" s="48">
        <v>200</v>
      </c>
      <c r="P12" s="48">
        <v>115</v>
      </c>
      <c r="Q12" s="49">
        <v>13521900</v>
      </c>
      <c r="R12" s="48">
        <v>0.57999999999999996</v>
      </c>
    </row>
    <row r="13" spans="1:18" x14ac:dyDescent="0.25">
      <c r="A13" s="91">
        <v>2018</v>
      </c>
      <c r="B13" s="91" t="s">
        <v>99</v>
      </c>
      <c r="C13" s="187">
        <v>25</v>
      </c>
      <c r="D13" s="187">
        <v>25</v>
      </c>
      <c r="E13" s="187">
        <v>50</v>
      </c>
      <c r="F13" s="187">
        <v>0</v>
      </c>
      <c r="G13" s="189">
        <v>0</v>
      </c>
      <c r="H13" s="187">
        <v>0</v>
      </c>
      <c r="I13" s="41"/>
      <c r="J13" s="68"/>
      <c r="K13" s="48">
        <v>2018</v>
      </c>
      <c r="L13" s="48" t="s">
        <v>99</v>
      </c>
      <c r="M13" s="48">
        <v>100</v>
      </c>
      <c r="N13" s="48">
        <v>100</v>
      </c>
      <c r="O13" s="48">
        <v>200</v>
      </c>
      <c r="P13" s="48">
        <v>52</v>
      </c>
      <c r="Q13" s="49">
        <v>5226288</v>
      </c>
      <c r="R13" s="48">
        <v>0.26</v>
      </c>
    </row>
    <row r="14" spans="1:18" x14ac:dyDescent="0.25">
      <c r="A14" s="91">
        <v>2018</v>
      </c>
      <c r="B14" s="91" t="s">
        <v>100</v>
      </c>
      <c r="C14" s="187">
        <v>10</v>
      </c>
      <c r="D14" s="187">
        <v>10</v>
      </c>
      <c r="E14" s="187">
        <v>20</v>
      </c>
      <c r="F14" s="187">
        <v>11</v>
      </c>
      <c r="G14" s="189">
        <v>1183182</v>
      </c>
      <c r="H14" s="187" t="s">
        <v>189</v>
      </c>
      <c r="J14" s="44"/>
      <c r="K14" s="48">
        <v>2018</v>
      </c>
      <c r="L14" s="48" t="s">
        <v>100</v>
      </c>
      <c r="M14" s="48">
        <v>60</v>
      </c>
      <c r="N14" s="48">
        <v>60</v>
      </c>
      <c r="O14" s="48">
        <v>120</v>
      </c>
      <c r="P14" s="48">
        <v>25</v>
      </c>
      <c r="Q14" s="49">
        <v>2526038</v>
      </c>
      <c r="R14" s="48">
        <v>0.21</v>
      </c>
    </row>
    <row r="15" spans="1:18" x14ac:dyDescent="0.25">
      <c r="A15" s="91">
        <v>2018</v>
      </c>
      <c r="B15" s="91" t="s">
        <v>101</v>
      </c>
      <c r="C15" s="187">
        <v>100</v>
      </c>
      <c r="D15" s="187">
        <v>100</v>
      </c>
      <c r="E15" s="187">
        <v>200</v>
      </c>
      <c r="F15" s="187">
        <v>67</v>
      </c>
      <c r="G15" s="189">
        <v>9997636</v>
      </c>
      <c r="H15" s="187" t="s">
        <v>190</v>
      </c>
      <c r="J15" s="68"/>
      <c r="K15" s="48">
        <v>2018</v>
      </c>
      <c r="L15" s="48" t="s">
        <v>101</v>
      </c>
      <c r="M15" s="48">
        <v>85</v>
      </c>
      <c r="N15" s="48">
        <v>85</v>
      </c>
      <c r="O15" s="48">
        <v>170</v>
      </c>
      <c r="P15" s="48">
        <v>374</v>
      </c>
      <c r="Q15" s="49">
        <v>38565363</v>
      </c>
      <c r="R15" s="48">
        <v>2.2000000000000002</v>
      </c>
    </row>
    <row r="16" spans="1:18" ht="30" x14ac:dyDescent="0.25">
      <c r="A16" s="91">
        <v>2018</v>
      </c>
      <c r="B16" s="91" t="s">
        <v>102</v>
      </c>
      <c r="C16" s="187">
        <v>0</v>
      </c>
      <c r="D16" s="187">
        <v>0</v>
      </c>
      <c r="E16" s="187">
        <v>0</v>
      </c>
      <c r="F16" s="187">
        <v>0</v>
      </c>
      <c r="G16" s="189">
        <v>0</v>
      </c>
      <c r="H16" s="187">
        <v>0</v>
      </c>
      <c r="J16" s="44"/>
      <c r="K16" s="48">
        <v>2018</v>
      </c>
      <c r="L16" s="48" t="s">
        <v>102</v>
      </c>
      <c r="M16" s="48">
        <v>115</v>
      </c>
      <c r="N16" s="48">
        <v>115</v>
      </c>
      <c r="O16" s="48">
        <v>230</v>
      </c>
      <c r="P16" s="48">
        <v>14</v>
      </c>
      <c r="Q16" s="49">
        <v>1512175</v>
      </c>
      <c r="R16" s="48">
        <v>0.06</v>
      </c>
    </row>
    <row r="17" spans="1:18" x14ac:dyDescent="0.25">
      <c r="A17" s="91">
        <v>2018</v>
      </c>
      <c r="B17" s="91" t="s">
        <v>103</v>
      </c>
      <c r="C17" s="187">
        <v>75</v>
      </c>
      <c r="D17" s="187">
        <v>75</v>
      </c>
      <c r="E17" s="187">
        <v>150</v>
      </c>
      <c r="F17" s="187">
        <v>19</v>
      </c>
      <c r="G17" s="189">
        <v>2364842</v>
      </c>
      <c r="H17" s="187" t="s">
        <v>191</v>
      </c>
      <c r="J17" s="68"/>
      <c r="K17" s="71">
        <v>2018</v>
      </c>
      <c r="L17" s="71" t="s">
        <v>103</v>
      </c>
      <c r="M17" s="71">
        <v>137</v>
      </c>
      <c r="N17" s="71">
        <v>137</v>
      </c>
      <c r="O17" s="71">
        <v>274</v>
      </c>
      <c r="P17" s="71">
        <v>436</v>
      </c>
      <c r="Q17" s="72">
        <v>45614625</v>
      </c>
      <c r="R17" s="71">
        <v>1.59</v>
      </c>
    </row>
    <row r="18" spans="1:18" x14ac:dyDescent="0.25">
      <c r="A18" s="91">
        <v>2018</v>
      </c>
      <c r="B18" s="91" t="s">
        <v>104</v>
      </c>
      <c r="C18" s="187">
        <v>50</v>
      </c>
      <c r="D18" s="187">
        <v>75</v>
      </c>
      <c r="E18" s="187">
        <v>125</v>
      </c>
      <c r="F18" s="187">
        <v>1</v>
      </c>
      <c r="G18" s="189">
        <v>104996</v>
      </c>
      <c r="H18" s="187" t="s">
        <v>85</v>
      </c>
      <c r="J18" s="44"/>
      <c r="K18" s="71">
        <v>2018</v>
      </c>
      <c r="L18" s="71" t="s">
        <v>104</v>
      </c>
      <c r="M18" s="71">
        <v>50</v>
      </c>
      <c r="N18" s="71">
        <v>50</v>
      </c>
      <c r="O18" s="71">
        <v>100</v>
      </c>
      <c r="P18" s="71">
        <v>160</v>
      </c>
      <c r="Q18" s="72">
        <v>17198038</v>
      </c>
      <c r="R18" s="71">
        <v>1.6</v>
      </c>
    </row>
    <row r="19" spans="1:18" x14ac:dyDescent="0.25">
      <c r="A19" s="91">
        <v>2018</v>
      </c>
      <c r="B19" s="91" t="s">
        <v>105</v>
      </c>
      <c r="C19" s="187"/>
      <c r="D19" s="187"/>
      <c r="E19" s="187"/>
      <c r="F19" s="187"/>
      <c r="G19" s="189"/>
      <c r="H19" s="187"/>
      <c r="J19" s="68"/>
      <c r="K19" s="48">
        <v>2018</v>
      </c>
      <c r="L19" s="48" t="s">
        <v>105</v>
      </c>
      <c r="M19" s="48">
        <v>50</v>
      </c>
      <c r="N19" s="48">
        <v>50</v>
      </c>
      <c r="O19" s="48">
        <v>100</v>
      </c>
      <c r="P19" s="48">
        <v>11</v>
      </c>
      <c r="Q19" s="49">
        <v>1344000</v>
      </c>
      <c r="R19" s="48">
        <v>0.11</v>
      </c>
    </row>
    <row r="20" spans="1:18" x14ac:dyDescent="0.25">
      <c r="A20" s="91">
        <v>2018</v>
      </c>
      <c r="B20" s="91" t="s">
        <v>106</v>
      </c>
      <c r="C20" s="187"/>
      <c r="D20" s="187"/>
      <c r="E20" s="187"/>
      <c r="F20" s="187"/>
      <c r="G20" s="189"/>
      <c r="H20" s="187"/>
      <c r="J20" s="44"/>
      <c r="K20" s="48">
        <v>2018</v>
      </c>
      <c r="L20" s="48" t="s">
        <v>106</v>
      </c>
      <c r="M20" s="48">
        <v>51</v>
      </c>
      <c r="N20" s="48">
        <v>51</v>
      </c>
      <c r="O20" s="48">
        <v>102</v>
      </c>
      <c r="P20" s="48">
        <v>29</v>
      </c>
      <c r="Q20" s="49">
        <v>3064600</v>
      </c>
      <c r="R20" s="48">
        <v>0.28000000000000003</v>
      </c>
    </row>
    <row r="21" spans="1:18" x14ac:dyDescent="0.25">
      <c r="A21" s="91">
        <v>2018</v>
      </c>
      <c r="B21" s="91" t="s">
        <v>107</v>
      </c>
      <c r="C21" s="187"/>
      <c r="D21" s="187"/>
      <c r="E21" s="187"/>
      <c r="F21" s="187"/>
      <c r="G21" s="189"/>
      <c r="H21" s="187"/>
      <c r="J21" s="68"/>
      <c r="K21" s="48">
        <v>2018</v>
      </c>
      <c r="L21" s="48" t="s">
        <v>107</v>
      </c>
      <c r="M21" s="48">
        <v>20</v>
      </c>
      <c r="N21" s="48">
        <v>20</v>
      </c>
      <c r="O21" s="48">
        <v>40</v>
      </c>
      <c r="P21" s="48">
        <v>27</v>
      </c>
      <c r="Q21" s="49">
        <v>2632700</v>
      </c>
      <c r="R21" s="48">
        <v>0.68</v>
      </c>
    </row>
    <row r="22" spans="1:18" x14ac:dyDescent="0.25">
      <c r="A22" s="91">
        <v>2018</v>
      </c>
      <c r="B22" s="91" t="s">
        <v>108</v>
      </c>
      <c r="C22" s="187"/>
      <c r="D22" s="187"/>
      <c r="E22" s="187"/>
      <c r="F22" s="187"/>
      <c r="G22" s="189"/>
      <c r="H22" s="187"/>
      <c r="J22" s="44"/>
      <c r="K22" s="71">
        <v>2018</v>
      </c>
      <c r="L22" s="71" t="s">
        <v>108</v>
      </c>
      <c r="M22" s="71">
        <v>240</v>
      </c>
      <c r="N22" s="71">
        <v>240</v>
      </c>
      <c r="O22" s="71">
        <v>480</v>
      </c>
      <c r="P22" s="71">
        <v>279</v>
      </c>
      <c r="Q22" s="72">
        <v>29147563</v>
      </c>
      <c r="R22" s="71">
        <v>0.57999999999999996</v>
      </c>
    </row>
    <row r="23" spans="1:18" ht="30" x14ac:dyDescent="0.25">
      <c r="A23" s="91">
        <v>2018</v>
      </c>
      <c r="B23" s="91" t="s">
        <v>109</v>
      </c>
      <c r="C23" s="187"/>
      <c r="D23" s="187"/>
      <c r="E23" s="187"/>
      <c r="F23" s="187"/>
      <c r="G23" s="189"/>
      <c r="H23" s="187"/>
      <c r="J23" s="68"/>
      <c r="K23" s="48">
        <v>2018</v>
      </c>
      <c r="L23" s="48" t="s">
        <v>109</v>
      </c>
      <c r="M23" s="48">
        <v>120</v>
      </c>
      <c r="N23" s="48">
        <v>120</v>
      </c>
      <c r="O23" s="48">
        <v>240</v>
      </c>
      <c r="P23" s="48">
        <v>0</v>
      </c>
      <c r="Q23" s="48">
        <v>0</v>
      </c>
      <c r="R23" s="48">
        <v>0</v>
      </c>
    </row>
    <row r="24" spans="1:18" x14ac:dyDescent="0.25">
      <c r="A24" s="91">
        <v>2018</v>
      </c>
      <c r="B24" s="91" t="s">
        <v>110</v>
      </c>
      <c r="C24" s="187"/>
      <c r="D24" s="187"/>
      <c r="E24" s="187"/>
      <c r="F24" s="187"/>
      <c r="G24" s="189"/>
      <c r="H24" s="187"/>
      <c r="J24" s="44"/>
      <c r="K24" s="71">
        <v>2018</v>
      </c>
      <c r="L24" s="71" t="s">
        <v>110</v>
      </c>
      <c r="M24" s="71">
        <v>60</v>
      </c>
      <c r="N24" s="71">
        <v>60</v>
      </c>
      <c r="O24" s="71">
        <v>120</v>
      </c>
      <c r="P24" s="71">
        <v>7</v>
      </c>
      <c r="Q24" s="72">
        <v>758800</v>
      </c>
      <c r="R24" s="71">
        <v>0.06</v>
      </c>
    </row>
    <row r="25" spans="1:18" x14ac:dyDescent="0.25">
      <c r="A25" s="91">
        <v>2018</v>
      </c>
      <c r="B25" s="91" t="s">
        <v>111</v>
      </c>
      <c r="C25" s="187"/>
      <c r="D25" s="187"/>
      <c r="E25" s="187"/>
      <c r="F25" s="187"/>
      <c r="G25" s="189"/>
      <c r="H25" s="187"/>
      <c r="I25" s="41"/>
      <c r="J25" s="68"/>
      <c r="K25" s="48">
        <v>2018</v>
      </c>
      <c r="L25" s="48" t="s">
        <v>111</v>
      </c>
      <c r="M25" s="48">
        <v>201</v>
      </c>
      <c r="N25" s="48">
        <v>201</v>
      </c>
      <c r="O25" s="48">
        <v>402</v>
      </c>
      <c r="P25" s="48">
        <v>183</v>
      </c>
      <c r="Q25" s="49">
        <v>20289588</v>
      </c>
      <c r="R25" s="48">
        <v>0.46</v>
      </c>
    </row>
    <row r="26" spans="1:18" x14ac:dyDescent="0.25">
      <c r="A26" s="91">
        <v>2018</v>
      </c>
      <c r="B26" s="91" t="s">
        <v>112</v>
      </c>
      <c r="C26" s="187"/>
      <c r="D26" s="187"/>
      <c r="E26" s="187"/>
      <c r="F26" s="187"/>
      <c r="G26" s="189"/>
      <c r="H26" s="187"/>
      <c r="J26" s="44"/>
      <c r="K26" s="71">
        <v>2018</v>
      </c>
      <c r="L26" s="71" t="s">
        <v>112</v>
      </c>
      <c r="M26" s="71">
        <v>160</v>
      </c>
      <c r="N26" s="71">
        <v>75</v>
      </c>
      <c r="O26" s="71">
        <v>235</v>
      </c>
      <c r="P26" s="71">
        <v>342</v>
      </c>
      <c r="Q26" s="72">
        <v>36795150</v>
      </c>
      <c r="R26" s="71">
        <v>1.46</v>
      </c>
    </row>
    <row r="27" spans="1:18" x14ac:dyDescent="0.25">
      <c r="A27" s="91">
        <v>2018</v>
      </c>
      <c r="B27" s="91" t="s">
        <v>113</v>
      </c>
      <c r="C27" s="187"/>
      <c r="D27" s="187"/>
      <c r="E27" s="187"/>
      <c r="F27" s="187"/>
      <c r="G27" s="189"/>
      <c r="H27" s="187"/>
      <c r="J27" s="44"/>
      <c r="K27" s="71">
        <v>2018</v>
      </c>
      <c r="L27" s="71" t="s">
        <v>113</v>
      </c>
      <c r="M27" s="71">
        <v>63</v>
      </c>
      <c r="N27" s="71">
        <v>64</v>
      </c>
      <c r="O27" s="71">
        <v>127</v>
      </c>
      <c r="P27" s="71">
        <v>188</v>
      </c>
      <c r="Q27" s="72">
        <v>19606475</v>
      </c>
      <c r="R27" s="71">
        <v>1.48</v>
      </c>
    </row>
    <row r="28" spans="1:18" x14ac:dyDescent="0.25">
      <c r="A28" s="91">
        <v>2018</v>
      </c>
      <c r="B28" s="91" t="s">
        <v>114</v>
      </c>
      <c r="C28" s="187"/>
      <c r="D28" s="187"/>
      <c r="E28" s="187"/>
      <c r="F28" s="187"/>
      <c r="G28" s="189"/>
      <c r="H28" s="187"/>
      <c r="J28" s="44"/>
      <c r="K28" s="71">
        <v>2018</v>
      </c>
      <c r="L28" s="71" t="s">
        <v>114</v>
      </c>
      <c r="M28" s="71">
        <v>60</v>
      </c>
      <c r="N28" s="71">
        <v>60</v>
      </c>
      <c r="O28" s="71">
        <v>120</v>
      </c>
      <c r="P28" s="71">
        <v>114</v>
      </c>
      <c r="Q28" s="72">
        <v>12655300</v>
      </c>
      <c r="R28" s="71">
        <v>0.95</v>
      </c>
    </row>
    <row r="29" spans="1:18" x14ac:dyDescent="0.25">
      <c r="A29" s="91">
        <v>2018</v>
      </c>
      <c r="B29" s="91" t="s">
        <v>115</v>
      </c>
      <c r="C29" s="187"/>
      <c r="D29" s="187"/>
      <c r="E29" s="187"/>
      <c r="F29" s="187"/>
      <c r="G29" s="189"/>
      <c r="H29" s="187"/>
      <c r="J29" s="44"/>
      <c r="K29" s="71">
        <v>2018</v>
      </c>
      <c r="L29" s="71" t="s">
        <v>115</v>
      </c>
      <c r="M29" s="71">
        <v>70</v>
      </c>
      <c r="N29" s="71">
        <v>68</v>
      </c>
      <c r="O29" s="71">
        <v>138</v>
      </c>
      <c r="P29" s="71">
        <v>96</v>
      </c>
      <c r="Q29" s="72">
        <v>9947438</v>
      </c>
      <c r="R29" s="71">
        <v>0.7</v>
      </c>
    </row>
    <row r="30" spans="1:18" x14ac:dyDescent="0.25">
      <c r="A30" s="91">
        <v>2018</v>
      </c>
      <c r="B30" s="91" t="s">
        <v>116</v>
      </c>
      <c r="C30" s="187"/>
      <c r="D30" s="187"/>
      <c r="E30" s="187"/>
      <c r="F30" s="187"/>
      <c r="G30" s="189"/>
      <c r="H30" s="187"/>
      <c r="J30" s="44"/>
      <c r="K30" s="71">
        <v>2018</v>
      </c>
      <c r="L30" s="71" t="s">
        <v>116</v>
      </c>
      <c r="M30" s="71">
        <v>48</v>
      </c>
      <c r="N30" s="71">
        <v>30</v>
      </c>
      <c r="O30" s="71">
        <v>78</v>
      </c>
      <c r="P30" s="71">
        <v>194</v>
      </c>
      <c r="Q30" s="72">
        <v>19424125</v>
      </c>
      <c r="R30" s="71">
        <v>2.4900000000000002</v>
      </c>
    </row>
    <row r="31" spans="1:18" x14ac:dyDescent="0.25">
      <c r="A31" s="91">
        <v>2018</v>
      </c>
      <c r="B31" s="91" t="s">
        <v>117</v>
      </c>
      <c r="C31" s="187"/>
      <c r="D31" s="187"/>
      <c r="E31" s="187"/>
      <c r="F31" s="187"/>
      <c r="G31" s="189"/>
      <c r="H31" s="187"/>
      <c r="J31" s="44"/>
      <c r="K31" s="71">
        <v>2018</v>
      </c>
      <c r="L31" s="71" t="s">
        <v>117</v>
      </c>
      <c r="M31" s="71">
        <v>30</v>
      </c>
      <c r="N31" s="71">
        <v>30</v>
      </c>
      <c r="O31" s="71">
        <v>60</v>
      </c>
      <c r="P31" s="71">
        <v>63</v>
      </c>
      <c r="Q31" s="72">
        <v>6718250</v>
      </c>
      <c r="R31" s="71">
        <v>1.05</v>
      </c>
    </row>
    <row r="32" spans="1:18" x14ac:dyDescent="0.25">
      <c r="A32" s="91">
        <v>2018</v>
      </c>
      <c r="B32" s="91" t="s">
        <v>118</v>
      </c>
      <c r="C32" s="187"/>
      <c r="D32" s="187"/>
      <c r="E32" s="187"/>
      <c r="F32" s="187"/>
      <c r="G32" s="189"/>
      <c r="H32" s="187"/>
      <c r="J32" s="44"/>
      <c r="K32" s="41">
        <v>2018</v>
      </c>
      <c r="L32" s="41" t="s">
        <v>118</v>
      </c>
      <c r="M32" s="41">
        <v>15</v>
      </c>
      <c r="N32" s="41">
        <v>15</v>
      </c>
      <c r="O32" s="71">
        <v>30</v>
      </c>
      <c r="P32" s="41"/>
      <c r="Q32" s="42"/>
      <c r="R32" s="41"/>
    </row>
    <row r="33" spans="1:19" x14ac:dyDescent="0.25">
      <c r="A33" s="171"/>
      <c r="B33" s="171" t="s">
        <v>86</v>
      </c>
      <c r="C33" s="176"/>
      <c r="D33" s="176"/>
      <c r="E33" s="176"/>
      <c r="F33" s="176"/>
      <c r="G33" s="189"/>
      <c r="H33" s="176"/>
      <c r="J33" s="68"/>
      <c r="K33" s="67"/>
      <c r="L33" s="67" t="s">
        <v>86</v>
      </c>
      <c r="M33" s="67">
        <f t="shared" ref="M33:R33" si="0">SUM(M7:M24)</f>
        <v>2413</v>
      </c>
      <c r="N33" s="67">
        <f t="shared" si="0"/>
        <v>2413</v>
      </c>
      <c r="O33" s="67">
        <f t="shared" si="0"/>
        <v>4826</v>
      </c>
      <c r="P33" s="67">
        <f t="shared" si="0"/>
        <v>3290</v>
      </c>
      <c r="Q33" s="51">
        <f t="shared" si="0"/>
        <v>342647203</v>
      </c>
      <c r="R33" s="67">
        <f t="shared" si="0"/>
        <v>11.52</v>
      </c>
    </row>
    <row r="34" spans="1:19" x14ac:dyDescent="0.25">
      <c r="A34" s="171"/>
      <c r="B34" s="171"/>
      <c r="C34" s="171"/>
      <c r="D34" s="171"/>
      <c r="E34" s="171"/>
      <c r="F34" s="171"/>
      <c r="G34" s="171"/>
      <c r="H34" s="171"/>
      <c r="J34" s="44"/>
      <c r="K34" s="67"/>
      <c r="L34" s="67"/>
      <c r="M34" s="67"/>
      <c r="N34" s="67"/>
      <c r="O34" s="67"/>
      <c r="P34" s="67"/>
      <c r="Q34" s="67"/>
      <c r="R34" s="67"/>
    </row>
    <row r="35" spans="1:19" x14ac:dyDescent="0.25">
      <c r="J35" s="68"/>
    </row>
    <row r="36" spans="1:19" x14ac:dyDescent="0.25">
      <c r="J36" s="44"/>
      <c r="K36" s="68"/>
      <c r="L36" s="68"/>
      <c r="M36" s="68"/>
      <c r="N36" s="68"/>
      <c r="O36" s="68"/>
      <c r="P36" s="68"/>
      <c r="Q36" s="68"/>
      <c r="R36" s="68"/>
      <c r="S36" s="68"/>
    </row>
    <row r="37" spans="1:19" x14ac:dyDescent="0.25">
      <c r="A37" s="76" t="s">
        <v>187</v>
      </c>
      <c r="B37" s="76"/>
      <c r="C37" s="76"/>
      <c r="D37" s="76"/>
      <c r="E37" s="85"/>
      <c r="J37" s="68"/>
    </row>
    <row r="38" spans="1:19" x14ac:dyDescent="0.25">
      <c r="A38" s="77" t="s">
        <v>88</v>
      </c>
      <c r="B38" s="78" t="s">
        <v>67</v>
      </c>
      <c r="C38" s="78" t="s">
        <v>44</v>
      </c>
      <c r="D38" s="78" t="s">
        <v>45</v>
      </c>
      <c r="E38" s="70"/>
      <c r="F38" s="68"/>
      <c r="G38" s="68"/>
      <c r="H38" s="68"/>
      <c r="I38" s="68"/>
      <c r="J38" s="44"/>
      <c r="K38" s="68"/>
      <c r="L38" s="68"/>
      <c r="M38" s="68"/>
      <c r="N38" s="68"/>
      <c r="O38" s="68"/>
      <c r="P38" s="68"/>
      <c r="Q38" s="68"/>
      <c r="R38" s="68"/>
      <c r="S38" s="68"/>
    </row>
    <row r="39" spans="1:19" x14ac:dyDescent="0.25">
      <c r="A39" s="79">
        <v>1</v>
      </c>
      <c r="B39" s="74" t="s">
        <v>95</v>
      </c>
      <c r="C39" s="80"/>
      <c r="D39" s="86"/>
      <c r="E39" s="85"/>
      <c r="J39" s="68"/>
      <c r="K39" s="44"/>
    </row>
    <row r="40" spans="1:19" x14ac:dyDescent="0.25">
      <c r="A40" s="79">
        <v>2</v>
      </c>
      <c r="B40" s="74" t="s">
        <v>97</v>
      </c>
      <c r="C40" s="80"/>
      <c r="D40" s="80"/>
      <c r="E40" s="70"/>
      <c r="F40" s="68"/>
      <c r="G40" s="68"/>
      <c r="H40" s="68"/>
      <c r="I40" s="68"/>
      <c r="J40" s="44"/>
      <c r="K40" s="68"/>
      <c r="L40" s="68"/>
      <c r="M40" s="68"/>
      <c r="N40" s="68"/>
      <c r="O40" s="68"/>
      <c r="P40" s="68"/>
      <c r="Q40" s="68"/>
      <c r="R40" s="68"/>
    </row>
    <row r="41" spans="1:19" x14ac:dyDescent="0.25">
      <c r="A41" s="79">
        <v>3</v>
      </c>
      <c r="B41" s="74" t="s">
        <v>101</v>
      </c>
      <c r="C41" s="86"/>
      <c r="D41" s="86"/>
      <c r="E41" s="85"/>
      <c r="J41" s="68"/>
    </row>
    <row r="42" spans="1:19" x14ac:dyDescent="0.25">
      <c r="A42" s="79">
        <v>4</v>
      </c>
      <c r="B42" s="74" t="s">
        <v>103</v>
      </c>
      <c r="C42" s="80"/>
      <c r="D42" s="80"/>
      <c r="E42" s="70"/>
      <c r="F42" s="68"/>
      <c r="G42" s="68"/>
      <c r="H42" s="68"/>
      <c r="I42" s="68"/>
      <c r="J42" s="44"/>
      <c r="K42" s="68"/>
      <c r="L42" s="68"/>
      <c r="M42" s="68"/>
      <c r="N42" s="68"/>
      <c r="O42" s="68"/>
      <c r="P42" s="68"/>
      <c r="Q42" s="68"/>
      <c r="R42" s="68"/>
    </row>
    <row r="43" spans="1:19" x14ac:dyDescent="0.25">
      <c r="A43" s="79">
        <v>5</v>
      </c>
      <c r="B43" s="74" t="s">
        <v>104</v>
      </c>
      <c r="C43" s="80"/>
      <c r="D43" s="86"/>
      <c r="E43" s="85"/>
      <c r="J43" s="68"/>
    </row>
    <row r="44" spans="1:19" x14ac:dyDescent="0.25">
      <c r="A44" s="79">
        <v>6</v>
      </c>
      <c r="B44" s="74" t="s">
        <v>108</v>
      </c>
      <c r="C44" s="80"/>
      <c r="D44" s="80"/>
      <c r="E44" s="70"/>
      <c r="F44" s="68"/>
      <c r="G44" s="68"/>
      <c r="H44" s="68"/>
      <c r="I44" s="68"/>
      <c r="J44" s="44"/>
    </row>
    <row r="45" spans="1:19" x14ac:dyDescent="0.25">
      <c r="A45" s="79">
        <v>7</v>
      </c>
      <c r="B45" s="75" t="s">
        <v>120</v>
      </c>
      <c r="C45" s="81"/>
      <c r="D45" s="81"/>
      <c r="E45" s="85"/>
    </row>
    <row r="46" spans="1:19" x14ac:dyDescent="0.25">
      <c r="A46" s="79">
        <v>8</v>
      </c>
      <c r="B46" s="74" t="s">
        <v>111</v>
      </c>
      <c r="C46" s="81"/>
      <c r="D46" s="81"/>
      <c r="E46" s="85"/>
    </row>
    <row r="47" spans="1:19" x14ac:dyDescent="0.25">
      <c r="A47" s="79">
        <v>9</v>
      </c>
      <c r="B47" s="74" t="s">
        <v>121</v>
      </c>
      <c r="C47" s="81"/>
      <c r="D47" s="81"/>
      <c r="E47" s="85"/>
    </row>
    <row r="48" spans="1:19" x14ac:dyDescent="0.25">
      <c r="A48" s="79">
        <v>10</v>
      </c>
      <c r="B48" s="74" t="s">
        <v>122</v>
      </c>
      <c r="C48" s="81"/>
      <c r="D48" s="81"/>
      <c r="E48" s="85"/>
    </row>
    <row r="49" spans="1:15" x14ac:dyDescent="0.25">
      <c r="A49" s="79">
        <v>11</v>
      </c>
      <c r="B49" s="74" t="s">
        <v>123</v>
      </c>
      <c r="C49" s="81"/>
      <c r="D49" s="81"/>
      <c r="E49" s="85"/>
    </row>
    <row r="50" spans="1:15" x14ac:dyDescent="0.25">
      <c r="A50" s="79">
        <v>12</v>
      </c>
      <c r="B50" s="74" t="s">
        <v>93</v>
      </c>
      <c r="C50" s="81"/>
      <c r="D50" s="81"/>
      <c r="E50" s="85"/>
    </row>
    <row r="51" spans="1:15" x14ac:dyDescent="0.25">
      <c r="A51" s="79">
        <v>13</v>
      </c>
      <c r="B51" s="74" t="s">
        <v>94</v>
      </c>
      <c r="C51" s="81"/>
      <c r="D51" s="81"/>
      <c r="E51" s="85"/>
    </row>
    <row r="52" spans="1:15" x14ac:dyDescent="0.25">
      <c r="A52" s="79">
        <v>14</v>
      </c>
      <c r="B52" s="74" t="s">
        <v>124</v>
      </c>
      <c r="C52" s="81"/>
      <c r="D52" s="81"/>
      <c r="E52" s="85"/>
    </row>
    <row r="53" spans="1:15" x14ac:dyDescent="0.25">
      <c r="A53" s="79"/>
      <c r="B53" s="74"/>
      <c r="C53" s="81"/>
      <c r="D53" s="81"/>
      <c r="E53" s="85"/>
    </row>
    <row r="54" spans="1:15" x14ac:dyDescent="0.25">
      <c r="A54" s="79"/>
      <c r="B54" s="74"/>
      <c r="C54" s="79"/>
      <c r="D54" s="79"/>
      <c r="E54" s="85"/>
    </row>
    <row r="55" spans="1:15" x14ac:dyDescent="0.25">
      <c r="A55" s="79"/>
      <c r="B55" s="78" t="s">
        <v>22</v>
      </c>
      <c r="C55" s="78"/>
      <c r="D55" s="78"/>
      <c r="E55" s="70"/>
      <c r="F55" s="68"/>
      <c r="G55" s="68"/>
      <c r="H55" s="68"/>
      <c r="I55" s="68"/>
      <c r="J55" s="68"/>
    </row>
    <row r="56" spans="1:15" x14ac:dyDescent="0.25">
      <c r="A56" s="177"/>
      <c r="B56" s="178"/>
      <c r="C56" s="177"/>
      <c r="D56" s="177"/>
      <c r="E56" s="85"/>
      <c r="F56" s="68"/>
      <c r="G56" s="68"/>
      <c r="H56" s="68"/>
      <c r="I56" s="68"/>
      <c r="J56" s="68"/>
      <c r="K56" s="68"/>
      <c r="L56" s="68"/>
      <c r="M56" s="68"/>
      <c r="N56" s="68"/>
    </row>
    <row r="57" spans="1:15" x14ac:dyDescent="0.25">
      <c r="A57" s="179"/>
      <c r="B57" s="180"/>
      <c r="C57" s="180"/>
      <c r="D57" s="180"/>
      <c r="E57" s="180"/>
      <c r="F57" s="44"/>
    </row>
    <row r="58" spans="1:15" x14ac:dyDescent="0.25">
      <c r="A58" s="179"/>
      <c r="B58" s="181"/>
      <c r="C58" s="179"/>
      <c r="D58" s="179"/>
      <c r="E58" s="179"/>
      <c r="F58" s="68"/>
      <c r="G58" s="68"/>
      <c r="H58" s="68"/>
      <c r="I58" s="68"/>
      <c r="J58" s="68"/>
      <c r="K58" s="68"/>
      <c r="L58" s="68"/>
      <c r="M58" s="68"/>
      <c r="N58" s="68"/>
    </row>
    <row r="59" spans="1:15" x14ac:dyDescent="0.25">
      <c r="A59" s="179"/>
      <c r="B59" s="180"/>
      <c r="C59" s="180"/>
      <c r="D59" s="180"/>
      <c r="E59" s="180"/>
      <c r="F59" s="44"/>
    </row>
    <row r="60" spans="1:15" x14ac:dyDescent="0.25">
      <c r="A60" s="182"/>
      <c r="B60" s="182"/>
      <c r="C60" s="182"/>
      <c r="D60" s="182"/>
      <c r="E60" s="182"/>
      <c r="F60" s="68"/>
      <c r="G60" s="68"/>
      <c r="H60" s="68"/>
      <c r="I60" s="68"/>
      <c r="J60" s="68"/>
      <c r="K60" s="68"/>
      <c r="L60" s="68"/>
      <c r="M60" s="68"/>
      <c r="N60" s="68"/>
    </row>
    <row r="61" spans="1:15" x14ac:dyDescent="0.25">
      <c r="A61" s="183"/>
      <c r="B61" s="180"/>
      <c r="C61" s="180"/>
      <c r="D61" s="180"/>
      <c r="E61" s="180"/>
      <c r="F61" s="44"/>
      <c r="G61" s="41"/>
      <c r="H61" s="41"/>
      <c r="I61" s="41"/>
      <c r="J61" s="41"/>
      <c r="K61" s="41"/>
      <c r="L61" s="41"/>
      <c r="M61" s="42"/>
      <c r="N61" s="41"/>
    </row>
    <row r="62" spans="1:15" x14ac:dyDescent="0.25">
      <c r="A62" s="179"/>
      <c r="B62" s="89"/>
      <c r="C62" s="184"/>
      <c r="D62" s="184"/>
      <c r="E62" s="179"/>
      <c r="F62" s="68"/>
      <c r="G62" s="68"/>
      <c r="H62" s="68"/>
      <c r="I62" s="68"/>
      <c r="J62" s="68"/>
      <c r="K62" s="68"/>
      <c r="L62" s="68"/>
      <c r="M62" s="68"/>
      <c r="N62" s="68"/>
    </row>
    <row r="63" spans="1:15" x14ac:dyDescent="0.25">
      <c r="A63" s="179"/>
      <c r="B63" s="89"/>
      <c r="C63" s="184"/>
      <c r="D63" s="184"/>
      <c r="E63" s="180"/>
      <c r="F63" s="44"/>
    </row>
    <row r="64" spans="1:15" x14ac:dyDescent="0.25">
      <c r="A64" s="179"/>
      <c r="B64" s="89"/>
      <c r="C64" s="184"/>
      <c r="D64" s="184"/>
      <c r="E64" s="180"/>
      <c r="F64" s="44"/>
      <c r="G64" s="68"/>
      <c r="H64" s="68"/>
      <c r="I64" s="68"/>
      <c r="J64" s="68"/>
      <c r="K64" s="68"/>
      <c r="L64" s="68"/>
      <c r="M64" s="68"/>
      <c r="N64" s="68"/>
      <c r="O64" s="68"/>
    </row>
    <row r="65" spans="1:14" x14ac:dyDescent="0.25">
      <c r="A65" s="179"/>
      <c r="B65" s="89"/>
      <c r="C65" s="185"/>
      <c r="D65" s="185"/>
      <c r="E65" s="179"/>
      <c r="F65" s="68"/>
      <c r="G65" s="44"/>
    </row>
    <row r="66" spans="1:14" x14ac:dyDescent="0.25">
      <c r="A66" s="179"/>
      <c r="B66" s="89"/>
      <c r="C66" s="185"/>
      <c r="D66" s="185"/>
      <c r="E66" s="179"/>
      <c r="F66" s="68"/>
      <c r="G66" s="68"/>
      <c r="H66" s="68"/>
      <c r="I66" s="68"/>
      <c r="J66" s="68"/>
      <c r="K66" s="68"/>
      <c r="L66" s="68"/>
      <c r="M66" s="68"/>
      <c r="N66" s="68"/>
    </row>
    <row r="67" spans="1:14" x14ac:dyDescent="0.25">
      <c r="A67" s="179"/>
      <c r="B67" s="89"/>
      <c r="C67" s="185"/>
      <c r="D67" s="185"/>
      <c r="E67" s="179"/>
      <c r="F67" s="68"/>
      <c r="G67" s="68"/>
      <c r="H67" s="68"/>
      <c r="I67" s="68"/>
      <c r="J67" s="68"/>
      <c r="K67" s="68"/>
      <c r="L67" s="68"/>
      <c r="M67" s="68"/>
      <c r="N67" s="68"/>
    </row>
    <row r="68" spans="1:14" x14ac:dyDescent="0.25">
      <c r="A68" s="179"/>
      <c r="B68" s="89"/>
      <c r="C68" s="185"/>
      <c r="D68" s="185"/>
      <c r="E68" s="180"/>
      <c r="F68" s="44"/>
    </row>
    <row r="69" spans="1:14" x14ac:dyDescent="0.25">
      <c r="A69" s="179"/>
      <c r="B69" s="89"/>
      <c r="C69" s="185"/>
      <c r="D69" s="185"/>
      <c r="E69" s="179"/>
      <c r="F69" s="44"/>
    </row>
    <row r="70" spans="1:14" x14ac:dyDescent="0.25">
      <c r="A70" s="179"/>
      <c r="B70" s="89"/>
      <c r="C70" s="185"/>
      <c r="D70" s="185"/>
      <c r="E70" s="180"/>
      <c r="F70" s="68"/>
      <c r="G70" s="68"/>
      <c r="H70" s="68"/>
      <c r="I70" s="68"/>
      <c r="J70" s="68"/>
      <c r="K70" s="68"/>
      <c r="L70" s="68"/>
      <c r="M70" s="68"/>
      <c r="N70" s="68"/>
    </row>
    <row r="71" spans="1:14" x14ac:dyDescent="0.25">
      <c r="A71" s="179"/>
      <c r="B71" s="89"/>
      <c r="C71" s="185"/>
      <c r="D71" s="185"/>
      <c r="E71" s="179"/>
      <c r="F71" s="44"/>
    </row>
    <row r="72" spans="1:14" x14ac:dyDescent="0.25">
      <c r="A72" s="179"/>
      <c r="B72" s="89"/>
      <c r="C72" s="185"/>
      <c r="D72" s="185"/>
      <c r="E72" s="179"/>
      <c r="F72" s="68"/>
      <c r="G72" s="68"/>
      <c r="H72" s="68"/>
      <c r="I72" s="68"/>
      <c r="J72" s="68"/>
      <c r="K72" s="68"/>
      <c r="L72" s="68"/>
      <c r="M72" s="68"/>
      <c r="N72" s="68"/>
    </row>
    <row r="73" spans="1:14" x14ac:dyDescent="0.25">
      <c r="A73" s="179"/>
      <c r="B73" s="89"/>
      <c r="C73" s="185"/>
      <c r="D73" s="185"/>
      <c r="E73" s="179"/>
      <c r="F73" s="44"/>
    </row>
    <row r="74" spans="1:14" x14ac:dyDescent="0.25">
      <c r="A74" s="179"/>
      <c r="B74" s="89"/>
      <c r="C74" s="185"/>
      <c r="D74" s="185"/>
      <c r="E74" s="179"/>
      <c r="F74" s="68"/>
      <c r="G74" s="68"/>
      <c r="H74" s="68"/>
      <c r="I74" s="68"/>
      <c r="J74" s="68"/>
      <c r="K74" s="68"/>
      <c r="L74" s="68"/>
      <c r="M74" s="68"/>
      <c r="N74" s="68"/>
    </row>
    <row r="75" spans="1:14" x14ac:dyDescent="0.25">
      <c r="A75" s="179"/>
      <c r="B75" s="89"/>
      <c r="C75" s="185"/>
      <c r="D75" s="185"/>
      <c r="E75" s="179"/>
      <c r="F75" s="44"/>
    </row>
    <row r="76" spans="1:14" x14ac:dyDescent="0.25">
      <c r="A76" s="179"/>
      <c r="B76" s="89"/>
      <c r="C76" s="179"/>
      <c r="D76" s="179"/>
      <c r="E76" s="179"/>
      <c r="F76" s="44"/>
    </row>
    <row r="77" spans="1:14" x14ac:dyDescent="0.25">
      <c r="A77" s="89"/>
      <c r="B77" s="180"/>
      <c r="C77" s="180"/>
      <c r="D77" s="180"/>
      <c r="E77" s="89"/>
      <c r="F77" s="44"/>
    </row>
    <row r="78" spans="1:14" x14ac:dyDescent="0.25">
      <c r="A78" s="179"/>
      <c r="B78" s="89"/>
      <c r="C78" s="179"/>
      <c r="D78" s="179"/>
      <c r="E78" s="179"/>
      <c r="F78" s="44"/>
    </row>
    <row r="79" spans="1:14" x14ac:dyDescent="0.25">
      <c r="B79" s="41"/>
      <c r="F79" s="44"/>
    </row>
    <row r="80" spans="1:14" x14ac:dyDescent="0.25">
      <c r="F80" s="44"/>
      <c r="G80" s="41"/>
      <c r="H80" s="41"/>
      <c r="I80" s="41"/>
      <c r="J80" s="41"/>
      <c r="K80" s="41"/>
      <c r="L80" s="41"/>
      <c r="M80" s="42"/>
      <c r="N80" s="41"/>
    </row>
    <row r="81" spans="1:14" x14ac:dyDescent="0.25">
      <c r="A81" s="44"/>
      <c r="B81" s="41"/>
      <c r="C81" s="41"/>
      <c r="D81" s="41"/>
      <c r="E81" s="41"/>
      <c r="F81" s="44"/>
      <c r="G81" s="41"/>
      <c r="H81" s="41"/>
      <c r="I81" s="41"/>
      <c r="J81" s="41"/>
      <c r="K81" s="41"/>
      <c r="L81" s="41"/>
      <c r="M81" s="42"/>
      <c r="N81" s="41"/>
    </row>
    <row r="82" spans="1:14" x14ac:dyDescent="0.25">
      <c r="A82" s="44"/>
      <c r="B82" s="41"/>
      <c r="C82" s="41"/>
      <c r="D82" s="41"/>
      <c r="E82" s="41"/>
      <c r="F82" s="44"/>
      <c r="G82" s="41"/>
      <c r="H82" s="41"/>
      <c r="I82" s="41"/>
      <c r="J82" s="41"/>
      <c r="K82" s="41"/>
      <c r="L82" s="41"/>
      <c r="M82" s="42"/>
      <c r="N82" s="41"/>
    </row>
    <row r="83" spans="1:14" x14ac:dyDescent="0.25">
      <c r="A83" s="44"/>
      <c r="B83" s="41"/>
      <c r="C83" s="41"/>
      <c r="D83" s="41"/>
      <c r="E83" s="41"/>
      <c r="F83" s="44"/>
      <c r="G83" s="41"/>
      <c r="H83" s="41"/>
      <c r="I83" s="41"/>
      <c r="J83" s="41"/>
      <c r="K83" s="41"/>
      <c r="L83" s="41"/>
      <c r="M83" s="42"/>
      <c r="N83" s="41"/>
    </row>
    <row r="84" spans="1:14" x14ac:dyDescent="0.25">
      <c r="A84" s="44"/>
      <c r="B84" s="41"/>
      <c r="C84" s="41"/>
      <c r="D84" s="41"/>
      <c r="E84" s="41"/>
      <c r="F84" s="44"/>
      <c r="G84" s="41"/>
      <c r="H84" s="41"/>
      <c r="I84" s="41"/>
      <c r="J84" s="41"/>
      <c r="K84" s="41"/>
      <c r="L84" s="41"/>
      <c r="M84" s="42"/>
      <c r="N84" s="41"/>
    </row>
    <row r="85" spans="1:14" x14ac:dyDescent="0.25">
      <c r="A85" s="44"/>
      <c r="B85" s="41"/>
      <c r="C85" s="41"/>
      <c r="D85" s="41"/>
      <c r="E85" s="41"/>
      <c r="F85" s="44"/>
      <c r="G85" s="41"/>
      <c r="H85" s="41"/>
      <c r="I85" s="41"/>
      <c r="J85" s="41"/>
      <c r="K85" s="41"/>
      <c r="L85" s="41"/>
      <c r="M85" s="42"/>
      <c r="N85" s="41"/>
    </row>
    <row r="86" spans="1:14" x14ac:dyDescent="0.25">
      <c r="A86" s="44"/>
      <c r="B86" s="41"/>
      <c r="C86" s="41"/>
      <c r="D86" s="41"/>
      <c r="E86" s="41"/>
      <c r="F86" s="44"/>
      <c r="G86" s="41"/>
      <c r="H86" s="41"/>
      <c r="I86" s="41"/>
      <c r="J86" s="41"/>
      <c r="K86" s="41"/>
      <c r="L86" s="41"/>
      <c r="M86" s="42"/>
      <c r="N86" s="41"/>
    </row>
    <row r="87" spans="1:14" x14ac:dyDescent="0.25">
      <c r="A87" s="44"/>
      <c r="B87" s="41"/>
      <c r="C87" s="41"/>
      <c r="D87" s="41"/>
      <c r="E87" s="41"/>
      <c r="F87" s="44"/>
      <c r="G87" s="41"/>
      <c r="H87" s="41"/>
      <c r="I87" s="41"/>
      <c r="J87" s="41"/>
      <c r="K87" s="41"/>
      <c r="L87" s="41"/>
      <c r="M87" s="42"/>
      <c r="N87" s="41"/>
    </row>
    <row r="88" spans="1:14" x14ac:dyDescent="0.25">
      <c r="A88" s="44"/>
      <c r="B88" s="41"/>
      <c r="C88" s="41"/>
      <c r="D88" s="41"/>
      <c r="E88" s="41"/>
      <c r="F88" s="44"/>
      <c r="G88" s="41"/>
      <c r="H88" s="41"/>
      <c r="I88" s="41"/>
      <c r="J88" s="41"/>
      <c r="K88" s="41"/>
      <c r="L88" s="41"/>
      <c r="M88" s="42"/>
      <c r="N88" s="41"/>
    </row>
    <row r="89" spans="1:14" x14ac:dyDescent="0.25">
      <c r="F89" s="44"/>
      <c r="G89" s="41"/>
      <c r="H89" s="41"/>
      <c r="I89" s="41"/>
      <c r="J89" s="41"/>
      <c r="K89" s="41"/>
      <c r="L89" s="41"/>
      <c r="M89" s="42"/>
      <c r="N89" s="41"/>
    </row>
    <row r="90" spans="1:14" x14ac:dyDescent="0.25">
      <c r="F90" s="44"/>
      <c r="G90" s="41"/>
      <c r="H90" s="41"/>
      <c r="I90" s="41"/>
      <c r="J90" s="41"/>
      <c r="K90" s="41"/>
      <c r="L90" s="41"/>
      <c r="M90" s="42"/>
      <c r="N90" s="41"/>
    </row>
    <row r="91" spans="1:14" x14ac:dyDescent="0.25">
      <c r="F91" s="44"/>
      <c r="G91" s="41"/>
      <c r="H91" s="41"/>
      <c r="I91" s="41"/>
      <c r="J91" s="41"/>
      <c r="K91" s="41"/>
      <c r="L91" s="41"/>
      <c r="M91" s="42"/>
      <c r="N91" s="41"/>
    </row>
    <row r="92" spans="1:14" x14ac:dyDescent="0.25">
      <c r="F92" s="44"/>
      <c r="G92" s="41"/>
      <c r="H92" s="41"/>
      <c r="I92" s="41"/>
      <c r="J92" s="41"/>
      <c r="K92" s="41"/>
      <c r="L92" s="41"/>
      <c r="M92" s="42"/>
      <c r="N92" s="41"/>
    </row>
    <row r="93" spans="1:14" x14ac:dyDescent="0.25">
      <c r="F93" s="44"/>
      <c r="G93" s="41"/>
      <c r="H93" s="41"/>
      <c r="I93" s="41"/>
      <c r="J93" s="41"/>
      <c r="K93" s="41"/>
      <c r="L93" s="41"/>
      <c r="M93" s="42"/>
      <c r="N93" s="41"/>
    </row>
  </sheetData>
  <mergeCells count="5">
    <mergeCell ref="A2:H2"/>
    <mergeCell ref="A4:H4"/>
    <mergeCell ref="K4:R4"/>
    <mergeCell ref="A37:D37"/>
    <mergeCell ref="A60:E6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85"/>
  <sheetViews>
    <sheetView topLeftCell="A13" workbookViewId="0">
      <selection activeCell="H27" sqref="H27"/>
    </sheetView>
  </sheetViews>
  <sheetFormatPr defaultRowHeight="15" x14ac:dyDescent="0.25"/>
  <cols>
    <col min="4" max="4" width="23.42578125" customWidth="1"/>
    <col min="5" max="5" width="11.28515625" bestFit="1" customWidth="1"/>
    <col min="6" max="6" width="9.5703125" bestFit="1" customWidth="1"/>
    <col min="8" max="8" width="19.140625" bestFit="1" customWidth="1"/>
    <col min="9" max="9" width="16.42578125" bestFit="1" customWidth="1"/>
    <col min="10" max="10" width="12.85546875" bestFit="1" customWidth="1"/>
    <col min="13" max="13" width="10.140625" bestFit="1" customWidth="1"/>
    <col min="14" max="14" width="27.7109375" customWidth="1"/>
    <col min="16" max="16" width="12.7109375" bestFit="1" customWidth="1"/>
    <col min="18" max="18" width="19.140625" bestFit="1" customWidth="1"/>
    <col min="19" max="19" width="16.42578125" bestFit="1" customWidth="1"/>
    <col min="20" max="20" width="12.85546875" bestFit="1" customWidth="1"/>
  </cols>
  <sheetData>
    <row r="2" spans="2:21" ht="15.75" x14ac:dyDescent="0.25">
      <c r="C2" s="62" t="s">
        <v>127</v>
      </c>
      <c r="D2" s="62"/>
      <c r="E2" s="62"/>
      <c r="F2" s="62"/>
      <c r="G2" s="62"/>
      <c r="H2" s="62"/>
      <c r="I2" s="62"/>
      <c r="J2" s="62"/>
      <c r="M2" s="82">
        <v>2018</v>
      </c>
      <c r="N2" s="82"/>
      <c r="O2" s="82"/>
      <c r="P2" s="82"/>
      <c r="Q2" s="82"/>
      <c r="R2" s="82"/>
      <c r="S2" s="82"/>
      <c r="T2" s="82"/>
    </row>
    <row r="4" spans="2:21" ht="18.75" x14ac:dyDescent="0.3">
      <c r="C4" s="63" t="s">
        <v>66</v>
      </c>
      <c r="D4" s="63" t="s">
        <v>67</v>
      </c>
      <c r="E4" s="63" t="s">
        <v>68</v>
      </c>
      <c r="F4" s="63" t="s">
        <v>69</v>
      </c>
      <c r="G4" s="63" t="s">
        <v>22</v>
      </c>
      <c r="H4" s="63" t="s">
        <v>70</v>
      </c>
      <c r="I4" s="63" t="s">
        <v>71</v>
      </c>
      <c r="J4" s="63" t="s">
        <v>72</v>
      </c>
      <c r="M4" s="63" t="s">
        <v>66</v>
      </c>
      <c r="N4" s="63" t="s">
        <v>67</v>
      </c>
      <c r="O4" s="63" t="s">
        <v>91</v>
      </c>
      <c r="P4" s="63" t="s">
        <v>92</v>
      </c>
      <c r="Q4" s="63" t="s">
        <v>22</v>
      </c>
      <c r="R4" s="63" t="s">
        <v>70</v>
      </c>
      <c r="S4" s="63" t="s">
        <v>71</v>
      </c>
      <c r="T4" s="63" t="s">
        <v>72</v>
      </c>
    </row>
    <row r="5" spans="2:21" ht="15" customHeight="1" x14ac:dyDescent="0.25">
      <c r="C5" s="48">
        <v>2018</v>
      </c>
      <c r="D5" s="48" t="s">
        <v>128</v>
      </c>
      <c r="E5" s="48">
        <v>50</v>
      </c>
      <c r="F5" s="48">
        <v>50</v>
      </c>
      <c r="G5" s="48">
        <v>100</v>
      </c>
      <c r="H5" s="48">
        <v>10</v>
      </c>
      <c r="I5" s="49">
        <v>1858295</v>
      </c>
      <c r="J5" s="192" t="s">
        <v>85</v>
      </c>
      <c r="L5" s="68"/>
      <c r="M5" s="48">
        <v>2018</v>
      </c>
      <c r="N5" s="48" t="s">
        <v>128</v>
      </c>
      <c r="O5" s="48">
        <v>87</v>
      </c>
      <c r="P5" s="48">
        <v>137</v>
      </c>
      <c r="Q5" s="48">
        <v>224</v>
      </c>
      <c r="R5" s="48">
        <v>142</v>
      </c>
      <c r="S5" s="49">
        <v>15347763</v>
      </c>
      <c r="T5" s="48">
        <v>0.63</v>
      </c>
    </row>
    <row r="6" spans="2:21" ht="15" customHeight="1" x14ac:dyDescent="0.25">
      <c r="C6" s="48">
        <v>2018</v>
      </c>
      <c r="D6" s="48" t="s">
        <v>129</v>
      </c>
      <c r="E6" s="48">
        <v>100</v>
      </c>
      <c r="F6" s="48">
        <v>100</v>
      </c>
      <c r="G6" s="48">
        <v>200</v>
      </c>
      <c r="H6" s="48">
        <v>0</v>
      </c>
      <c r="I6" s="49">
        <v>0</v>
      </c>
      <c r="J6" s="192">
        <v>0</v>
      </c>
      <c r="L6" s="44"/>
      <c r="M6" s="48">
        <v>2018</v>
      </c>
      <c r="N6" s="48" t="s">
        <v>129</v>
      </c>
      <c r="O6" s="48">
        <v>85</v>
      </c>
      <c r="P6" s="48">
        <v>74</v>
      </c>
      <c r="Q6" s="48">
        <v>159</v>
      </c>
      <c r="R6" s="48">
        <v>160</v>
      </c>
      <c r="S6" s="49">
        <v>17106425</v>
      </c>
      <c r="T6" s="48">
        <v>1.01</v>
      </c>
    </row>
    <row r="7" spans="2:21" ht="15" customHeight="1" x14ac:dyDescent="0.25">
      <c r="C7" s="48">
        <v>2018</v>
      </c>
      <c r="D7" s="48" t="s">
        <v>130</v>
      </c>
      <c r="E7" s="48">
        <v>5</v>
      </c>
      <c r="F7" s="48">
        <v>5</v>
      </c>
      <c r="G7" s="48">
        <v>10</v>
      </c>
      <c r="H7" s="48">
        <v>1</v>
      </c>
      <c r="I7" s="49">
        <v>177143</v>
      </c>
      <c r="J7" s="192" t="s">
        <v>85</v>
      </c>
      <c r="L7" s="68"/>
      <c r="M7" s="48">
        <v>2018</v>
      </c>
      <c r="N7" s="48" t="s">
        <v>130</v>
      </c>
      <c r="O7" s="48">
        <v>20</v>
      </c>
      <c r="P7" s="48">
        <v>20</v>
      </c>
      <c r="Q7" s="48">
        <v>40</v>
      </c>
      <c r="R7" s="48">
        <v>113</v>
      </c>
      <c r="S7" s="49">
        <v>12213075</v>
      </c>
      <c r="T7" s="48">
        <v>2.83</v>
      </c>
      <c r="U7" s="68"/>
    </row>
    <row r="8" spans="2:21" ht="15" customHeight="1" x14ac:dyDescent="0.25">
      <c r="C8" s="48">
        <v>2018</v>
      </c>
      <c r="D8" s="48" t="s">
        <v>131</v>
      </c>
      <c r="E8" s="48">
        <v>200</v>
      </c>
      <c r="F8" s="48">
        <v>200</v>
      </c>
      <c r="G8" s="48">
        <v>400</v>
      </c>
      <c r="H8" s="48">
        <v>35</v>
      </c>
      <c r="I8" s="49">
        <v>3291352</v>
      </c>
      <c r="J8" s="192" t="s">
        <v>75</v>
      </c>
      <c r="L8" s="44"/>
      <c r="M8" s="48">
        <v>2018</v>
      </c>
      <c r="N8" s="48" t="s">
        <v>131</v>
      </c>
      <c r="O8" s="48">
        <v>110</v>
      </c>
      <c r="P8" s="48">
        <v>120</v>
      </c>
      <c r="Q8" s="48">
        <v>230</v>
      </c>
      <c r="R8" s="48">
        <v>129</v>
      </c>
      <c r="S8" s="49">
        <v>13740213</v>
      </c>
      <c r="T8" s="48">
        <v>0.56000000000000005</v>
      </c>
      <c r="U8" s="41"/>
    </row>
    <row r="9" spans="2:21" ht="15" customHeight="1" x14ac:dyDescent="0.25">
      <c r="C9" s="48">
        <v>2018</v>
      </c>
      <c r="D9" s="48" t="s">
        <v>84</v>
      </c>
      <c r="E9" s="48">
        <v>102</v>
      </c>
      <c r="F9" s="48">
        <v>102</v>
      </c>
      <c r="G9" s="48">
        <v>204</v>
      </c>
      <c r="H9" s="48">
        <v>2</v>
      </c>
      <c r="I9" s="49">
        <v>181738</v>
      </c>
      <c r="J9" s="192" t="s">
        <v>85</v>
      </c>
      <c r="L9" s="68"/>
      <c r="M9" s="48">
        <v>2018</v>
      </c>
      <c r="N9" s="48" t="s">
        <v>84</v>
      </c>
      <c r="O9" s="48">
        <v>110</v>
      </c>
      <c r="P9" s="48">
        <v>110</v>
      </c>
      <c r="Q9" s="48">
        <v>220</v>
      </c>
      <c r="R9" s="48">
        <v>244</v>
      </c>
      <c r="S9" s="49">
        <v>27039600</v>
      </c>
      <c r="T9" s="48">
        <v>1.1100000000000001</v>
      </c>
    </row>
    <row r="10" spans="2:21" ht="15" customHeight="1" x14ac:dyDescent="0.25">
      <c r="B10" s="44"/>
      <c r="C10" s="48">
        <v>2018</v>
      </c>
      <c r="D10" s="48" t="s">
        <v>132</v>
      </c>
      <c r="E10" s="48">
        <v>51</v>
      </c>
      <c r="F10" s="48">
        <v>51</v>
      </c>
      <c r="G10" s="48">
        <v>102</v>
      </c>
      <c r="H10" s="48">
        <v>0</v>
      </c>
      <c r="I10" s="49">
        <v>0</v>
      </c>
      <c r="J10" s="192">
        <v>0</v>
      </c>
      <c r="K10" s="41"/>
      <c r="L10" s="44"/>
      <c r="M10" s="48">
        <v>2018</v>
      </c>
      <c r="N10" s="48" t="s">
        <v>132</v>
      </c>
      <c r="O10" s="48">
        <v>27</v>
      </c>
      <c r="P10" s="48">
        <v>117</v>
      </c>
      <c r="Q10" s="48">
        <v>144</v>
      </c>
      <c r="R10" s="48">
        <v>96</v>
      </c>
      <c r="S10" s="49">
        <v>9597963</v>
      </c>
      <c r="T10" s="48">
        <v>0.67</v>
      </c>
    </row>
    <row r="11" spans="2:21" ht="15" customHeight="1" x14ac:dyDescent="0.25">
      <c r="B11" s="44"/>
      <c r="C11" s="48">
        <v>2018</v>
      </c>
      <c r="D11" s="48" t="s">
        <v>133</v>
      </c>
      <c r="E11" s="48">
        <v>3</v>
      </c>
      <c r="F11" s="48">
        <v>3</v>
      </c>
      <c r="G11" s="48">
        <v>6</v>
      </c>
      <c r="H11" s="48">
        <v>0</v>
      </c>
      <c r="I11" s="49">
        <v>0</v>
      </c>
      <c r="J11" s="192">
        <v>0</v>
      </c>
      <c r="K11" s="41"/>
      <c r="L11" s="44"/>
      <c r="M11" s="48">
        <v>2018</v>
      </c>
      <c r="N11" s="48" t="s">
        <v>133</v>
      </c>
      <c r="O11" s="48">
        <v>10</v>
      </c>
      <c r="P11" s="48">
        <v>10</v>
      </c>
      <c r="Q11" s="48">
        <v>20</v>
      </c>
      <c r="R11" s="48">
        <v>116</v>
      </c>
      <c r="S11" s="49">
        <v>12509963</v>
      </c>
      <c r="T11" s="48">
        <v>5.8</v>
      </c>
      <c r="U11" s="68"/>
    </row>
    <row r="12" spans="2:21" ht="15" customHeight="1" x14ac:dyDescent="0.25">
      <c r="B12" s="44"/>
      <c r="C12" s="48">
        <v>2018</v>
      </c>
      <c r="D12" s="48" t="s">
        <v>193</v>
      </c>
      <c r="E12" s="48">
        <v>2</v>
      </c>
      <c r="F12" s="48">
        <v>3</v>
      </c>
      <c r="G12" s="48">
        <v>5</v>
      </c>
      <c r="H12" s="48">
        <v>2</v>
      </c>
      <c r="I12" s="49">
        <v>141138</v>
      </c>
      <c r="J12" s="192" t="s">
        <v>79</v>
      </c>
      <c r="K12" s="41"/>
      <c r="L12" s="44"/>
      <c r="M12" s="48"/>
      <c r="N12" s="48"/>
      <c r="O12" s="48"/>
      <c r="P12" s="48"/>
      <c r="Q12" s="48"/>
      <c r="R12" s="48"/>
      <c r="S12" s="49"/>
      <c r="T12" s="48"/>
    </row>
    <row r="13" spans="2:21" x14ac:dyDescent="0.25">
      <c r="C13" s="91">
        <v>2018</v>
      </c>
      <c r="D13" s="91" t="s">
        <v>194</v>
      </c>
      <c r="E13" s="171">
        <v>0</v>
      </c>
      <c r="F13" s="171">
        <v>50</v>
      </c>
      <c r="G13" s="171">
        <v>50</v>
      </c>
      <c r="H13" s="171">
        <v>407</v>
      </c>
      <c r="I13" s="49">
        <v>36636087</v>
      </c>
      <c r="J13" s="175" t="s">
        <v>195</v>
      </c>
      <c r="L13" s="68"/>
      <c r="M13" s="74">
        <v>2018</v>
      </c>
      <c r="N13" s="74" t="s">
        <v>134</v>
      </c>
      <c r="O13" s="79">
        <v>200</v>
      </c>
      <c r="P13" s="79">
        <v>200</v>
      </c>
      <c r="Q13" s="79"/>
      <c r="R13" s="79"/>
      <c r="S13" s="79"/>
      <c r="T13" s="79"/>
    </row>
    <row r="14" spans="2:21" x14ac:dyDescent="0.25">
      <c r="C14" s="67"/>
      <c r="D14" s="67"/>
      <c r="E14" s="67"/>
      <c r="F14" s="67"/>
      <c r="G14" s="67"/>
      <c r="H14" s="67"/>
      <c r="I14" s="67"/>
      <c r="J14" s="69"/>
      <c r="L14" s="44"/>
      <c r="M14" s="67"/>
      <c r="N14" s="67"/>
      <c r="O14" s="67"/>
      <c r="P14" s="67"/>
      <c r="Q14" s="67"/>
      <c r="R14" s="67"/>
      <c r="S14" s="67"/>
      <c r="T14" s="67"/>
      <c r="U14" s="68"/>
    </row>
    <row r="15" spans="2:21" x14ac:dyDescent="0.25">
      <c r="C15" s="67"/>
      <c r="D15" s="67" t="s">
        <v>86</v>
      </c>
      <c r="E15" s="67"/>
      <c r="F15" s="67"/>
      <c r="G15" s="67"/>
      <c r="H15" s="67"/>
      <c r="I15" s="67"/>
      <c r="J15" s="69"/>
      <c r="L15" s="68"/>
      <c r="M15" s="67"/>
      <c r="N15" s="67" t="s">
        <v>86</v>
      </c>
      <c r="O15" s="67">
        <f>SUM(O1:O14)</f>
        <v>649</v>
      </c>
      <c r="P15" s="67">
        <f>SUM(P1:P14)</f>
        <v>788</v>
      </c>
      <c r="Q15" s="67">
        <f>SUM(Q1:Q14)</f>
        <v>1037</v>
      </c>
      <c r="R15" s="67"/>
      <c r="S15" s="67"/>
      <c r="T15" s="67"/>
    </row>
    <row r="16" spans="2:21" x14ac:dyDescent="0.25">
      <c r="C16" s="67"/>
      <c r="D16" s="67"/>
      <c r="E16" s="67"/>
      <c r="F16" s="67"/>
      <c r="G16" s="67"/>
      <c r="H16" s="67"/>
      <c r="I16" s="67"/>
      <c r="J16" s="69"/>
      <c r="L16" s="44"/>
      <c r="M16" s="67"/>
      <c r="N16" s="67"/>
      <c r="O16" s="67"/>
      <c r="P16" s="67"/>
      <c r="Q16" s="67"/>
      <c r="R16" s="67"/>
      <c r="S16" s="67"/>
      <c r="T16" s="67"/>
    </row>
    <row r="17" spans="2:20" x14ac:dyDescent="0.25">
      <c r="C17" s="67"/>
      <c r="D17" s="67"/>
      <c r="E17" s="67"/>
      <c r="F17" s="67"/>
      <c r="G17" s="67"/>
      <c r="H17" s="67"/>
      <c r="I17" s="67"/>
      <c r="J17" s="69"/>
      <c r="L17" s="68"/>
      <c r="M17" s="67"/>
      <c r="N17" s="67"/>
      <c r="O17" s="67"/>
      <c r="P17" s="67"/>
      <c r="Q17" s="67"/>
      <c r="R17" s="67"/>
      <c r="S17" s="67"/>
      <c r="T17" s="67"/>
    </row>
    <row r="18" spans="2:20" x14ac:dyDescent="0.25">
      <c r="L18" s="44"/>
    </row>
    <row r="20" spans="2:20" x14ac:dyDescent="0.25">
      <c r="B20" s="85"/>
      <c r="C20" s="76" t="s">
        <v>192</v>
      </c>
      <c r="D20" s="76"/>
      <c r="E20" s="76"/>
      <c r="F20" s="76"/>
      <c r="G20" s="83"/>
      <c r="H20" s="68"/>
      <c r="I20" s="68"/>
      <c r="J20" s="68"/>
      <c r="K20" s="68"/>
      <c r="L20" s="68"/>
      <c r="M20" s="68"/>
    </row>
    <row r="21" spans="2:20" x14ac:dyDescent="0.25">
      <c r="B21" s="85"/>
      <c r="C21" s="77" t="s">
        <v>88</v>
      </c>
      <c r="D21" s="78" t="s">
        <v>67</v>
      </c>
      <c r="E21" s="78" t="s">
        <v>171</v>
      </c>
      <c r="F21" s="78" t="s">
        <v>172</v>
      </c>
    </row>
    <row r="22" spans="2:20" x14ac:dyDescent="0.25">
      <c r="B22" s="85"/>
      <c r="C22" s="79">
        <v>1</v>
      </c>
      <c r="D22" s="74" t="s">
        <v>128</v>
      </c>
      <c r="E22" s="80">
        <v>50</v>
      </c>
      <c r="F22" s="86">
        <v>50</v>
      </c>
      <c r="G22" s="68"/>
      <c r="H22" s="68"/>
      <c r="I22" s="68"/>
      <c r="J22" s="68"/>
      <c r="K22" s="68"/>
      <c r="L22" s="68"/>
      <c r="M22" s="68"/>
    </row>
    <row r="23" spans="2:20" x14ac:dyDescent="0.25">
      <c r="B23" s="85"/>
      <c r="C23" s="79">
        <v>2</v>
      </c>
      <c r="D23" s="74" t="s">
        <v>84</v>
      </c>
      <c r="E23" s="80">
        <v>50</v>
      </c>
      <c r="F23" s="80">
        <v>50</v>
      </c>
    </row>
    <row r="24" spans="2:20" x14ac:dyDescent="0.25">
      <c r="B24" s="85"/>
      <c r="C24" s="79">
        <v>3</v>
      </c>
      <c r="D24" s="74" t="s">
        <v>132</v>
      </c>
      <c r="E24" s="86">
        <v>25</v>
      </c>
      <c r="F24" s="86">
        <v>25</v>
      </c>
      <c r="G24" s="68"/>
      <c r="H24" s="68"/>
      <c r="I24" s="68"/>
      <c r="J24" s="68"/>
      <c r="K24" s="68"/>
      <c r="L24" s="68"/>
      <c r="M24" s="68"/>
    </row>
    <row r="25" spans="2:20" x14ac:dyDescent="0.25">
      <c r="B25" s="85"/>
      <c r="C25" s="79">
        <v>4</v>
      </c>
      <c r="D25" s="74" t="s">
        <v>130</v>
      </c>
      <c r="E25" s="86">
        <v>50</v>
      </c>
      <c r="F25" s="86">
        <v>50</v>
      </c>
      <c r="G25" s="68"/>
      <c r="H25" s="68"/>
      <c r="I25" s="68"/>
      <c r="J25" s="68"/>
      <c r="K25" s="68"/>
      <c r="L25" s="68"/>
      <c r="M25" s="68"/>
    </row>
    <row r="26" spans="2:20" x14ac:dyDescent="0.25">
      <c r="B26" s="85"/>
      <c r="C26" s="79">
        <v>5</v>
      </c>
      <c r="D26" s="74" t="s">
        <v>131</v>
      </c>
      <c r="E26" s="132">
        <v>50</v>
      </c>
      <c r="F26" s="193">
        <v>50</v>
      </c>
    </row>
    <row r="27" spans="2:20" x14ac:dyDescent="0.25">
      <c r="B27" s="85"/>
      <c r="C27" s="79">
        <v>6</v>
      </c>
      <c r="D27" s="74" t="s">
        <v>196</v>
      </c>
      <c r="E27" s="80">
        <v>25</v>
      </c>
      <c r="F27" s="80">
        <v>25</v>
      </c>
    </row>
    <row r="28" spans="2:20" x14ac:dyDescent="0.25">
      <c r="B28" s="85"/>
      <c r="C28" s="79">
        <v>7</v>
      </c>
      <c r="D28" s="84" t="s">
        <v>193</v>
      </c>
      <c r="E28" s="80">
        <v>50</v>
      </c>
      <c r="F28" s="80">
        <v>50</v>
      </c>
    </row>
    <row r="29" spans="2:20" x14ac:dyDescent="0.25">
      <c r="B29" s="85"/>
      <c r="C29" s="79">
        <v>8</v>
      </c>
      <c r="D29" s="74" t="s">
        <v>197</v>
      </c>
      <c r="E29" s="114">
        <v>200</v>
      </c>
      <c r="F29" s="114">
        <v>200</v>
      </c>
    </row>
    <row r="30" spans="2:20" x14ac:dyDescent="0.25">
      <c r="B30" s="85"/>
      <c r="C30" s="79"/>
      <c r="D30" s="78" t="s">
        <v>22</v>
      </c>
      <c r="E30" s="78">
        <f>SUM(E22:E29)</f>
        <v>500</v>
      </c>
      <c r="F30" s="78">
        <f>SUM(F22:F29)</f>
        <v>500</v>
      </c>
      <c r="H30" s="195">
        <f>SUM(E30:F30)</f>
        <v>1000</v>
      </c>
    </row>
    <row r="31" spans="2:20" x14ac:dyDescent="0.25">
      <c r="B31" s="85"/>
      <c r="C31" s="79"/>
      <c r="D31" s="114"/>
      <c r="E31" s="79"/>
      <c r="F31" s="79"/>
    </row>
    <row r="35" spans="2:16" x14ac:dyDescent="0.25">
      <c r="B35" s="172"/>
      <c r="C35" s="182"/>
      <c r="D35" s="182"/>
      <c r="E35" s="182"/>
      <c r="F35" s="182"/>
      <c r="G35" s="182"/>
      <c r="H35" s="172"/>
      <c r="I35" s="172"/>
      <c r="J35" s="172"/>
      <c r="K35" s="172"/>
      <c r="L35" s="172"/>
      <c r="M35" s="172"/>
      <c r="N35" s="172"/>
      <c r="O35" s="172"/>
      <c r="P35" s="172"/>
    </row>
    <row r="36" spans="2:16" x14ac:dyDescent="0.25">
      <c r="B36" s="172"/>
      <c r="C36" s="183"/>
      <c r="D36" s="180"/>
      <c r="E36" s="180"/>
      <c r="F36" s="180"/>
      <c r="G36" s="180"/>
      <c r="H36" s="179"/>
      <c r="I36" s="172"/>
      <c r="J36" s="172"/>
      <c r="K36" s="172"/>
      <c r="L36" s="172"/>
      <c r="M36" s="172"/>
      <c r="N36" s="172"/>
      <c r="O36" s="172"/>
      <c r="P36" s="172"/>
    </row>
    <row r="37" spans="2:16" x14ac:dyDescent="0.25">
      <c r="B37" s="172"/>
      <c r="C37" s="179"/>
      <c r="D37" s="89"/>
      <c r="E37" s="184"/>
      <c r="F37" s="190"/>
      <c r="G37" s="180"/>
      <c r="H37" s="179"/>
      <c r="I37" s="172"/>
      <c r="J37" s="172"/>
      <c r="K37" s="172"/>
      <c r="L37" s="172"/>
      <c r="M37" s="172"/>
      <c r="N37" s="172"/>
      <c r="O37" s="172"/>
      <c r="P37" s="172"/>
    </row>
    <row r="38" spans="2:16" x14ac:dyDescent="0.25">
      <c r="B38" s="172"/>
      <c r="C38" s="179"/>
      <c r="D38" s="89"/>
      <c r="E38" s="184"/>
      <c r="F38" s="184"/>
      <c r="G38" s="179"/>
      <c r="H38" s="179"/>
      <c r="I38" s="172"/>
      <c r="J38" s="172"/>
      <c r="K38" s="172"/>
      <c r="L38" s="172"/>
      <c r="M38" s="172"/>
      <c r="N38" s="172"/>
      <c r="O38" s="172"/>
      <c r="P38" s="172"/>
    </row>
    <row r="39" spans="2:16" x14ac:dyDescent="0.25">
      <c r="B39" s="172"/>
      <c r="C39" s="179"/>
      <c r="D39" s="89"/>
      <c r="E39" s="184"/>
      <c r="F39" s="184"/>
      <c r="G39" s="179"/>
      <c r="H39" s="179"/>
      <c r="I39" s="172"/>
      <c r="J39" s="172"/>
      <c r="K39" s="172"/>
      <c r="L39" s="172"/>
      <c r="M39" s="172"/>
      <c r="N39" s="172"/>
      <c r="O39" s="172"/>
      <c r="P39" s="172"/>
    </row>
    <row r="40" spans="2:16" x14ac:dyDescent="0.25">
      <c r="B40" s="172"/>
      <c r="C40" s="179"/>
      <c r="D40" s="89"/>
      <c r="E40" s="185"/>
      <c r="F40" s="185"/>
      <c r="G40" s="191"/>
      <c r="H40" s="179"/>
      <c r="I40" s="172"/>
      <c r="J40" s="172"/>
      <c r="K40" s="172"/>
      <c r="L40" s="172"/>
      <c r="M40" s="172"/>
      <c r="N40" s="172"/>
      <c r="O40" s="172"/>
      <c r="P40" s="172"/>
    </row>
    <row r="41" spans="2:16" x14ac:dyDescent="0.25">
      <c r="B41" s="172"/>
      <c r="C41" s="179"/>
      <c r="D41" s="89"/>
      <c r="E41" s="184"/>
      <c r="F41" s="184"/>
      <c r="G41" s="179"/>
      <c r="H41" s="179"/>
      <c r="I41" s="172"/>
      <c r="J41" s="172"/>
      <c r="K41" s="172"/>
      <c r="L41" s="172"/>
      <c r="M41" s="172"/>
      <c r="N41" s="172"/>
      <c r="O41" s="172"/>
      <c r="P41" s="172"/>
    </row>
    <row r="42" spans="2:16" x14ac:dyDescent="0.25">
      <c r="B42" s="172"/>
      <c r="C42" s="179"/>
      <c r="D42" s="89"/>
      <c r="E42" s="185"/>
      <c r="F42" s="185"/>
      <c r="G42" s="179"/>
      <c r="H42" s="179"/>
      <c r="I42" s="172"/>
      <c r="J42" s="172"/>
      <c r="K42" s="172"/>
      <c r="L42" s="172"/>
      <c r="M42" s="172"/>
      <c r="N42" s="172"/>
      <c r="O42" s="172"/>
      <c r="P42" s="172"/>
    </row>
    <row r="43" spans="2:16" x14ac:dyDescent="0.25">
      <c r="B43" s="172"/>
      <c r="C43" s="179"/>
      <c r="D43" s="89"/>
      <c r="E43" s="185"/>
      <c r="F43" s="185"/>
      <c r="G43" s="179"/>
      <c r="H43" s="179"/>
      <c r="I43" s="172"/>
      <c r="J43" s="172"/>
      <c r="K43" s="172"/>
      <c r="L43" s="172"/>
      <c r="M43" s="172"/>
      <c r="N43" s="172"/>
      <c r="O43" s="172"/>
      <c r="P43" s="172"/>
    </row>
    <row r="44" spans="2:16" x14ac:dyDescent="0.25">
      <c r="B44" s="172"/>
      <c r="C44" s="179"/>
      <c r="D44" s="89"/>
      <c r="E44" s="179"/>
      <c r="F44" s="179"/>
      <c r="G44" s="179"/>
      <c r="H44" s="179"/>
      <c r="I44" s="172"/>
      <c r="J44" s="172"/>
      <c r="K44" s="172"/>
      <c r="L44" s="172"/>
      <c r="M44" s="172"/>
      <c r="N44" s="172"/>
      <c r="O44" s="172"/>
      <c r="P44" s="172"/>
    </row>
    <row r="45" spans="2:16" x14ac:dyDescent="0.25">
      <c r="B45" s="172"/>
      <c r="C45" s="179"/>
      <c r="D45" s="89"/>
      <c r="E45" s="185"/>
      <c r="F45" s="185"/>
      <c r="G45" s="179"/>
      <c r="H45" s="179"/>
      <c r="I45" s="172"/>
      <c r="J45" s="172"/>
      <c r="K45" s="172"/>
      <c r="L45" s="172"/>
      <c r="M45" s="172"/>
      <c r="N45" s="172"/>
      <c r="O45" s="172"/>
      <c r="P45" s="172"/>
    </row>
    <row r="46" spans="2:16" x14ac:dyDescent="0.25">
      <c r="B46" s="172"/>
      <c r="C46" s="179"/>
      <c r="D46" s="179"/>
      <c r="E46" s="179"/>
      <c r="F46" s="179"/>
      <c r="G46" s="179"/>
      <c r="H46" s="179"/>
      <c r="I46" s="172"/>
      <c r="J46" s="172"/>
      <c r="K46" s="172"/>
      <c r="L46" s="172"/>
      <c r="M46" s="172"/>
      <c r="N46" s="172"/>
      <c r="O46" s="172"/>
      <c r="P46" s="172"/>
    </row>
    <row r="47" spans="2:16" x14ac:dyDescent="0.25">
      <c r="B47" s="172"/>
      <c r="C47" s="179"/>
      <c r="D47" s="180"/>
      <c r="E47" s="180"/>
      <c r="F47" s="180"/>
      <c r="G47" s="179"/>
      <c r="H47" s="179"/>
      <c r="I47" s="172"/>
      <c r="J47" s="172"/>
      <c r="K47" s="172"/>
      <c r="L47" s="172"/>
      <c r="M47" s="172"/>
      <c r="N47" s="172"/>
      <c r="O47" s="172"/>
      <c r="P47" s="172"/>
    </row>
    <row r="48" spans="2:16" x14ac:dyDescent="0.25">
      <c r="B48" s="172"/>
      <c r="C48" s="179"/>
      <c r="D48" s="179"/>
      <c r="E48" s="179"/>
      <c r="F48" s="179"/>
      <c r="G48" s="179"/>
      <c r="H48" s="179"/>
      <c r="I48" s="172"/>
      <c r="J48" s="172"/>
      <c r="K48" s="172"/>
      <c r="L48" s="172"/>
      <c r="M48" s="172"/>
      <c r="N48" s="172"/>
      <c r="O48" s="172"/>
      <c r="P48" s="172"/>
    </row>
    <row r="49" spans="2:16" x14ac:dyDescent="0.25">
      <c r="B49" s="172"/>
      <c r="C49" s="179"/>
      <c r="D49" s="179"/>
      <c r="E49" s="179"/>
      <c r="F49" s="179"/>
      <c r="G49" s="179"/>
      <c r="H49" s="179"/>
      <c r="I49" s="172"/>
      <c r="J49" s="172"/>
      <c r="K49" s="172"/>
      <c r="L49" s="172"/>
      <c r="M49" s="172"/>
      <c r="N49" s="172"/>
      <c r="O49" s="172"/>
      <c r="P49" s="172"/>
    </row>
    <row r="50" spans="2:16" x14ac:dyDescent="0.25">
      <c r="B50" s="172"/>
      <c r="C50" s="179"/>
      <c r="D50" s="179"/>
      <c r="E50" s="179"/>
      <c r="F50" s="179"/>
      <c r="G50" s="179"/>
      <c r="H50" s="179"/>
      <c r="I50" s="172"/>
      <c r="J50" s="172"/>
      <c r="K50" s="172"/>
      <c r="L50" s="172"/>
      <c r="M50" s="172"/>
      <c r="N50" s="172"/>
      <c r="O50" s="172"/>
      <c r="P50" s="172"/>
    </row>
    <row r="51" spans="2:16" x14ac:dyDescent="0.25">
      <c r="B51" s="172"/>
      <c r="C51" s="179"/>
      <c r="D51" s="179"/>
      <c r="E51" s="179"/>
      <c r="F51" s="180"/>
      <c r="G51" s="180"/>
      <c r="H51" s="180"/>
      <c r="I51" s="173"/>
      <c r="J51" s="173"/>
      <c r="K51" s="173"/>
      <c r="L51" s="173"/>
      <c r="M51" s="173"/>
      <c r="N51" s="173"/>
      <c r="O51" s="172"/>
      <c r="P51" s="172"/>
    </row>
    <row r="52" spans="2:16" x14ac:dyDescent="0.25">
      <c r="B52" s="172"/>
      <c r="C52" s="179"/>
      <c r="D52" s="179"/>
      <c r="E52" s="179"/>
      <c r="F52" s="181"/>
      <c r="G52" s="89"/>
      <c r="H52" s="89"/>
      <c r="I52" s="169"/>
      <c r="J52" s="169"/>
      <c r="K52" s="169"/>
      <c r="L52" s="169"/>
      <c r="M52" s="170"/>
      <c r="N52" s="169"/>
      <c r="O52" s="172"/>
      <c r="P52" s="172"/>
    </row>
    <row r="53" spans="2:16" x14ac:dyDescent="0.25">
      <c r="B53" s="172"/>
      <c r="C53" s="172"/>
      <c r="D53" s="172"/>
      <c r="E53" s="172"/>
      <c r="F53" s="174"/>
      <c r="G53" s="169"/>
      <c r="H53" s="169"/>
      <c r="I53" s="169"/>
      <c r="J53" s="169"/>
      <c r="K53" s="169"/>
      <c r="L53" s="169"/>
      <c r="M53" s="170"/>
      <c r="N53" s="169"/>
      <c r="O53" s="172"/>
      <c r="P53" s="172"/>
    </row>
    <row r="54" spans="2:16" x14ac:dyDescent="0.25">
      <c r="B54" s="172"/>
      <c r="C54" s="172"/>
      <c r="D54" s="172"/>
      <c r="E54" s="172"/>
      <c r="F54" s="174"/>
      <c r="G54" s="169"/>
      <c r="H54" s="169"/>
      <c r="I54" s="169"/>
      <c r="J54" s="169"/>
      <c r="K54" s="169"/>
      <c r="L54" s="169"/>
      <c r="M54" s="170"/>
      <c r="N54" s="169"/>
      <c r="O54" s="172"/>
      <c r="P54" s="172"/>
    </row>
    <row r="55" spans="2:16" x14ac:dyDescent="0.25">
      <c r="B55" s="172"/>
      <c r="C55" s="172"/>
      <c r="D55" s="172"/>
      <c r="E55" s="172"/>
      <c r="F55" s="174"/>
      <c r="G55" s="169"/>
      <c r="H55" s="169"/>
      <c r="I55" s="169"/>
      <c r="J55" s="169"/>
      <c r="K55" s="169"/>
      <c r="L55" s="169"/>
      <c r="M55" s="170"/>
      <c r="N55" s="169"/>
      <c r="O55" s="172"/>
      <c r="P55" s="172"/>
    </row>
    <row r="56" spans="2:16" x14ac:dyDescent="0.25">
      <c r="B56" s="172"/>
      <c r="C56" s="172"/>
      <c r="D56" s="172"/>
      <c r="E56" s="172"/>
      <c r="F56" s="174"/>
      <c r="G56" s="169"/>
      <c r="H56" s="169"/>
      <c r="I56" s="169"/>
      <c r="J56" s="169"/>
      <c r="K56" s="169"/>
      <c r="L56" s="169"/>
      <c r="M56" s="170"/>
      <c r="N56" s="169"/>
      <c r="O56" s="172"/>
      <c r="P56" s="172"/>
    </row>
    <row r="57" spans="2:16" x14ac:dyDescent="0.25">
      <c r="B57" s="172"/>
      <c r="C57" s="172"/>
      <c r="D57" s="172"/>
      <c r="E57" s="172"/>
      <c r="F57" s="174"/>
      <c r="G57" s="169"/>
      <c r="H57" s="169"/>
      <c r="I57" s="169"/>
      <c r="J57" s="169"/>
      <c r="K57" s="169"/>
      <c r="L57" s="169"/>
      <c r="M57" s="170"/>
      <c r="N57" s="169"/>
      <c r="O57" s="172"/>
      <c r="P57" s="172"/>
    </row>
    <row r="58" spans="2:16" x14ac:dyDescent="0.25">
      <c r="B58" s="172"/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72"/>
      <c r="O58" s="172"/>
      <c r="P58" s="172"/>
    </row>
    <row r="59" spans="2:16" x14ac:dyDescent="0.25">
      <c r="B59" s="172"/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172"/>
      <c r="O59" s="172"/>
      <c r="P59" s="172"/>
    </row>
    <row r="60" spans="2:16" x14ac:dyDescent="0.25">
      <c r="B60" s="172"/>
      <c r="C60" s="172"/>
      <c r="D60" s="172"/>
      <c r="E60" s="172"/>
      <c r="F60" s="172"/>
      <c r="G60" s="172"/>
      <c r="H60" s="172"/>
      <c r="I60" s="172"/>
      <c r="J60" s="172"/>
      <c r="K60" s="172"/>
      <c r="L60" s="172"/>
      <c r="M60" s="172"/>
      <c r="N60" s="172"/>
      <c r="O60" s="172"/>
      <c r="P60" s="172"/>
    </row>
    <row r="61" spans="2:16" x14ac:dyDescent="0.25">
      <c r="B61" s="172"/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2:16" x14ac:dyDescent="0.25">
      <c r="B62" s="172"/>
      <c r="C62" s="172"/>
      <c r="D62" s="172"/>
      <c r="E62" s="172"/>
      <c r="F62" s="172"/>
      <c r="G62" s="172"/>
      <c r="H62" s="172"/>
      <c r="I62" s="172"/>
      <c r="J62" s="172"/>
      <c r="K62" s="172"/>
      <c r="L62" s="172"/>
      <c r="M62" s="172"/>
      <c r="N62" s="172"/>
      <c r="O62" s="172"/>
      <c r="P62" s="172"/>
    </row>
    <row r="63" spans="2:16" x14ac:dyDescent="0.25">
      <c r="B63" s="172"/>
      <c r="C63" s="172"/>
      <c r="D63" s="172"/>
      <c r="E63" s="172"/>
      <c r="F63" s="172"/>
      <c r="G63" s="172"/>
      <c r="H63" s="172"/>
      <c r="I63" s="172"/>
      <c r="J63" s="172"/>
      <c r="K63" s="172"/>
      <c r="L63" s="172"/>
      <c r="M63" s="172"/>
      <c r="N63" s="172"/>
      <c r="O63" s="172"/>
      <c r="P63" s="172"/>
    </row>
    <row r="64" spans="2:16" x14ac:dyDescent="0.25">
      <c r="B64" s="172"/>
      <c r="C64" s="172"/>
      <c r="D64" s="172"/>
      <c r="E64" s="172"/>
      <c r="F64" s="172"/>
      <c r="G64" s="172"/>
      <c r="H64" s="172"/>
      <c r="I64" s="172"/>
      <c r="J64" s="172"/>
      <c r="K64" s="172"/>
      <c r="L64" s="172"/>
      <c r="M64" s="172"/>
      <c r="N64" s="172"/>
      <c r="O64" s="172"/>
      <c r="P64" s="172"/>
    </row>
    <row r="65" spans="2:16" x14ac:dyDescent="0.25">
      <c r="B65" s="172"/>
      <c r="C65" s="172"/>
      <c r="D65" s="172"/>
      <c r="E65" s="172"/>
      <c r="F65" s="172"/>
      <c r="G65" s="172"/>
      <c r="H65" s="172"/>
      <c r="I65" s="172"/>
      <c r="J65" s="172"/>
      <c r="K65" s="172"/>
      <c r="L65" s="172"/>
      <c r="M65" s="172"/>
      <c r="N65" s="172"/>
      <c r="O65" s="172"/>
      <c r="P65" s="172"/>
    </row>
    <row r="66" spans="2:16" x14ac:dyDescent="0.25">
      <c r="B66" s="172"/>
      <c r="C66" s="172"/>
      <c r="D66" s="172"/>
      <c r="E66" s="172"/>
      <c r="F66" s="172"/>
      <c r="G66" s="172"/>
      <c r="H66" s="172"/>
      <c r="I66" s="172"/>
      <c r="J66" s="172"/>
      <c r="K66" s="172"/>
      <c r="L66" s="172"/>
      <c r="M66" s="172"/>
      <c r="N66" s="172"/>
      <c r="O66" s="172"/>
      <c r="P66" s="172"/>
    </row>
    <row r="67" spans="2:16" x14ac:dyDescent="0.25">
      <c r="B67" s="172"/>
      <c r="C67" s="172"/>
      <c r="D67" s="172"/>
      <c r="E67" s="172"/>
      <c r="F67" s="172"/>
      <c r="G67" s="172"/>
      <c r="H67" s="172"/>
      <c r="I67" s="172"/>
      <c r="J67" s="172"/>
      <c r="K67" s="172"/>
      <c r="L67" s="172"/>
      <c r="M67" s="172"/>
      <c r="N67" s="172"/>
      <c r="O67" s="172"/>
      <c r="P67" s="172"/>
    </row>
    <row r="68" spans="2:16" x14ac:dyDescent="0.25">
      <c r="B68" s="172"/>
      <c r="C68" s="172"/>
      <c r="D68" s="172"/>
      <c r="E68" s="172"/>
      <c r="F68" s="172"/>
      <c r="G68" s="172"/>
      <c r="H68" s="172"/>
      <c r="I68" s="172"/>
      <c r="J68" s="172"/>
      <c r="K68" s="172"/>
      <c r="L68" s="172"/>
      <c r="M68" s="172"/>
      <c r="N68" s="172"/>
      <c r="O68" s="172"/>
      <c r="P68" s="172"/>
    </row>
    <row r="69" spans="2:16" x14ac:dyDescent="0.25">
      <c r="B69" s="172"/>
      <c r="C69" s="172"/>
      <c r="D69" s="172"/>
      <c r="E69" s="172"/>
      <c r="F69" s="172"/>
      <c r="G69" s="172"/>
      <c r="H69" s="172"/>
      <c r="I69" s="172"/>
      <c r="J69" s="172"/>
      <c r="K69" s="172"/>
      <c r="L69" s="172"/>
      <c r="M69" s="172"/>
      <c r="N69" s="172"/>
      <c r="O69" s="172"/>
      <c r="P69" s="172"/>
    </row>
    <row r="70" spans="2:16" x14ac:dyDescent="0.25">
      <c r="B70" s="172"/>
      <c r="C70" s="172"/>
      <c r="D70" s="172"/>
      <c r="E70" s="172"/>
      <c r="F70" s="172"/>
      <c r="G70" s="172"/>
      <c r="H70" s="172"/>
      <c r="I70" s="172"/>
      <c r="J70" s="172"/>
      <c r="K70" s="172"/>
      <c r="L70" s="172"/>
      <c r="M70" s="172"/>
      <c r="N70" s="172"/>
      <c r="O70" s="172"/>
      <c r="P70" s="172"/>
    </row>
    <row r="71" spans="2:16" x14ac:dyDescent="0.25">
      <c r="B71" s="172"/>
      <c r="C71" s="172"/>
      <c r="D71" s="172"/>
      <c r="E71" s="172"/>
      <c r="F71" s="172"/>
      <c r="G71" s="172"/>
      <c r="H71" s="172"/>
      <c r="I71" s="172"/>
      <c r="J71" s="172"/>
      <c r="K71" s="172"/>
      <c r="L71" s="172"/>
      <c r="M71" s="172"/>
      <c r="N71" s="172"/>
      <c r="O71" s="172"/>
      <c r="P71" s="172"/>
    </row>
    <row r="72" spans="2:16" x14ac:dyDescent="0.25">
      <c r="B72" s="172"/>
      <c r="C72" s="172"/>
      <c r="D72" s="172"/>
      <c r="E72" s="172"/>
      <c r="F72" s="172"/>
      <c r="G72" s="172"/>
      <c r="H72" s="172"/>
      <c r="I72" s="172"/>
      <c r="J72" s="172"/>
      <c r="K72" s="172"/>
      <c r="L72" s="172"/>
      <c r="M72" s="172"/>
      <c r="N72" s="172"/>
      <c r="O72" s="172"/>
      <c r="P72" s="172"/>
    </row>
    <row r="73" spans="2:16" x14ac:dyDescent="0.25">
      <c r="B73" s="172"/>
      <c r="C73" s="172"/>
      <c r="D73" s="172"/>
      <c r="E73" s="172"/>
      <c r="F73" s="172"/>
      <c r="G73" s="172"/>
      <c r="H73" s="172"/>
      <c r="I73" s="172"/>
      <c r="J73" s="172"/>
      <c r="K73" s="172"/>
      <c r="L73" s="172"/>
      <c r="M73" s="172"/>
      <c r="N73" s="172"/>
      <c r="O73" s="172"/>
      <c r="P73" s="172"/>
    </row>
    <row r="74" spans="2:16" x14ac:dyDescent="0.25">
      <c r="B74" s="172"/>
      <c r="C74" s="172"/>
      <c r="D74" s="172"/>
      <c r="E74" s="172"/>
      <c r="F74" s="172"/>
      <c r="G74" s="172"/>
      <c r="H74" s="172"/>
      <c r="I74" s="172"/>
      <c r="J74" s="172"/>
      <c r="K74" s="172"/>
      <c r="L74" s="172"/>
      <c r="M74" s="172"/>
      <c r="N74" s="172"/>
      <c r="O74" s="172"/>
      <c r="P74" s="172"/>
    </row>
    <row r="75" spans="2:16" x14ac:dyDescent="0.25">
      <c r="B75" s="172"/>
      <c r="C75" s="172"/>
      <c r="D75" s="172"/>
      <c r="E75" s="172"/>
      <c r="F75" s="172"/>
      <c r="G75" s="172"/>
      <c r="H75" s="172"/>
      <c r="I75" s="172"/>
      <c r="J75" s="172"/>
      <c r="K75" s="172"/>
      <c r="L75" s="172"/>
      <c r="M75" s="172"/>
      <c r="N75" s="172"/>
      <c r="O75" s="172"/>
      <c r="P75" s="172"/>
    </row>
    <row r="76" spans="2:16" x14ac:dyDescent="0.25">
      <c r="B76" s="172"/>
      <c r="C76" s="172"/>
      <c r="D76" s="172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</row>
    <row r="77" spans="2:16" x14ac:dyDescent="0.25">
      <c r="B77" s="172"/>
      <c r="C77" s="172"/>
      <c r="D77" s="172"/>
      <c r="E77" s="172"/>
      <c r="F77" s="172"/>
      <c r="G77" s="172"/>
      <c r="H77" s="172"/>
      <c r="I77" s="172"/>
      <c r="J77" s="172"/>
      <c r="K77" s="172"/>
      <c r="L77" s="172"/>
      <c r="M77" s="172"/>
      <c r="N77" s="172"/>
      <c r="O77" s="172"/>
      <c r="P77" s="172"/>
    </row>
    <row r="78" spans="2:16" x14ac:dyDescent="0.25">
      <c r="B78" s="172"/>
      <c r="C78" s="172"/>
      <c r="D78" s="172"/>
      <c r="E78" s="172"/>
      <c r="F78" s="172"/>
      <c r="G78" s="172"/>
      <c r="H78" s="172"/>
      <c r="I78" s="172"/>
      <c r="J78" s="172"/>
      <c r="K78" s="172"/>
      <c r="L78" s="172"/>
      <c r="M78" s="172"/>
      <c r="N78" s="172"/>
      <c r="O78" s="172"/>
      <c r="P78" s="172"/>
    </row>
    <row r="79" spans="2:16" x14ac:dyDescent="0.25">
      <c r="B79" s="172"/>
      <c r="C79" s="172"/>
      <c r="D79" s="172"/>
      <c r="E79" s="172"/>
      <c r="F79" s="172"/>
      <c r="G79" s="172"/>
      <c r="H79" s="172"/>
      <c r="I79" s="172"/>
      <c r="J79" s="172"/>
      <c r="K79" s="172"/>
      <c r="L79" s="172"/>
      <c r="M79" s="172"/>
      <c r="N79" s="172"/>
      <c r="O79" s="172"/>
      <c r="P79" s="172"/>
    </row>
    <row r="80" spans="2:16" x14ac:dyDescent="0.25">
      <c r="B80" s="172"/>
      <c r="C80" s="172"/>
      <c r="D80" s="172"/>
      <c r="E80" s="172"/>
      <c r="F80" s="172"/>
      <c r="G80" s="172"/>
      <c r="H80" s="172"/>
      <c r="I80" s="172"/>
      <c r="J80" s="172"/>
      <c r="K80" s="172"/>
      <c r="L80" s="172"/>
      <c r="M80" s="172"/>
      <c r="N80" s="172"/>
      <c r="O80" s="172"/>
      <c r="P80" s="172"/>
    </row>
    <row r="81" spans="2:16" x14ac:dyDescent="0.25">
      <c r="B81" s="172"/>
      <c r="C81" s="172"/>
      <c r="D81" s="172"/>
      <c r="E81" s="172"/>
      <c r="F81" s="172"/>
      <c r="G81" s="172"/>
      <c r="H81" s="172"/>
      <c r="I81" s="172"/>
      <c r="J81" s="172"/>
      <c r="K81" s="172"/>
      <c r="L81" s="172"/>
      <c r="M81" s="172"/>
      <c r="N81" s="172"/>
      <c r="O81" s="172"/>
      <c r="P81" s="172"/>
    </row>
    <row r="82" spans="2:16" x14ac:dyDescent="0.25">
      <c r="B82" s="172"/>
      <c r="C82" s="172"/>
      <c r="D82" s="172"/>
      <c r="E82" s="172"/>
      <c r="F82" s="172"/>
      <c r="G82" s="172"/>
      <c r="H82" s="172"/>
      <c r="I82" s="172"/>
      <c r="J82" s="172"/>
      <c r="K82" s="172"/>
      <c r="L82" s="172"/>
      <c r="M82" s="172"/>
      <c r="N82" s="172"/>
      <c r="O82" s="172"/>
      <c r="P82" s="172"/>
    </row>
    <row r="83" spans="2:16" x14ac:dyDescent="0.25">
      <c r="B83" s="172"/>
      <c r="C83" s="172"/>
      <c r="D83" s="172"/>
      <c r="E83" s="172"/>
      <c r="F83" s="172"/>
      <c r="G83" s="172"/>
      <c r="H83" s="172"/>
      <c r="I83" s="172"/>
      <c r="J83" s="172"/>
      <c r="K83" s="172"/>
      <c r="L83" s="172"/>
      <c r="M83" s="172"/>
      <c r="N83" s="172"/>
      <c r="O83" s="172"/>
      <c r="P83" s="172"/>
    </row>
    <row r="84" spans="2:16" x14ac:dyDescent="0.25">
      <c r="B84" s="172"/>
      <c r="C84" s="172"/>
      <c r="D84" s="172"/>
      <c r="E84" s="172"/>
      <c r="F84" s="172"/>
      <c r="G84" s="172"/>
      <c r="H84" s="172"/>
      <c r="I84" s="172"/>
      <c r="J84" s="172"/>
      <c r="K84" s="172"/>
      <c r="L84" s="172"/>
      <c r="M84" s="172"/>
      <c r="N84" s="172"/>
      <c r="O84" s="172"/>
      <c r="P84" s="172"/>
    </row>
    <row r="85" spans="2:16" x14ac:dyDescent="0.25">
      <c r="B85" s="172"/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2"/>
    </row>
  </sheetData>
  <mergeCells count="4">
    <mergeCell ref="C2:J2"/>
    <mergeCell ref="M2:T2"/>
    <mergeCell ref="C20:F20"/>
    <mergeCell ref="C35:G3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V71"/>
  <sheetViews>
    <sheetView workbookViewId="0">
      <selection activeCell="G16" sqref="G16"/>
    </sheetView>
  </sheetViews>
  <sheetFormatPr defaultRowHeight="15" x14ac:dyDescent="0.25"/>
  <cols>
    <col min="5" max="5" width="31.140625" bestFit="1" customWidth="1"/>
    <col min="7" max="7" width="12.7109375" bestFit="1" customWidth="1"/>
    <col min="9" max="9" width="19.140625" bestFit="1" customWidth="1"/>
    <col min="10" max="10" width="16.42578125" bestFit="1" customWidth="1"/>
    <col min="11" max="11" width="12.85546875" bestFit="1" customWidth="1"/>
    <col min="15" max="15" width="31.140625" bestFit="1" customWidth="1"/>
    <col min="16" max="16" width="8.28515625" bestFit="1" customWidth="1"/>
    <col min="17" max="17" width="12.7109375" bestFit="1" customWidth="1"/>
    <col min="18" max="18" width="7" bestFit="1" customWidth="1"/>
    <col min="19" max="19" width="19.140625" bestFit="1" customWidth="1"/>
    <col min="20" max="20" width="16.42578125" bestFit="1" customWidth="1"/>
    <col min="21" max="21" width="12.85546875" bestFit="1" customWidth="1"/>
  </cols>
  <sheetData>
    <row r="2" spans="3:22" ht="15.75" x14ac:dyDescent="0.25">
      <c r="D2" s="62" t="s">
        <v>135</v>
      </c>
      <c r="E2" s="62"/>
      <c r="F2" s="62"/>
      <c r="G2" s="62"/>
      <c r="H2" s="62"/>
      <c r="I2" s="62"/>
      <c r="J2" s="62"/>
      <c r="K2" s="62"/>
      <c r="N2" s="62" t="s">
        <v>135</v>
      </c>
      <c r="O2" s="62"/>
      <c r="P2" s="62"/>
      <c r="Q2" s="62"/>
      <c r="R2" s="62"/>
      <c r="S2" s="62"/>
      <c r="T2" s="62"/>
      <c r="U2" s="62"/>
    </row>
    <row r="3" spans="3:22" ht="15.75" x14ac:dyDescent="0.25">
      <c r="D3" s="73"/>
      <c r="E3" s="73"/>
      <c r="F3" s="73"/>
      <c r="G3" s="73"/>
      <c r="H3" s="73"/>
      <c r="I3" s="73"/>
      <c r="J3" s="73"/>
      <c r="K3" s="73"/>
      <c r="N3" s="73"/>
      <c r="O3" s="73"/>
      <c r="P3" s="73"/>
      <c r="Q3" s="73"/>
      <c r="R3" s="73"/>
      <c r="S3" s="73"/>
      <c r="T3" s="73"/>
      <c r="U3" s="73"/>
    </row>
    <row r="4" spans="3:22" ht="15.75" x14ac:dyDescent="0.25">
      <c r="D4" s="62">
        <v>2018</v>
      </c>
      <c r="E4" s="62"/>
      <c r="F4" s="62"/>
      <c r="G4" s="62"/>
      <c r="H4" s="62"/>
      <c r="I4" s="62"/>
      <c r="J4" s="62"/>
      <c r="K4" s="62"/>
      <c r="N4" s="62">
        <v>2017</v>
      </c>
      <c r="O4" s="62"/>
      <c r="P4" s="62"/>
      <c r="Q4" s="62"/>
      <c r="R4" s="62"/>
      <c r="S4" s="62"/>
      <c r="T4" s="62"/>
      <c r="U4" s="62"/>
    </row>
    <row r="6" spans="3:22" ht="18.75" x14ac:dyDescent="0.3">
      <c r="D6" s="63" t="s">
        <v>66</v>
      </c>
      <c r="E6" s="63" t="s">
        <v>67</v>
      </c>
      <c r="F6" s="63" t="s">
        <v>91</v>
      </c>
      <c r="G6" s="63" t="s">
        <v>92</v>
      </c>
      <c r="H6" s="63" t="s">
        <v>22</v>
      </c>
      <c r="I6" s="63" t="s">
        <v>70</v>
      </c>
      <c r="J6" s="63" t="s">
        <v>71</v>
      </c>
      <c r="K6" s="63" t="s">
        <v>72</v>
      </c>
      <c r="N6" s="63" t="s">
        <v>66</v>
      </c>
      <c r="O6" s="63" t="s">
        <v>67</v>
      </c>
      <c r="P6" s="63" t="s">
        <v>91</v>
      </c>
      <c r="Q6" s="63" t="s">
        <v>92</v>
      </c>
      <c r="R6" s="63" t="s">
        <v>22</v>
      </c>
      <c r="S6" s="63" t="s">
        <v>70</v>
      </c>
      <c r="T6" s="63" t="s">
        <v>71</v>
      </c>
      <c r="U6" s="63" t="s">
        <v>72</v>
      </c>
    </row>
    <row r="7" spans="3:22" ht="15" customHeight="1" x14ac:dyDescent="0.25">
      <c r="C7" s="44"/>
      <c r="D7" s="71">
        <v>2018</v>
      </c>
      <c r="E7" s="71" t="s">
        <v>136</v>
      </c>
      <c r="F7" s="71">
        <v>682</v>
      </c>
      <c r="G7" s="71">
        <v>682</v>
      </c>
      <c r="H7" s="72">
        <v>1364</v>
      </c>
      <c r="I7" s="71">
        <v>942</v>
      </c>
      <c r="J7" s="72">
        <v>97886425</v>
      </c>
      <c r="K7" s="71">
        <v>0.69</v>
      </c>
      <c r="M7" s="44"/>
      <c r="N7" s="48">
        <v>2017</v>
      </c>
      <c r="O7" s="48" t="s">
        <v>136</v>
      </c>
      <c r="P7" s="49">
        <v>1255</v>
      </c>
      <c r="Q7" s="48">
        <v>903</v>
      </c>
      <c r="R7" s="49">
        <v>2158</v>
      </c>
      <c r="S7" s="49">
        <v>2830</v>
      </c>
      <c r="T7" s="49">
        <v>294010300</v>
      </c>
      <c r="U7" s="48">
        <v>1.31</v>
      </c>
      <c r="V7" s="68"/>
    </row>
    <row r="8" spans="3:22" ht="15" customHeight="1" x14ac:dyDescent="0.25">
      <c r="C8" s="44"/>
      <c r="D8" s="48">
        <v>2018</v>
      </c>
      <c r="E8" s="48" t="s">
        <v>137</v>
      </c>
      <c r="F8" s="48">
        <v>300</v>
      </c>
      <c r="G8" s="48">
        <v>240</v>
      </c>
      <c r="H8" s="48">
        <v>540</v>
      </c>
      <c r="I8" s="48">
        <v>124</v>
      </c>
      <c r="J8" s="49">
        <v>12390000</v>
      </c>
      <c r="K8" s="48">
        <v>0.23</v>
      </c>
      <c r="M8" s="44"/>
      <c r="N8" s="48">
        <v>2017</v>
      </c>
      <c r="O8" s="48" t="s">
        <v>137</v>
      </c>
      <c r="P8" s="48">
        <v>300</v>
      </c>
      <c r="Q8" s="48">
        <v>100</v>
      </c>
      <c r="R8" s="48">
        <v>400</v>
      </c>
      <c r="S8" s="48">
        <v>791</v>
      </c>
      <c r="T8" s="49">
        <v>84449925</v>
      </c>
      <c r="U8" s="48">
        <v>1.98</v>
      </c>
      <c r="V8" s="41"/>
    </row>
    <row r="9" spans="3:22" ht="15" customHeight="1" x14ac:dyDescent="0.25">
      <c r="C9" s="44"/>
      <c r="D9" s="71">
        <v>2018</v>
      </c>
      <c r="E9" s="71" t="s">
        <v>138</v>
      </c>
      <c r="F9" s="71">
        <v>580</v>
      </c>
      <c r="G9" s="71">
        <v>560</v>
      </c>
      <c r="H9" s="72">
        <v>1140</v>
      </c>
      <c r="I9" s="72">
        <v>2113</v>
      </c>
      <c r="J9" s="72">
        <v>224157675</v>
      </c>
      <c r="K9" s="71">
        <v>1.85</v>
      </c>
      <c r="M9" s="44"/>
      <c r="N9" s="48">
        <v>2017</v>
      </c>
      <c r="O9" s="48" t="s">
        <v>138</v>
      </c>
      <c r="P9" s="48">
        <v>710</v>
      </c>
      <c r="Q9" s="48">
        <v>610</v>
      </c>
      <c r="R9" s="49">
        <v>1320</v>
      </c>
      <c r="S9" s="49">
        <v>2791</v>
      </c>
      <c r="T9" s="49">
        <v>296106475</v>
      </c>
      <c r="U9" s="48">
        <v>2.11</v>
      </c>
    </row>
    <row r="10" spans="3:22" ht="15" customHeight="1" x14ac:dyDescent="0.25">
      <c r="C10" s="44"/>
      <c r="D10" s="48">
        <v>2018</v>
      </c>
      <c r="E10" s="48" t="s">
        <v>139</v>
      </c>
      <c r="F10" s="48">
        <v>200</v>
      </c>
      <c r="G10" s="48">
        <v>200</v>
      </c>
      <c r="H10" s="48">
        <v>400</v>
      </c>
      <c r="I10" s="48">
        <v>156</v>
      </c>
      <c r="J10" s="49">
        <v>17443913</v>
      </c>
      <c r="K10" s="48">
        <v>0.39</v>
      </c>
      <c r="M10" s="44"/>
      <c r="N10" s="48">
        <v>2017</v>
      </c>
      <c r="O10" s="48" t="s">
        <v>139</v>
      </c>
      <c r="P10" s="48">
        <v>402</v>
      </c>
      <c r="Q10" s="48">
        <v>402</v>
      </c>
      <c r="R10" s="48">
        <v>804</v>
      </c>
      <c r="S10" s="48">
        <v>899</v>
      </c>
      <c r="T10" s="49">
        <v>92084475</v>
      </c>
      <c r="U10" s="48">
        <v>1.1200000000000001</v>
      </c>
    </row>
    <row r="11" spans="3:22" ht="15" customHeight="1" x14ac:dyDescent="0.25">
      <c r="C11" s="44"/>
      <c r="D11" s="71">
        <v>2018</v>
      </c>
      <c r="E11" s="71" t="s">
        <v>140</v>
      </c>
      <c r="F11" s="71">
        <v>460</v>
      </c>
      <c r="G11" s="71">
        <v>420</v>
      </c>
      <c r="H11" s="71">
        <v>880</v>
      </c>
      <c r="I11" s="71">
        <v>891</v>
      </c>
      <c r="J11" s="72">
        <v>93241225</v>
      </c>
      <c r="K11" s="71">
        <v>1.01</v>
      </c>
      <c r="M11" s="44"/>
      <c r="N11" s="48">
        <v>2017</v>
      </c>
      <c r="O11" s="48" t="s">
        <v>140</v>
      </c>
      <c r="P11" s="48">
        <v>187</v>
      </c>
      <c r="Q11" s="48">
        <v>263</v>
      </c>
      <c r="R11" s="48">
        <v>450</v>
      </c>
      <c r="S11" s="48">
        <v>899</v>
      </c>
      <c r="T11" s="49">
        <v>95178125</v>
      </c>
      <c r="U11" s="48">
        <v>2</v>
      </c>
    </row>
    <row r="12" spans="3:22" ht="15" customHeight="1" x14ac:dyDescent="0.25">
      <c r="C12" s="44"/>
      <c r="D12" s="48">
        <v>2018</v>
      </c>
      <c r="E12" s="48" t="s">
        <v>96</v>
      </c>
      <c r="F12" s="48">
        <v>120</v>
      </c>
      <c r="G12" s="48">
        <v>120</v>
      </c>
      <c r="H12" s="48">
        <v>240</v>
      </c>
      <c r="I12" s="48">
        <v>18</v>
      </c>
      <c r="J12" s="49">
        <v>1750000</v>
      </c>
      <c r="K12" s="48">
        <v>0.08</v>
      </c>
      <c r="M12" s="44"/>
      <c r="N12" s="48">
        <v>2017</v>
      </c>
      <c r="O12" s="48" t="s">
        <v>96</v>
      </c>
      <c r="P12" s="48">
        <v>282</v>
      </c>
      <c r="Q12" s="48">
        <v>347</v>
      </c>
      <c r="R12" s="48">
        <v>629</v>
      </c>
      <c r="S12" s="48">
        <v>879</v>
      </c>
      <c r="T12" s="49">
        <v>91697200</v>
      </c>
      <c r="U12" s="48">
        <v>1.4</v>
      </c>
    </row>
    <row r="13" spans="3:22" ht="15" customHeight="1" x14ac:dyDescent="0.25">
      <c r="C13" s="44"/>
      <c r="D13" s="48">
        <v>2018</v>
      </c>
      <c r="E13" s="48" t="s">
        <v>112</v>
      </c>
      <c r="F13" s="48">
        <v>160</v>
      </c>
      <c r="G13" s="48">
        <v>75</v>
      </c>
      <c r="H13" s="48">
        <v>235</v>
      </c>
      <c r="I13" s="48">
        <v>239</v>
      </c>
      <c r="J13" s="49">
        <v>25418400</v>
      </c>
      <c r="K13" s="48">
        <v>1.02</v>
      </c>
      <c r="M13" s="44"/>
      <c r="N13" s="48">
        <v>2017</v>
      </c>
      <c r="O13" s="48" t="s">
        <v>112</v>
      </c>
      <c r="P13" s="48">
        <v>250</v>
      </c>
      <c r="Q13" s="48">
        <v>288</v>
      </c>
      <c r="R13" s="48">
        <v>538</v>
      </c>
      <c r="S13" s="48">
        <v>706</v>
      </c>
      <c r="T13" s="49">
        <v>72971850</v>
      </c>
      <c r="U13" s="48">
        <v>1.31</v>
      </c>
    </row>
    <row r="14" spans="3:22" ht="15" customHeight="1" x14ac:dyDescent="0.25">
      <c r="C14" s="44"/>
      <c r="D14" s="71">
        <v>2018</v>
      </c>
      <c r="E14" s="71" t="s">
        <v>141</v>
      </c>
      <c r="F14" s="71">
        <v>102</v>
      </c>
      <c r="G14" s="71">
        <v>102</v>
      </c>
      <c r="H14" s="71">
        <v>204</v>
      </c>
      <c r="I14" s="71">
        <v>119</v>
      </c>
      <c r="J14" s="72">
        <v>12525363</v>
      </c>
      <c r="K14" s="71">
        <v>0.57999999999999996</v>
      </c>
      <c r="M14" s="44"/>
      <c r="N14" s="48">
        <v>2017</v>
      </c>
      <c r="O14" s="48" t="s">
        <v>141</v>
      </c>
      <c r="P14" s="48">
        <v>135</v>
      </c>
      <c r="Q14" s="48">
        <v>145</v>
      </c>
      <c r="R14" s="48">
        <v>280</v>
      </c>
      <c r="S14" s="48">
        <v>549</v>
      </c>
      <c r="T14" s="49">
        <v>58330913</v>
      </c>
      <c r="U14" s="48">
        <v>1.96</v>
      </c>
    </row>
    <row r="15" spans="3:22" ht="15" customHeight="1" x14ac:dyDescent="0.25">
      <c r="C15" s="44"/>
      <c r="D15" s="71">
        <v>2018</v>
      </c>
      <c r="E15" s="71" t="s">
        <v>111</v>
      </c>
      <c r="F15" s="71">
        <v>201</v>
      </c>
      <c r="G15" s="71">
        <v>201</v>
      </c>
      <c r="H15" s="71">
        <v>402</v>
      </c>
      <c r="I15" s="71">
        <v>445</v>
      </c>
      <c r="J15" s="72">
        <v>46862025</v>
      </c>
      <c r="K15" s="71">
        <v>1.1100000000000001</v>
      </c>
      <c r="M15" s="41"/>
      <c r="N15" s="48"/>
      <c r="O15" s="48"/>
      <c r="P15" s="48"/>
      <c r="Q15" s="48"/>
      <c r="R15" s="48"/>
      <c r="S15" s="49"/>
      <c r="T15" s="48"/>
      <c r="U15" s="67"/>
    </row>
    <row r="16" spans="3:22" ht="15" customHeight="1" x14ac:dyDescent="0.25">
      <c r="C16" s="44"/>
      <c r="D16" s="48">
        <v>2018</v>
      </c>
      <c r="E16" s="48" t="s">
        <v>98</v>
      </c>
      <c r="F16" s="48">
        <v>100</v>
      </c>
      <c r="G16" s="48">
        <v>100</v>
      </c>
      <c r="H16" s="48">
        <v>200</v>
      </c>
      <c r="I16" s="48">
        <v>115</v>
      </c>
      <c r="J16" s="49">
        <v>13521900</v>
      </c>
      <c r="K16" s="48">
        <v>0.57999999999999996</v>
      </c>
      <c r="M16" s="44"/>
      <c r="N16" s="48">
        <v>2017</v>
      </c>
      <c r="O16" s="48" t="s">
        <v>98</v>
      </c>
      <c r="P16" s="48">
        <v>354</v>
      </c>
      <c r="Q16" s="48">
        <v>354</v>
      </c>
      <c r="R16" s="48">
        <v>708</v>
      </c>
      <c r="S16" s="48">
        <v>745</v>
      </c>
      <c r="T16" s="49">
        <v>82183413</v>
      </c>
      <c r="U16" s="48">
        <v>1.05</v>
      </c>
    </row>
    <row r="17" spans="3:21" x14ac:dyDescent="0.25">
      <c r="C17" s="44"/>
      <c r="D17" s="71">
        <v>2018</v>
      </c>
      <c r="E17" s="71" t="s">
        <v>142</v>
      </c>
      <c r="F17" s="71">
        <v>65</v>
      </c>
      <c r="G17" s="71">
        <v>65</v>
      </c>
      <c r="H17" s="71">
        <v>130</v>
      </c>
      <c r="I17" s="71">
        <v>55</v>
      </c>
      <c r="J17" s="72">
        <v>5446438</v>
      </c>
      <c r="K17" s="71">
        <v>0.42</v>
      </c>
      <c r="M17" s="41"/>
      <c r="N17" s="48"/>
      <c r="O17" s="48"/>
      <c r="P17" s="48"/>
      <c r="Q17" s="48"/>
      <c r="R17" s="48"/>
      <c r="S17" s="49"/>
      <c r="T17" s="48"/>
      <c r="U17" s="67"/>
    </row>
    <row r="18" spans="3:21" x14ac:dyDescent="0.25">
      <c r="C18" s="44"/>
      <c r="D18" s="48">
        <v>2018</v>
      </c>
      <c r="E18" s="48" t="s">
        <v>143</v>
      </c>
      <c r="F18" s="48">
        <v>60</v>
      </c>
      <c r="G18" s="48">
        <v>60</v>
      </c>
      <c r="H18" s="48">
        <v>120</v>
      </c>
      <c r="I18" s="48">
        <v>94</v>
      </c>
      <c r="J18" s="49">
        <v>10260425</v>
      </c>
      <c r="K18" s="48">
        <v>0.78</v>
      </c>
      <c r="M18" s="44"/>
      <c r="N18" s="48">
        <v>2017</v>
      </c>
      <c r="O18" s="48" t="s">
        <v>143</v>
      </c>
      <c r="P18" s="48">
        <v>150</v>
      </c>
      <c r="Q18" s="48">
        <v>150</v>
      </c>
      <c r="R18" s="48">
        <v>300</v>
      </c>
      <c r="S18" s="48">
        <v>446</v>
      </c>
      <c r="T18" s="49">
        <v>48730150</v>
      </c>
      <c r="U18" s="48">
        <v>1.49</v>
      </c>
    </row>
    <row r="19" spans="3:21" x14ac:dyDescent="0.25">
      <c r="C19" s="44"/>
      <c r="D19" s="48">
        <v>2018</v>
      </c>
      <c r="E19" s="48" t="s">
        <v>101</v>
      </c>
      <c r="F19" s="48">
        <v>85</v>
      </c>
      <c r="G19" s="48">
        <v>85</v>
      </c>
      <c r="H19" s="48">
        <v>170</v>
      </c>
      <c r="I19" s="48">
        <v>381</v>
      </c>
      <c r="J19" s="49">
        <v>39391625</v>
      </c>
      <c r="K19" s="48">
        <v>2.2400000000000002</v>
      </c>
      <c r="M19" s="44"/>
      <c r="N19" s="48">
        <v>2017</v>
      </c>
      <c r="O19" s="48" t="s">
        <v>101</v>
      </c>
      <c r="P19" s="48">
        <v>105</v>
      </c>
      <c r="Q19" s="48">
        <v>5</v>
      </c>
      <c r="R19" s="48">
        <v>110</v>
      </c>
      <c r="S19" s="48">
        <v>131</v>
      </c>
      <c r="T19" s="49">
        <v>13327650</v>
      </c>
      <c r="U19" s="48">
        <v>1.19</v>
      </c>
    </row>
    <row r="20" spans="3:21" x14ac:dyDescent="0.25">
      <c r="C20" s="44"/>
      <c r="D20" s="48">
        <v>2018</v>
      </c>
      <c r="E20" s="48" t="s">
        <v>144</v>
      </c>
      <c r="F20" s="48">
        <v>110</v>
      </c>
      <c r="G20" s="48">
        <v>130</v>
      </c>
      <c r="H20" s="48">
        <v>240</v>
      </c>
      <c r="I20" s="48">
        <v>114</v>
      </c>
      <c r="J20" s="49">
        <v>11104275</v>
      </c>
      <c r="K20" s="48">
        <v>0.48</v>
      </c>
      <c r="M20" s="44"/>
      <c r="N20" s="48">
        <v>2017</v>
      </c>
      <c r="O20" s="48" t="s">
        <v>144</v>
      </c>
      <c r="P20" s="48">
        <v>409</v>
      </c>
      <c r="Q20" s="48">
        <v>461</v>
      </c>
      <c r="R20" s="48">
        <v>870</v>
      </c>
      <c r="S20" s="49">
        <v>1589</v>
      </c>
      <c r="T20" s="49">
        <v>167608525</v>
      </c>
      <c r="U20" s="48">
        <v>1.83</v>
      </c>
    </row>
    <row r="21" spans="3:21" x14ac:dyDescent="0.25">
      <c r="C21" s="44"/>
      <c r="D21" s="71">
        <v>2018</v>
      </c>
      <c r="E21" s="71" t="s">
        <v>145</v>
      </c>
      <c r="F21" s="71">
        <v>110</v>
      </c>
      <c r="G21" s="71">
        <v>110</v>
      </c>
      <c r="H21" s="71">
        <v>220</v>
      </c>
      <c r="I21" s="71">
        <v>170</v>
      </c>
      <c r="J21" s="72">
        <v>16983838</v>
      </c>
      <c r="K21" s="71">
        <v>0.77</v>
      </c>
      <c r="M21" s="44"/>
      <c r="N21" s="48">
        <v>2017</v>
      </c>
      <c r="O21" s="48" t="s">
        <v>145</v>
      </c>
      <c r="P21" s="48">
        <v>142</v>
      </c>
      <c r="Q21" s="48">
        <v>47</v>
      </c>
      <c r="R21" s="48">
        <v>189</v>
      </c>
      <c r="S21" s="48">
        <v>317</v>
      </c>
      <c r="T21" s="49">
        <v>34643963</v>
      </c>
      <c r="U21" s="48">
        <v>1.68</v>
      </c>
    </row>
    <row r="22" spans="3:21" x14ac:dyDescent="0.25">
      <c r="C22" s="44"/>
      <c r="D22" s="48">
        <v>2018</v>
      </c>
      <c r="E22" s="48" t="s">
        <v>146</v>
      </c>
      <c r="F22" s="48">
        <v>50</v>
      </c>
      <c r="G22" s="48">
        <v>50</v>
      </c>
      <c r="H22" s="48">
        <v>100</v>
      </c>
      <c r="I22" s="48">
        <v>33</v>
      </c>
      <c r="J22" s="49">
        <v>3418538</v>
      </c>
      <c r="K22" s="48">
        <v>0.33</v>
      </c>
      <c r="M22" s="44"/>
      <c r="N22" s="48">
        <v>2017</v>
      </c>
      <c r="O22" s="48" t="s">
        <v>146</v>
      </c>
      <c r="P22" s="48">
        <v>133</v>
      </c>
      <c r="Q22" s="48">
        <v>151</v>
      </c>
      <c r="R22" s="48">
        <v>284</v>
      </c>
      <c r="S22" s="48">
        <v>345</v>
      </c>
      <c r="T22" s="49">
        <v>34844075</v>
      </c>
      <c r="U22" s="48">
        <v>1.21</v>
      </c>
    </row>
    <row r="23" spans="3:21" x14ac:dyDescent="0.25">
      <c r="C23" s="44"/>
      <c r="D23" s="71">
        <v>2018</v>
      </c>
      <c r="E23" s="71" t="s">
        <v>147</v>
      </c>
      <c r="F23" s="71">
        <v>50</v>
      </c>
      <c r="G23" s="71">
        <v>50</v>
      </c>
      <c r="H23" s="71">
        <v>100</v>
      </c>
      <c r="I23" s="71">
        <v>104</v>
      </c>
      <c r="J23" s="72">
        <v>11251100</v>
      </c>
      <c r="K23" s="71">
        <v>1.04</v>
      </c>
      <c r="M23" s="44"/>
      <c r="N23" s="48">
        <v>2017</v>
      </c>
      <c r="O23" s="48" t="s">
        <v>147</v>
      </c>
      <c r="P23" s="48">
        <v>51</v>
      </c>
      <c r="Q23" s="48">
        <v>111</v>
      </c>
      <c r="R23" s="48">
        <v>162</v>
      </c>
      <c r="S23" s="48">
        <v>138</v>
      </c>
      <c r="T23" s="49">
        <v>13712913</v>
      </c>
      <c r="U23" s="48">
        <v>0.85</v>
      </c>
    </row>
    <row r="24" spans="3:21" x14ac:dyDescent="0.25">
      <c r="C24" s="44"/>
      <c r="D24" s="48">
        <v>2018</v>
      </c>
      <c r="E24" s="48" t="s">
        <v>148</v>
      </c>
      <c r="F24" s="48">
        <v>50</v>
      </c>
      <c r="G24" s="48">
        <v>50</v>
      </c>
      <c r="H24" s="48">
        <v>100</v>
      </c>
      <c r="I24" s="48">
        <v>118</v>
      </c>
      <c r="J24" s="49">
        <v>12267938</v>
      </c>
      <c r="K24" s="48">
        <v>1.18</v>
      </c>
      <c r="M24" s="44"/>
      <c r="N24" s="48">
        <v>2017</v>
      </c>
      <c r="O24" s="48" t="s">
        <v>148</v>
      </c>
      <c r="P24" s="48">
        <v>60</v>
      </c>
      <c r="Q24" s="48">
        <v>60</v>
      </c>
      <c r="R24" s="48">
        <v>120</v>
      </c>
      <c r="S24" s="48">
        <v>410</v>
      </c>
      <c r="T24" s="49">
        <v>43673175</v>
      </c>
      <c r="U24" s="48">
        <v>3.42</v>
      </c>
    </row>
    <row r="25" spans="3:21" x14ac:dyDescent="0.25">
      <c r="C25" s="44"/>
      <c r="D25" s="48">
        <v>2018</v>
      </c>
      <c r="E25" s="48" t="s">
        <v>149</v>
      </c>
      <c r="F25" s="48">
        <v>150</v>
      </c>
      <c r="G25" s="48">
        <v>150</v>
      </c>
      <c r="H25" s="48">
        <v>300</v>
      </c>
      <c r="I25" s="48">
        <v>70</v>
      </c>
      <c r="J25" s="49">
        <v>7460075</v>
      </c>
      <c r="K25" s="48">
        <v>0.23</v>
      </c>
      <c r="M25" s="44"/>
      <c r="N25" s="48">
        <v>2017</v>
      </c>
      <c r="O25" s="48" t="s">
        <v>149</v>
      </c>
      <c r="P25" s="48">
        <v>105</v>
      </c>
      <c r="Q25" s="48">
        <v>105</v>
      </c>
      <c r="R25" s="48">
        <v>210</v>
      </c>
      <c r="S25" s="48">
        <v>242</v>
      </c>
      <c r="T25" s="49">
        <v>24449775</v>
      </c>
      <c r="U25" s="48">
        <v>1.1499999999999999</v>
      </c>
    </row>
    <row r="26" spans="3:21" x14ac:dyDescent="0.25">
      <c r="C26" s="44"/>
      <c r="D26" s="71">
        <v>2018</v>
      </c>
      <c r="E26" s="71" t="s">
        <v>150</v>
      </c>
      <c r="F26" s="71">
        <v>50</v>
      </c>
      <c r="G26" s="71">
        <v>50</v>
      </c>
      <c r="H26" s="71">
        <v>100</v>
      </c>
      <c r="I26" s="71">
        <v>153</v>
      </c>
      <c r="J26" s="72">
        <v>15470000</v>
      </c>
      <c r="K26" s="71">
        <v>1.53</v>
      </c>
      <c r="M26" s="44"/>
      <c r="N26" s="48">
        <v>2017</v>
      </c>
      <c r="O26" s="48" t="s">
        <v>150</v>
      </c>
      <c r="P26" s="48">
        <v>60</v>
      </c>
      <c r="Q26" s="48">
        <v>85</v>
      </c>
      <c r="R26" s="48">
        <v>145</v>
      </c>
      <c r="S26" s="48">
        <v>65</v>
      </c>
      <c r="T26" s="49">
        <v>6681063</v>
      </c>
      <c r="U26" s="48">
        <v>0.45</v>
      </c>
    </row>
    <row r="27" spans="3:21" x14ac:dyDescent="0.25">
      <c r="C27" s="44"/>
      <c r="D27" s="48">
        <v>2018</v>
      </c>
      <c r="E27" s="48" t="s">
        <v>151</v>
      </c>
      <c r="F27" s="48">
        <v>30</v>
      </c>
      <c r="G27" s="48">
        <v>30</v>
      </c>
      <c r="H27" s="48">
        <v>60</v>
      </c>
      <c r="I27" s="48">
        <v>138</v>
      </c>
      <c r="J27" s="49">
        <v>15179150</v>
      </c>
      <c r="K27" s="48">
        <v>2.2999999999999998</v>
      </c>
      <c r="M27" s="41"/>
      <c r="N27" s="48"/>
      <c r="O27" s="48"/>
      <c r="P27" s="48"/>
      <c r="Q27" s="48"/>
      <c r="R27" s="48"/>
      <c r="S27" s="49"/>
      <c r="T27" s="48"/>
      <c r="U27" s="67"/>
    </row>
    <row r="28" spans="3:21" x14ac:dyDescent="0.25">
      <c r="C28" s="44"/>
      <c r="D28" s="48">
        <v>2018</v>
      </c>
      <c r="E28" s="48" t="s">
        <v>152</v>
      </c>
      <c r="F28" s="48">
        <v>120</v>
      </c>
      <c r="G28" s="48">
        <v>100</v>
      </c>
      <c r="H28" s="48">
        <v>220</v>
      </c>
      <c r="I28" s="48">
        <v>67</v>
      </c>
      <c r="J28" s="49">
        <v>6731813</v>
      </c>
      <c r="K28" s="48">
        <v>0.3</v>
      </c>
      <c r="M28" s="41"/>
      <c r="N28" s="48"/>
      <c r="O28" s="48"/>
      <c r="P28" s="48"/>
      <c r="Q28" s="48"/>
      <c r="R28" s="48"/>
      <c r="S28" s="49"/>
      <c r="T28" s="48"/>
      <c r="U28" s="67"/>
    </row>
    <row r="29" spans="3:21" x14ac:dyDescent="0.25">
      <c r="C29" s="44"/>
      <c r="D29" s="48">
        <v>2018</v>
      </c>
      <c r="E29" s="48" t="s">
        <v>153</v>
      </c>
      <c r="F29" s="48">
        <v>60</v>
      </c>
      <c r="G29" s="48">
        <v>60</v>
      </c>
      <c r="H29" s="48">
        <v>120</v>
      </c>
      <c r="I29" s="48">
        <v>38</v>
      </c>
      <c r="J29" s="49">
        <v>4001813</v>
      </c>
      <c r="K29" s="48">
        <v>0.32</v>
      </c>
      <c r="M29" s="44"/>
      <c r="N29" s="48">
        <v>2017</v>
      </c>
      <c r="O29" s="48" t="s">
        <v>153</v>
      </c>
      <c r="P29" s="48">
        <v>110</v>
      </c>
      <c r="Q29" s="48">
        <v>110</v>
      </c>
      <c r="R29" s="48">
        <v>220</v>
      </c>
      <c r="S29" s="48">
        <v>350</v>
      </c>
      <c r="T29" s="49">
        <v>37542313</v>
      </c>
      <c r="U29" s="48">
        <v>1.59</v>
      </c>
    </row>
    <row r="30" spans="3:21" x14ac:dyDescent="0.25">
      <c r="C30" s="44"/>
      <c r="D30" s="48"/>
      <c r="E30" s="74"/>
      <c r="F30" s="48"/>
      <c r="G30" s="48"/>
      <c r="H30" s="48"/>
      <c r="I30" s="48"/>
      <c r="J30" s="49"/>
      <c r="K30" s="48"/>
      <c r="M30" s="44"/>
      <c r="N30" s="48">
        <v>2017</v>
      </c>
      <c r="O30" s="48" t="s">
        <v>154</v>
      </c>
      <c r="P30" s="48">
        <v>101</v>
      </c>
      <c r="Q30" s="48">
        <v>101</v>
      </c>
      <c r="R30" s="48">
        <v>202</v>
      </c>
      <c r="S30" s="48">
        <v>250</v>
      </c>
      <c r="T30" s="49">
        <v>26315275</v>
      </c>
      <c r="U30" s="48">
        <v>1.24</v>
      </c>
    </row>
    <row r="31" spans="3:21" x14ac:dyDescent="0.25">
      <c r="D31" s="67"/>
      <c r="E31" s="67"/>
      <c r="F31" s="67"/>
      <c r="G31" s="67"/>
      <c r="H31" s="67"/>
      <c r="I31" s="67"/>
      <c r="J31" s="67"/>
      <c r="K31" s="67"/>
    </row>
    <row r="32" spans="3:21" x14ac:dyDescent="0.25">
      <c r="D32" s="67"/>
      <c r="E32" s="67" t="s">
        <v>86</v>
      </c>
      <c r="F32" s="67">
        <f>SUM(F7:F31)</f>
        <v>3895</v>
      </c>
      <c r="G32" s="67">
        <f>SUM(G7:G31)</f>
        <v>3690</v>
      </c>
      <c r="H32" s="67">
        <f>SUM(H7:H31)</f>
        <v>7585</v>
      </c>
      <c r="I32" s="67"/>
      <c r="J32" s="67"/>
      <c r="K32" s="67"/>
    </row>
    <row r="33" spans="3:11" x14ac:dyDescent="0.25">
      <c r="D33" s="67"/>
      <c r="E33" s="67"/>
      <c r="F33" s="67"/>
      <c r="G33" s="67"/>
      <c r="H33" s="67"/>
      <c r="I33" s="67"/>
      <c r="J33" s="67"/>
      <c r="K33" s="67"/>
    </row>
    <row r="34" spans="3:11" x14ac:dyDescent="0.25">
      <c r="D34" s="67"/>
      <c r="E34" s="67"/>
      <c r="F34" s="67"/>
      <c r="G34" s="67"/>
      <c r="H34" s="67"/>
      <c r="I34" s="67"/>
      <c r="J34" s="67"/>
      <c r="K34" s="67"/>
    </row>
    <row r="37" spans="3:11" x14ac:dyDescent="0.25">
      <c r="F37">
        <f>F9+F11+F12+F13+F17+F18+F19+F20+F21+F22+F23+F24+F25+F26+F27</f>
        <v>2130</v>
      </c>
    </row>
    <row r="41" spans="3:11" x14ac:dyDescent="0.25">
      <c r="D41" s="76" t="s">
        <v>125</v>
      </c>
      <c r="E41" s="76"/>
      <c r="F41" s="76"/>
      <c r="G41" s="76"/>
      <c r="H41" s="76"/>
    </row>
    <row r="42" spans="3:11" x14ac:dyDescent="0.25">
      <c r="D42" s="77" t="s">
        <v>88</v>
      </c>
      <c r="E42" s="78" t="s">
        <v>67</v>
      </c>
      <c r="F42" s="78" t="s">
        <v>44</v>
      </c>
      <c r="G42" s="78" t="s">
        <v>45</v>
      </c>
      <c r="H42" s="78" t="s">
        <v>126</v>
      </c>
      <c r="I42" s="68"/>
      <c r="J42" s="68"/>
      <c r="K42" s="68"/>
    </row>
    <row r="43" spans="3:11" x14ac:dyDescent="0.25">
      <c r="D43" s="74">
        <v>1</v>
      </c>
      <c r="E43" s="74" t="s">
        <v>136</v>
      </c>
      <c r="F43" s="74">
        <v>200</v>
      </c>
      <c r="G43" s="74">
        <v>200</v>
      </c>
      <c r="H43" s="87"/>
      <c r="I43" s="41"/>
      <c r="J43" s="42"/>
      <c r="K43" s="41"/>
    </row>
    <row r="44" spans="3:11" x14ac:dyDescent="0.25">
      <c r="D44" s="74">
        <v>2</v>
      </c>
      <c r="E44" s="74" t="s">
        <v>138</v>
      </c>
      <c r="F44" s="74">
        <v>250</v>
      </c>
      <c r="G44" s="74">
        <v>250</v>
      </c>
      <c r="H44" s="74"/>
      <c r="I44" s="41"/>
      <c r="J44" s="42"/>
      <c r="K44" s="41"/>
    </row>
    <row r="45" spans="3:11" x14ac:dyDescent="0.25">
      <c r="D45" s="74">
        <v>3</v>
      </c>
      <c r="E45" s="74" t="s">
        <v>111</v>
      </c>
      <c r="F45" s="74">
        <v>150</v>
      </c>
      <c r="G45" s="74">
        <v>150</v>
      </c>
      <c r="H45" s="87"/>
      <c r="I45" s="42"/>
      <c r="J45" s="42"/>
      <c r="K45" s="41"/>
    </row>
    <row r="46" spans="3:11" x14ac:dyDescent="0.25">
      <c r="D46" s="74">
        <v>4</v>
      </c>
      <c r="E46" s="74" t="s">
        <v>140</v>
      </c>
      <c r="F46" s="74">
        <v>250</v>
      </c>
      <c r="G46" s="74">
        <v>250</v>
      </c>
      <c r="H46" s="74"/>
      <c r="I46" s="41"/>
      <c r="J46" s="42"/>
      <c r="K46" s="41"/>
    </row>
    <row r="47" spans="3:11" x14ac:dyDescent="0.25">
      <c r="D47" s="74">
        <v>5</v>
      </c>
      <c r="E47" s="74" t="s">
        <v>145</v>
      </c>
      <c r="F47" s="74">
        <v>50</v>
      </c>
      <c r="G47" s="74">
        <v>50</v>
      </c>
      <c r="H47" s="74"/>
      <c r="I47" s="41"/>
      <c r="J47" s="44"/>
    </row>
    <row r="48" spans="3:11" x14ac:dyDescent="0.25">
      <c r="C48" s="44"/>
      <c r="D48" s="74">
        <v>6</v>
      </c>
      <c r="E48" s="74" t="s">
        <v>141</v>
      </c>
      <c r="F48" s="74">
        <v>50</v>
      </c>
      <c r="G48" s="74">
        <v>50</v>
      </c>
      <c r="H48" s="74"/>
      <c r="I48" s="41"/>
      <c r="J48" s="44"/>
    </row>
    <row r="49" spans="3:18" x14ac:dyDescent="0.25">
      <c r="C49" s="44"/>
      <c r="D49" s="74">
        <v>7</v>
      </c>
      <c r="E49" s="74" t="s">
        <v>142</v>
      </c>
      <c r="F49" s="74">
        <v>25</v>
      </c>
      <c r="G49" s="74">
        <v>25</v>
      </c>
      <c r="H49" s="74"/>
      <c r="I49" s="41"/>
      <c r="J49" s="44"/>
    </row>
    <row r="50" spans="3:18" x14ac:dyDescent="0.25">
      <c r="D50" s="74">
        <v>8</v>
      </c>
      <c r="E50" s="74" t="s">
        <v>150</v>
      </c>
      <c r="F50" s="74">
        <v>50</v>
      </c>
      <c r="G50" s="74">
        <v>50</v>
      </c>
      <c r="H50" s="79"/>
    </row>
    <row r="51" spans="3:18" x14ac:dyDescent="0.25">
      <c r="C51" s="44"/>
      <c r="D51" s="74">
        <v>9</v>
      </c>
      <c r="E51" s="74" t="s">
        <v>147</v>
      </c>
      <c r="F51" s="74">
        <v>50</v>
      </c>
      <c r="G51" s="74">
        <v>50</v>
      </c>
      <c r="H51" s="74"/>
      <c r="I51" s="41"/>
      <c r="J51" s="44"/>
    </row>
    <row r="52" spans="3:18" x14ac:dyDescent="0.25">
      <c r="C52" s="44"/>
      <c r="D52" s="74"/>
      <c r="E52" s="74"/>
      <c r="F52" s="74"/>
      <c r="G52" s="74"/>
      <c r="H52" s="74"/>
      <c r="I52" s="41"/>
      <c r="J52" s="44"/>
    </row>
    <row r="53" spans="3:18" x14ac:dyDescent="0.25">
      <c r="C53" s="44"/>
      <c r="D53" s="74"/>
      <c r="E53" s="78" t="s">
        <v>22</v>
      </c>
      <c r="F53" s="78">
        <f>SUM(F43:F52)</f>
        <v>1075</v>
      </c>
      <c r="G53" s="78">
        <f>SUM(G43:G52)</f>
        <v>1075</v>
      </c>
      <c r="H53" s="74"/>
      <c r="I53" s="41"/>
      <c r="J53" s="44"/>
    </row>
    <row r="54" spans="3:18" x14ac:dyDescent="0.25">
      <c r="C54" s="44"/>
      <c r="D54" s="71"/>
      <c r="E54" s="71"/>
      <c r="F54" s="71"/>
      <c r="G54" s="71"/>
      <c r="H54" s="71"/>
      <c r="I54" s="41"/>
      <c r="J54" s="44"/>
    </row>
    <row r="55" spans="3:18" x14ac:dyDescent="0.25">
      <c r="C55" s="44"/>
      <c r="D55" s="41"/>
      <c r="E55" s="41"/>
      <c r="F55" s="41"/>
      <c r="G55" s="41"/>
      <c r="H55" s="41"/>
      <c r="I55" s="41"/>
      <c r="J55" s="44"/>
    </row>
    <row r="62" spans="3:18" ht="30" x14ac:dyDescent="0.25">
      <c r="K62" s="41">
        <v>2018</v>
      </c>
      <c r="L62" s="41" t="s">
        <v>136</v>
      </c>
      <c r="M62" s="41">
        <v>682</v>
      </c>
      <c r="N62" s="41">
        <v>682</v>
      </c>
      <c r="O62" s="42">
        <v>1364</v>
      </c>
      <c r="P62" s="41">
        <v>942</v>
      </c>
      <c r="Q62" s="42">
        <v>97886425</v>
      </c>
      <c r="R62" s="41">
        <v>0.69</v>
      </c>
    </row>
    <row r="63" spans="3:18" ht="45" x14ac:dyDescent="0.25">
      <c r="K63" s="41">
        <v>2018</v>
      </c>
      <c r="L63" s="41" t="s">
        <v>138</v>
      </c>
      <c r="M63" s="41">
        <v>580</v>
      </c>
      <c r="N63" s="41">
        <v>560</v>
      </c>
      <c r="O63" s="42">
        <v>1140</v>
      </c>
      <c r="P63" s="42">
        <v>2113</v>
      </c>
      <c r="Q63" s="42">
        <v>224157675</v>
      </c>
      <c r="R63" s="41">
        <v>1.85</v>
      </c>
    </row>
    <row r="64" spans="3:18" x14ac:dyDescent="0.25">
      <c r="K64" s="41">
        <v>2018</v>
      </c>
      <c r="L64" s="41" t="s">
        <v>111</v>
      </c>
      <c r="M64" s="41">
        <v>201</v>
      </c>
      <c r="N64" s="41">
        <v>201</v>
      </c>
      <c r="O64" s="41">
        <v>402</v>
      </c>
      <c r="P64" s="41">
        <v>445</v>
      </c>
      <c r="Q64" s="42">
        <v>46862025</v>
      </c>
      <c r="R64" s="41">
        <v>1.1100000000000001</v>
      </c>
    </row>
    <row r="65" spans="11:18" ht="60" x14ac:dyDescent="0.25">
      <c r="K65" s="41">
        <v>2018</v>
      </c>
      <c r="L65" s="41" t="s">
        <v>140</v>
      </c>
      <c r="M65" s="41">
        <v>460</v>
      </c>
      <c r="N65" s="41">
        <v>420</v>
      </c>
      <c r="O65" s="41">
        <v>880</v>
      </c>
      <c r="P65" s="41">
        <v>891</v>
      </c>
      <c r="Q65" s="42">
        <v>93241225</v>
      </c>
      <c r="R65" s="41">
        <v>1.01</v>
      </c>
    </row>
    <row r="67" spans="11:18" ht="30" x14ac:dyDescent="0.25">
      <c r="K67" s="41">
        <v>2018</v>
      </c>
      <c r="L67" s="41" t="s">
        <v>145</v>
      </c>
      <c r="M67" s="41">
        <v>110</v>
      </c>
      <c r="N67" s="41">
        <v>110</v>
      </c>
      <c r="O67" s="41">
        <v>220</v>
      </c>
      <c r="P67" s="41">
        <v>170</v>
      </c>
      <c r="Q67" s="42">
        <v>16983838</v>
      </c>
      <c r="R67" s="41">
        <v>0.77</v>
      </c>
    </row>
    <row r="68" spans="11:18" ht="75" x14ac:dyDescent="0.25">
      <c r="K68" s="41">
        <v>2018</v>
      </c>
      <c r="L68" s="41" t="s">
        <v>141</v>
      </c>
      <c r="M68" s="41">
        <v>102</v>
      </c>
      <c r="N68" s="41">
        <v>102</v>
      </c>
      <c r="O68" s="41">
        <v>204</v>
      </c>
      <c r="P68" s="41">
        <v>119</v>
      </c>
      <c r="Q68" s="42">
        <v>12525363</v>
      </c>
      <c r="R68" s="41">
        <v>0.57999999999999996</v>
      </c>
    </row>
    <row r="69" spans="11:18" ht="75" x14ac:dyDescent="0.25">
      <c r="K69" s="41">
        <v>2018</v>
      </c>
      <c r="L69" s="41" t="s">
        <v>142</v>
      </c>
      <c r="M69" s="41">
        <v>65</v>
      </c>
      <c r="N69" s="41">
        <v>65</v>
      </c>
      <c r="O69" s="41">
        <v>130</v>
      </c>
      <c r="P69" s="41">
        <v>55</v>
      </c>
      <c r="Q69" s="42">
        <v>5446438</v>
      </c>
      <c r="R69" s="41">
        <v>0.42</v>
      </c>
    </row>
    <row r="70" spans="11:18" ht="45" x14ac:dyDescent="0.25">
      <c r="K70" s="41">
        <v>2018</v>
      </c>
      <c r="L70" s="41" t="s">
        <v>150</v>
      </c>
      <c r="M70" s="41">
        <v>50</v>
      </c>
      <c r="N70" s="41">
        <v>50</v>
      </c>
      <c r="O70" s="41">
        <v>100</v>
      </c>
      <c r="P70" s="41">
        <v>153</v>
      </c>
      <c r="Q70" s="42">
        <v>15470000</v>
      </c>
      <c r="R70" s="41">
        <v>1.53</v>
      </c>
    </row>
    <row r="71" spans="11:18" ht="60" x14ac:dyDescent="0.25">
      <c r="K71" s="41">
        <v>2018</v>
      </c>
      <c r="L71" s="41" t="s">
        <v>147</v>
      </c>
      <c r="M71" s="41">
        <v>50</v>
      </c>
      <c r="N71" s="41">
        <v>50</v>
      </c>
      <c r="O71" s="41">
        <v>100</v>
      </c>
      <c r="P71" s="41">
        <v>104</v>
      </c>
      <c r="Q71" s="42">
        <v>11251100</v>
      </c>
      <c r="R71" s="41">
        <v>1.04</v>
      </c>
    </row>
  </sheetData>
  <mergeCells count="5">
    <mergeCell ref="D2:K2"/>
    <mergeCell ref="N2:U2"/>
    <mergeCell ref="D4:K4"/>
    <mergeCell ref="N4:U4"/>
    <mergeCell ref="D41:H4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7"/>
  <sheetViews>
    <sheetView topLeftCell="A31" workbookViewId="0">
      <selection activeCell="G46" sqref="G46"/>
    </sheetView>
  </sheetViews>
  <sheetFormatPr defaultRowHeight="15" x14ac:dyDescent="0.25"/>
  <cols>
    <col min="1" max="1" width="6.7109375" customWidth="1"/>
    <col min="2" max="2" width="35.7109375" customWidth="1"/>
    <col min="4" max="4" width="12.7109375" bestFit="1" customWidth="1"/>
    <col min="6" max="6" width="19.140625" bestFit="1" customWidth="1"/>
    <col min="7" max="7" width="16.42578125" bestFit="1" customWidth="1"/>
    <col min="8" max="8" width="12.85546875" bestFit="1" customWidth="1"/>
    <col min="9" max="9" width="10.140625" bestFit="1" customWidth="1"/>
    <col min="10" max="10" width="18.5703125" customWidth="1"/>
    <col min="11" max="11" width="9.140625" customWidth="1"/>
  </cols>
  <sheetData>
    <row r="2" spans="1:8" ht="15.75" x14ac:dyDescent="0.25">
      <c r="A2" s="88" t="s">
        <v>155</v>
      </c>
      <c r="B2" s="88"/>
      <c r="C2" s="88"/>
      <c r="D2" s="88"/>
      <c r="E2" s="88"/>
      <c r="F2" s="88"/>
      <c r="G2" s="88"/>
      <c r="H2" s="88"/>
    </row>
    <row r="3" spans="1:8" x14ac:dyDescent="0.25">
      <c r="B3" t="s">
        <v>174</v>
      </c>
    </row>
    <row r="4" spans="1:8" ht="18.75" x14ac:dyDescent="0.3">
      <c r="A4" s="63" t="s">
        <v>66</v>
      </c>
      <c r="B4" s="63" t="s">
        <v>67</v>
      </c>
      <c r="C4" s="63" t="s">
        <v>91</v>
      </c>
      <c r="D4" s="63" t="s">
        <v>92</v>
      </c>
      <c r="E4" s="63" t="s">
        <v>22</v>
      </c>
      <c r="F4" s="63" t="s">
        <v>70</v>
      </c>
      <c r="G4" s="63" t="s">
        <v>71</v>
      </c>
      <c r="H4" s="63" t="s">
        <v>72</v>
      </c>
    </row>
    <row r="5" spans="1:8" x14ac:dyDescent="0.25">
      <c r="A5" s="91">
        <v>2018</v>
      </c>
      <c r="B5" s="91" t="s">
        <v>158</v>
      </c>
      <c r="C5" s="91">
        <v>14</v>
      </c>
      <c r="D5" s="91">
        <v>12</v>
      </c>
      <c r="E5" s="91">
        <v>26</v>
      </c>
      <c r="F5" s="91">
        <v>129</v>
      </c>
      <c r="G5" s="110">
        <v>14501725</v>
      </c>
      <c r="H5" s="91">
        <v>4.96</v>
      </c>
    </row>
    <row r="6" spans="1:8" x14ac:dyDescent="0.25">
      <c r="A6" s="91">
        <v>2018</v>
      </c>
      <c r="B6" s="91" t="s">
        <v>159</v>
      </c>
      <c r="C6" s="91">
        <v>92</v>
      </c>
      <c r="D6" s="91">
        <v>130</v>
      </c>
      <c r="E6" s="91">
        <v>222</v>
      </c>
      <c r="F6" s="91">
        <v>263</v>
      </c>
      <c r="G6" s="110">
        <v>26605688</v>
      </c>
      <c r="H6" s="91">
        <v>1.18</v>
      </c>
    </row>
    <row r="7" spans="1:8" x14ac:dyDescent="0.25">
      <c r="A7" s="91">
        <v>2018</v>
      </c>
      <c r="B7" s="91" t="s">
        <v>160</v>
      </c>
      <c r="C7" s="91">
        <v>72</v>
      </c>
      <c r="D7" s="91">
        <v>66</v>
      </c>
      <c r="E7" s="91">
        <v>138</v>
      </c>
      <c r="F7" s="91">
        <v>96</v>
      </c>
      <c r="G7" s="110">
        <v>10510675</v>
      </c>
      <c r="H7" s="91">
        <v>0.7</v>
      </c>
    </row>
    <row r="8" spans="1:8" x14ac:dyDescent="0.25">
      <c r="A8" s="91">
        <v>2018</v>
      </c>
      <c r="B8" s="91" t="s">
        <v>161</v>
      </c>
      <c r="C8" s="91">
        <v>400</v>
      </c>
      <c r="D8" s="91">
        <v>400</v>
      </c>
      <c r="E8" s="91">
        <v>800</v>
      </c>
      <c r="F8" s="91">
        <v>551</v>
      </c>
      <c r="G8" s="110">
        <v>58915325</v>
      </c>
      <c r="H8" s="91">
        <v>0.69</v>
      </c>
    </row>
    <row r="9" spans="1:8" x14ac:dyDescent="0.25">
      <c r="A9" s="91">
        <v>2018</v>
      </c>
      <c r="B9" s="91" t="s">
        <v>162</v>
      </c>
      <c r="C9" s="91">
        <v>90</v>
      </c>
      <c r="D9" s="91">
        <v>90</v>
      </c>
      <c r="E9" s="91">
        <v>180</v>
      </c>
      <c r="F9" s="91">
        <v>125</v>
      </c>
      <c r="G9" s="110">
        <v>13483575</v>
      </c>
      <c r="H9" s="91">
        <v>0.69</v>
      </c>
    </row>
    <row r="10" spans="1:8" x14ac:dyDescent="0.25">
      <c r="A10" s="91">
        <v>2018</v>
      </c>
      <c r="B10" s="91" t="s">
        <v>163</v>
      </c>
      <c r="C10" s="91">
        <v>400</v>
      </c>
      <c r="D10" s="91">
        <v>400</v>
      </c>
      <c r="E10" s="91">
        <v>800</v>
      </c>
      <c r="F10" s="91">
        <v>532</v>
      </c>
      <c r="G10" s="110">
        <v>56928113</v>
      </c>
      <c r="H10" s="91">
        <v>0.67</v>
      </c>
    </row>
    <row r="11" spans="1:8" x14ac:dyDescent="0.25">
      <c r="A11" s="91">
        <v>2018</v>
      </c>
      <c r="B11" s="91" t="s">
        <v>164</v>
      </c>
      <c r="C11" s="91">
        <v>77</v>
      </c>
      <c r="D11" s="91">
        <v>72</v>
      </c>
      <c r="E11" s="91">
        <v>149</v>
      </c>
      <c r="F11" s="91">
        <v>81</v>
      </c>
      <c r="G11" s="110">
        <v>8692425</v>
      </c>
      <c r="H11" s="91">
        <v>0.54</v>
      </c>
    </row>
    <row r="12" spans="1:8" x14ac:dyDescent="0.25">
      <c r="A12" s="91">
        <v>2018</v>
      </c>
      <c r="B12" s="91" t="s">
        <v>165</v>
      </c>
      <c r="C12" s="91">
        <v>490</v>
      </c>
      <c r="D12" s="91">
        <v>510</v>
      </c>
      <c r="E12" s="110">
        <v>1000</v>
      </c>
      <c r="F12" s="91">
        <v>468</v>
      </c>
      <c r="G12" s="110">
        <v>53345250</v>
      </c>
      <c r="H12" s="91">
        <v>0.47</v>
      </c>
    </row>
    <row r="13" spans="1:8" x14ac:dyDescent="0.25">
      <c r="A13" s="91">
        <v>2018</v>
      </c>
      <c r="B13" s="91" t="s">
        <v>166</v>
      </c>
      <c r="C13" s="91">
        <v>370</v>
      </c>
      <c r="D13" s="91">
        <v>370</v>
      </c>
      <c r="E13" s="91">
        <v>740</v>
      </c>
      <c r="F13" s="91">
        <v>315</v>
      </c>
      <c r="G13" s="110">
        <v>35314350</v>
      </c>
      <c r="H13" s="91">
        <v>0.43</v>
      </c>
    </row>
    <row r="14" spans="1:8" x14ac:dyDescent="0.25">
      <c r="A14" s="91">
        <v>2018</v>
      </c>
      <c r="B14" s="91" t="s">
        <v>168</v>
      </c>
      <c r="C14" s="91">
        <v>103</v>
      </c>
      <c r="D14" s="91">
        <v>103</v>
      </c>
      <c r="E14" s="91">
        <v>206</v>
      </c>
      <c r="F14" s="91">
        <v>85</v>
      </c>
      <c r="G14" s="110">
        <v>9122225</v>
      </c>
      <c r="H14" s="91">
        <v>0.41</v>
      </c>
    </row>
    <row r="15" spans="1:8" x14ac:dyDescent="0.25">
      <c r="A15" s="91">
        <v>2018</v>
      </c>
      <c r="B15" s="91" t="s">
        <v>141</v>
      </c>
      <c r="C15" s="91">
        <v>203</v>
      </c>
      <c r="D15" s="91">
        <v>222</v>
      </c>
      <c r="E15" s="91">
        <v>425</v>
      </c>
      <c r="F15" s="91">
        <v>168</v>
      </c>
      <c r="G15" s="110">
        <v>17481450</v>
      </c>
      <c r="H15" s="91">
        <v>0.4</v>
      </c>
    </row>
    <row r="16" spans="1:8" x14ac:dyDescent="0.25">
      <c r="A16" s="91">
        <v>2018</v>
      </c>
      <c r="B16" s="91" t="s">
        <v>169</v>
      </c>
      <c r="C16" s="91">
        <v>100</v>
      </c>
      <c r="D16" s="91">
        <v>100</v>
      </c>
      <c r="E16" s="91">
        <v>200</v>
      </c>
      <c r="F16" s="91">
        <v>22</v>
      </c>
      <c r="G16" s="110">
        <v>2066925</v>
      </c>
      <c r="H16" s="91">
        <v>0.11</v>
      </c>
    </row>
    <row r="17" spans="1:10" x14ac:dyDescent="0.25">
      <c r="A17" s="91">
        <v>2018</v>
      </c>
      <c r="B17" s="91" t="s">
        <v>170</v>
      </c>
      <c r="C17" s="91">
        <v>50</v>
      </c>
      <c r="D17" s="91">
        <v>50</v>
      </c>
      <c r="E17" s="91">
        <v>100</v>
      </c>
      <c r="F17" s="91">
        <v>0</v>
      </c>
      <c r="G17" s="91">
        <v>0</v>
      </c>
      <c r="H17" s="91">
        <v>0</v>
      </c>
    </row>
    <row r="18" spans="1:10" x14ac:dyDescent="0.25">
      <c r="A18" s="111"/>
      <c r="B18" s="111"/>
      <c r="C18" s="111"/>
      <c r="D18" s="111"/>
      <c r="E18" s="112"/>
    </row>
    <row r="19" spans="1:10" ht="15.75" x14ac:dyDescent="0.25">
      <c r="A19" s="88" t="s">
        <v>155</v>
      </c>
      <c r="B19" s="88"/>
      <c r="C19" s="88"/>
      <c r="D19" s="88"/>
      <c r="E19" s="88"/>
      <c r="F19" s="88"/>
      <c r="G19" s="88"/>
      <c r="H19" s="88"/>
      <c r="I19" s="68"/>
      <c r="J19" s="68"/>
    </row>
    <row r="20" spans="1:10" ht="15" customHeight="1" x14ac:dyDescent="0.25">
      <c r="B20" s="89" t="s">
        <v>156</v>
      </c>
    </row>
    <row r="21" spans="1:10" ht="18.75" x14ac:dyDescent="0.3">
      <c r="A21" s="63" t="s">
        <v>66</v>
      </c>
      <c r="B21" s="63" t="s">
        <v>67</v>
      </c>
      <c r="C21" s="63" t="s">
        <v>69</v>
      </c>
      <c r="D21" s="63" t="s">
        <v>68</v>
      </c>
      <c r="E21" s="63" t="s">
        <v>22</v>
      </c>
      <c r="F21" s="63" t="s">
        <v>70</v>
      </c>
      <c r="G21" s="63" t="s">
        <v>71</v>
      </c>
      <c r="H21" s="63" t="s">
        <v>72</v>
      </c>
      <c r="I21" s="90" t="s">
        <v>157</v>
      </c>
      <c r="J21" s="113"/>
    </row>
    <row r="22" spans="1:10" x14ac:dyDescent="0.25">
      <c r="A22" s="91">
        <v>2018</v>
      </c>
      <c r="B22" s="91" t="s">
        <v>158</v>
      </c>
      <c r="C22" s="91">
        <v>4</v>
      </c>
      <c r="D22" s="91">
        <v>4</v>
      </c>
      <c r="E22" s="91">
        <f t="shared" ref="E22:E34" si="0">SUM(C22+D22)</f>
        <v>8</v>
      </c>
      <c r="F22" s="92">
        <v>13</v>
      </c>
      <c r="G22" s="93">
        <v>1379800</v>
      </c>
      <c r="H22" s="94">
        <v>1.38</v>
      </c>
      <c r="I22" s="95">
        <f>SUM(E5-E22)</f>
        <v>18</v>
      </c>
      <c r="J22" s="68"/>
    </row>
    <row r="23" spans="1:10" x14ac:dyDescent="0.25">
      <c r="A23" s="91">
        <v>2018</v>
      </c>
      <c r="B23" s="91" t="s">
        <v>159</v>
      </c>
      <c r="C23" s="91">
        <v>51</v>
      </c>
      <c r="D23" s="91">
        <v>51</v>
      </c>
      <c r="E23" s="91">
        <f t="shared" si="0"/>
        <v>102</v>
      </c>
      <c r="F23" s="94">
        <v>0</v>
      </c>
      <c r="G23" s="96">
        <v>0</v>
      </c>
      <c r="H23" s="94">
        <v>0</v>
      </c>
      <c r="I23" s="95">
        <f>SUM(E6-E23)</f>
        <v>120</v>
      </c>
    </row>
    <row r="24" spans="1:10" x14ac:dyDescent="0.25">
      <c r="A24" s="91">
        <v>2018</v>
      </c>
      <c r="B24" s="91" t="s">
        <v>160</v>
      </c>
      <c r="C24" s="97">
        <v>15</v>
      </c>
      <c r="D24" s="91">
        <v>15</v>
      </c>
      <c r="E24" s="91">
        <f t="shared" si="0"/>
        <v>30</v>
      </c>
      <c r="F24" s="94">
        <v>1</v>
      </c>
      <c r="G24" s="98">
        <v>82863</v>
      </c>
      <c r="H24" s="94">
        <v>0.03</v>
      </c>
      <c r="I24" s="95">
        <f t="shared" ref="I24:I33" si="1">SUM(E7-E24)</f>
        <v>108</v>
      </c>
      <c r="J24" s="68"/>
    </row>
    <row r="25" spans="1:10" x14ac:dyDescent="0.25">
      <c r="A25" s="91">
        <v>2018</v>
      </c>
      <c r="B25" s="91" t="s">
        <v>161</v>
      </c>
      <c r="C25" s="91">
        <v>200</v>
      </c>
      <c r="D25" s="91">
        <v>200</v>
      </c>
      <c r="E25" s="91">
        <f t="shared" si="0"/>
        <v>400</v>
      </c>
      <c r="F25" s="94">
        <v>0</v>
      </c>
      <c r="G25" s="96">
        <v>0</v>
      </c>
      <c r="H25" s="94">
        <v>0</v>
      </c>
      <c r="I25" s="95">
        <f t="shared" si="1"/>
        <v>400</v>
      </c>
      <c r="J25" s="68"/>
    </row>
    <row r="26" spans="1:10" x14ac:dyDescent="0.25">
      <c r="A26" s="91">
        <v>2018</v>
      </c>
      <c r="B26" s="91" t="s">
        <v>162</v>
      </c>
      <c r="C26" s="91">
        <v>50</v>
      </c>
      <c r="D26" s="91">
        <v>50</v>
      </c>
      <c r="E26" s="91">
        <f t="shared" si="0"/>
        <v>100</v>
      </c>
      <c r="F26" s="94">
        <v>0</v>
      </c>
      <c r="G26" s="96">
        <v>0</v>
      </c>
      <c r="H26" s="94">
        <v>0</v>
      </c>
      <c r="I26" s="95">
        <f t="shared" si="1"/>
        <v>80</v>
      </c>
      <c r="J26" s="68"/>
    </row>
    <row r="27" spans="1:10" x14ac:dyDescent="0.25">
      <c r="A27" s="91">
        <v>2018</v>
      </c>
      <c r="B27" s="91" t="s">
        <v>163</v>
      </c>
      <c r="C27" s="91">
        <v>200</v>
      </c>
      <c r="D27" s="91">
        <v>200</v>
      </c>
      <c r="E27" s="91">
        <f t="shared" si="0"/>
        <v>400</v>
      </c>
      <c r="F27" s="94">
        <v>10</v>
      </c>
      <c r="G27" s="96">
        <v>948673</v>
      </c>
      <c r="H27" s="94">
        <v>0.03</v>
      </c>
      <c r="I27" s="95">
        <f t="shared" si="1"/>
        <v>400</v>
      </c>
      <c r="J27" s="68"/>
    </row>
    <row r="28" spans="1:10" x14ac:dyDescent="0.25">
      <c r="A28" s="91">
        <v>2018</v>
      </c>
      <c r="B28" s="91" t="s">
        <v>164</v>
      </c>
      <c r="C28" s="91">
        <v>50</v>
      </c>
      <c r="D28" s="91">
        <v>50</v>
      </c>
      <c r="E28" s="91">
        <f t="shared" si="0"/>
        <v>100</v>
      </c>
      <c r="F28" s="94">
        <v>0</v>
      </c>
      <c r="G28" s="96">
        <v>0</v>
      </c>
      <c r="H28" s="94">
        <v>0</v>
      </c>
      <c r="I28" s="95">
        <f t="shared" si="1"/>
        <v>49</v>
      </c>
      <c r="J28" s="68"/>
    </row>
    <row r="29" spans="1:10" x14ac:dyDescent="0.25">
      <c r="A29" s="91">
        <v>2018</v>
      </c>
      <c r="B29" s="91" t="s">
        <v>165</v>
      </c>
      <c r="C29" s="99">
        <v>75</v>
      </c>
      <c r="D29" s="99">
        <v>75</v>
      </c>
      <c r="E29" s="91">
        <f t="shared" si="0"/>
        <v>150</v>
      </c>
      <c r="F29" s="100">
        <v>12</v>
      </c>
      <c r="G29" s="96">
        <v>1108979</v>
      </c>
      <c r="H29" s="100" t="s">
        <v>79</v>
      </c>
      <c r="I29" s="101">
        <f>SUM(E12-E29)</f>
        <v>850</v>
      </c>
      <c r="J29" s="68"/>
    </row>
    <row r="30" spans="1:10" x14ac:dyDescent="0.25">
      <c r="A30" s="91">
        <v>2018</v>
      </c>
      <c r="B30" s="91" t="s">
        <v>166</v>
      </c>
      <c r="C30" s="99">
        <v>100</v>
      </c>
      <c r="D30" s="99">
        <v>100</v>
      </c>
      <c r="E30" s="91">
        <f t="shared" si="0"/>
        <v>200</v>
      </c>
      <c r="F30" s="102">
        <v>12</v>
      </c>
      <c r="G30" s="96">
        <v>1340513</v>
      </c>
      <c r="H30" s="100" t="s">
        <v>167</v>
      </c>
      <c r="I30" s="95">
        <f>SUM(E13-E30)</f>
        <v>540</v>
      </c>
      <c r="J30" s="68"/>
    </row>
    <row r="31" spans="1:10" x14ac:dyDescent="0.25">
      <c r="A31" s="91">
        <v>2018</v>
      </c>
      <c r="B31" s="91" t="s">
        <v>168</v>
      </c>
      <c r="C31" s="99">
        <v>61</v>
      </c>
      <c r="D31" s="99">
        <v>61</v>
      </c>
      <c r="E31" s="91">
        <f t="shared" si="0"/>
        <v>122</v>
      </c>
      <c r="F31" s="103">
        <v>0</v>
      </c>
      <c r="G31" s="96">
        <v>0</v>
      </c>
      <c r="H31" s="103">
        <v>0</v>
      </c>
      <c r="I31" s="95">
        <f t="shared" si="1"/>
        <v>84</v>
      </c>
      <c r="J31" s="68"/>
    </row>
    <row r="32" spans="1:10" x14ac:dyDescent="0.25">
      <c r="A32" s="91">
        <v>2018</v>
      </c>
      <c r="B32" s="91" t="s">
        <v>141</v>
      </c>
      <c r="C32" s="99">
        <v>51</v>
      </c>
      <c r="D32" s="99">
        <v>51</v>
      </c>
      <c r="E32" s="91">
        <f t="shared" si="0"/>
        <v>102</v>
      </c>
      <c r="F32" s="103">
        <v>3</v>
      </c>
      <c r="G32" s="104">
        <v>97213</v>
      </c>
      <c r="H32" s="100" t="s">
        <v>85</v>
      </c>
      <c r="I32" s="95">
        <f t="shared" si="1"/>
        <v>323</v>
      </c>
    </row>
    <row r="33" spans="1:10" x14ac:dyDescent="0.25">
      <c r="A33" s="91">
        <v>2018</v>
      </c>
      <c r="B33" s="91" t="s">
        <v>169</v>
      </c>
      <c r="C33" s="99">
        <v>0</v>
      </c>
      <c r="D33" s="99">
        <v>0</v>
      </c>
      <c r="E33" s="91">
        <f t="shared" si="0"/>
        <v>0</v>
      </c>
      <c r="F33" s="103">
        <v>0</v>
      </c>
      <c r="G33" s="96">
        <v>0</v>
      </c>
      <c r="H33" s="103">
        <v>0</v>
      </c>
      <c r="I33" s="95">
        <f t="shared" si="1"/>
        <v>200</v>
      </c>
      <c r="J33" s="68"/>
    </row>
    <row r="34" spans="1:10" x14ac:dyDescent="0.25">
      <c r="A34" s="91">
        <v>2018</v>
      </c>
      <c r="B34" s="91" t="s">
        <v>170</v>
      </c>
      <c r="C34" s="99">
        <v>50</v>
      </c>
      <c r="D34" s="99">
        <v>50</v>
      </c>
      <c r="E34" s="91">
        <f t="shared" si="0"/>
        <v>100</v>
      </c>
      <c r="F34" s="103">
        <v>2</v>
      </c>
      <c r="G34" s="96">
        <v>0</v>
      </c>
      <c r="H34" s="103">
        <v>0</v>
      </c>
      <c r="I34" s="95">
        <f>SUM(E17-E34)</f>
        <v>0</v>
      </c>
    </row>
    <row r="35" spans="1:10" x14ac:dyDescent="0.25">
      <c r="A35" s="105" t="s">
        <v>87</v>
      </c>
      <c r="B35" s="105"/>
      <c r="C35" s="105"/>
      <c r="D35" s="105"/>
      <c r="E35" s="106"/>
      <c r="I35" s="68"/>
      <c r="J35" s="68"/>
    </row>
    <row r="36" spans="1:10" x14ac:dyDescent="0.25">
      <c r="A36" s="77" t="s">
        <v>88</v>
      </c>
      <c r="B36" s="78" t="s">
        <v>67</v>
      </c>
      <c r="C36" s="78" t="s">
        <v>171</v>
      </c>
      <c r="D36" s="78" t="s">
        <v>172</v>
      </c>
      <c r="E36" s="70"/>
      <c r="F36" s="68"/>
      <c r="G36" s="68"/>
      <c r="H36" s="107" t="s">
        <v>157</v>
      </c>
      <c r="I36" s="108">
        <f>SUM(I22:I35)</f>
        <v>3172</v>
      </c>
    </row>
    <row r="37" spans="1:10" x14ac:dyDescent="0.25">
      <c r="A37" s="79">
        <v>1</v>
      </c>
      <c r="B37" s="74" t="s">
        <v>158</v>
      </c>
      <c r="C37" s="80">
        <v>50</v>
      </c>
      <c r="D37" s="86">
        <v>50</v>
      </c>
      <c r="E37" s="85"/>
      <c r="J37" s="68"/>
    </row>
    <row r="38" spans="1:10" x14ac:dyDescent="0.25">
      <c r="A38" s="79">
        <v>2</v>
      </c>
      <c r="B38" s="74" t="s">
        <v>159</v>
      </c>
      <c r="C38" s="80">
        <v>0</v>
      </c>
      <c r="D38" s="86">
        <v>0</v>
      </c>
      <c r="E38" s="85"/>
    </row>
    <row r="39" spans="1:10" x14ac:dyDescent="0.25">
      <c r="A39" s="79">
        <v>3</v>
      </c>
      <c r="B39" s="74" t="s">
        <v>160</v>
      </c>
      <c r="C39" s="80">
        <v>25</v>
      </c>
      <c r="D39" s="86">
        <v>25</v>
      </c>
      <c r="E39" s="85"/>
      <c r="F39" s="68"/>
      <c r="G39" s="68"/>
      <c r="H39" s="68"/>
    </row>
    <row r="40" spans="1:10" x14ac:dyDescent="0.25">
      <c r="A40" s="79">
        <v>4</v>
      </c>
      <c r="B40" s="74" t="s">
        <v>161</v>
      </c>
      <c r="C40" s="80">
        <v>25</v>
      </c>
      <c r="D40" s="86">
        <v>25</v>
      </c>
      <c r="E40" s="85"/>
    </row>
    <row r="41" spans="1:10" x14ac:dyDescent="0.25">
      <c r="A41" s="79">
        <v>5</v>
      </c>
      <c r="B41" s="74" t="s">
        <v>162</v>
      </c>
      <c r="C41" s="80">
        <v>25</v>
      </c>
      <c r="D41" s="86">
        <v>25</v>
      </c>
      <c r="E41" s="85"/>
      <c r="F41" s="68"/>
      <c r="G41" s="68"/>
      <c r="H41" s="68"/>
    </row>
    <row r="42" spans="1:10" x14ac:dyDescent="0.25">
      <c r="A42" s="79">
        <v>6</v>
      </c>
      <c r="B42" s="74" t="s">
        <v>163</v>
      </c>
      <c r="C42" s="80">
        <v>50</v>
      </c>
      <c r="D42" s="86">
        <v>50</v>
      </c>
      <c r="E42" s="85"/>
      <c r="F42" s="68"/>
      <c r="G42" s="68"/>
      <c r="H42" s="68"/>
    </row>
    <row r="43" spans="1:10" x14ac:dyDescent="0.25">
      <c r="A43" s="79">
        <v>7</v>
      </c>
      <c r="B43" s="74" t="s">
        <v>164</v>
      </c>
      <c r="C43" s="80">
        <v>25</v>
      </c>
      <c r="D43" s="86">
        <v>25</v>
      </c>
      <c r="E43" s="85"/>
      <c r="F43" s="68"/>
      <c r="G43" s="68"/>
      <c r="H43" s="68"/>
    </row>
    <row r="44" spans="1:10" x14ac:dyDescent="0.25">
      <c r="A44" s="79">
        <v>8</v>
      </c>
      <c r="B44" s="74" t="s">
        <v>165</v>
      </c>
      <c r="C44" s="80">
        <v>50</v>
      </c>
      <c r="D44" s="86">
        <v>50</v>
      </c>
      <c r="E44" s="85"/>
      <c r="F44" s="68"/>
      <c r="G44" s="68"/>
      <c r="H44" s="68"/>
    </row>
    <row r="45" spans="1:10" x14ac:dyDescent="0.25">
      <c r="A45" s="79">
        <v>9</v>
      </c>
      <c r="B45" s="74" t="s">
        <v>166</v>
      </c>
      <c r="C45" s="80">
        <v>50</v>
      </c>
      <c r="D45" s="86">
        <v>0</v>
      </c>
      <c r="E45" s="85"/>
      <c r="F45" s="68"/>
      <c r="G45" s="68"/>
      <c r="H45" s="68"/>
    </row>
    <row r="46" spans="1:10" x14ac:dyDescent="0.25">
      <c r="A46" s="79">
        <v>10</v>
      </c>
      <c r="B46" s="74" t="s">
        <v>168</v>
      </c>
      <c r="C46" s="80">
        <v>0</v>
      </c>
      <c r="D46" s="86">
        <v>0</v>
      </c>
      <c r="E46" s="85"/>
      <c r="F46" s="68"/>
      <c r="G46" s="68"/>
      <c r="H46" s="68"/>
    </row>
    <row r="47" spans="1:10" x14ac:dyDescent="0.25">
      <c r="A47" s="79">
        <v>11</v>
      </c>
      <c r="B47" s="74" t="s">
        <v>141</v>
      </c>
      <c r="C47" s="80">
        <v>50</v>
      </c>
      <c r="D47" s="86">
        <v>50</v>
      </c>
      <c r="E47" s="85"/>
      <c r="F47" s="68"/>
      <c r="G47" s="68"/>
      <c r="H47" s="68"/>
    </row>
    <row r="48" spans="1:10" x14ac:dyDescent="0.25">
      <c r="A48" s="79">
        <v>13</v>
      </c>
      <c r="B48" s="74" t="s">
        <v>170</v>
      </c>
      <c r="C48" s="80">
        <v>50</v>
      </c>
      <c r="D48" s="86">
        <v>50</v>
      </c>
      <c r="E48" s="85"/>
      <c r="F48" s="68"/>
      <c r="G48" s="68"/>
      <c r="H48" s="68"/>
    </row>
    <row r="49" spans="1:9" x14ac:dyDescent="0.25">
      <c r="A49" s="79">
        <v>14</v>
      </c>
      <c r="B49" s="74" t="s">
        <v>173</v>
      </c>
      <c r="C49" s="80">
        <v>125</v>
      </c>
      <c r="D49" s="86">
        <v>125</v>
      </c>
      <c r="E49" s="109">
        <f>SUM(C50:D50)</f>
        <v>1000</v>
      </c>
      <c r="F49" s="68"/>
      <c r="G49" s="68"/>
      <c r="H49" s="68"/>
    </row>
    <row r="50" spans="1:9" x14ac:dyDescent="0.25">
      <c r="A50" s="79"/>
      <c r="B50" s="78" t="s">
        <v>22</v>
      </c>
      <c r="C50" s="78">
        <f>SUM(C37:C49)</f>
        <v>525</v>
      </c>
      <c r="D50" s="78">
        <f>SUM(D37:D49)</f>
        <v>475</v>
      </c>
      <c r="E50" s="85"/>
    </row>
    <row r="51" spans="1:9" x14ac:dyDescent="0.25">
      <c r="A51" s="79"/>
      <c r="B51" s="114"/>
      <c r="C51" s="79"/>
      <c r="D51" s="79"/>
    </row>
    <row r="53" spans="1:9" x14ac:dyDescent="0.25">
      <c r="I53" s="68"/>
    </row>
    <row r="56" spans="1:9" x14ac:dyDescent="0.25">
      <c r="I56" s="68"/>
    </row>
    <row r="58" spans="1:9" x14ac:dyDescent="0.25">
      <c r="I58" s="68"/>
    </row>
    <row r="59" spans="1:9" x14ac:dyDescent="0.25">
      <c r="I59" s="68"/>
    </row>
    <row r="60" spans="1:9" x14ac:dyDescent="0.25">
      <c r="I60" s="68"/>
    </row>
    <row r="61" spans="1:9" x14ac:dyDescent="0.25">
      <c r="I61" s="68"/>
    </row>
    <row r="62" spans="1:9" x14ac:dyDescent="0.25">
      <c r="I62" s="68"/>
    </row>
    <row r="63" spans="1:9" x14ac:dyDescent="0.25">
      <c r="I63" s="68"/>
    </row>
    <row r="64" spans="1:9" x14ac:dyDescent="0.25">
      <c r="I64" s="68"/>
    </row>
    <row r="65" spans="9:9" x14ac:dyDescent="0.25">
      <c r="I65" s="68"/>
    </row>
    <row r="67" spans="9:9" x14ac:dyDescent="0.25">
      <c r="I67" s="68"/>
    </row>
  </sheetData>
  <mergeCells count="2">
    <mergeCell ref="A18:D18"/>
    <mergeCell ref="A35:D3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41"/>
  <sheetViews>
    <sheetView topLeftCell="A22" workbookViewId="0">
      <selection activeCell="E6" sqref="E6"/>
    </sheetView>
  </sheetViews>
  <sheetFormatPr defaultRowHeight="15" x14ac:dyDescent="0.25"/>
  <cols>
    <col min="2" max="2" width="10.5703125" customWidth="1"/>
    <col min="3" max="3" width="9.85546875" bestFit="1" customWidth="1"/>
    <col min="5" max="5" width="36.42578125" bestFit="1" customWidth="1"/>
    <col min="6" max="6" width="12" customWidth="1"/>
    <col min="7" max="7" width="12.7109375" bestFit="1" customWidth="1"/>
    <col min="9" max="9" width="19.140625" bestFit="1" customWidth="1"/>
    <col min="10" max="10" width="16.42578125" bestFit="1" customWidth="1"/>
    <col min="11" max="11" width="12.85546875" bestFit="1" customWidth="1"/>
    <col min="16" max="16" width="36.42578125" bestFit="1" customWidth="1"/>
    <col min="17" max="17" width="8.28515625" bestFit="1" customWidth="1"/>
    <col min="18" max="18" width="12.7109375" bestFit="1" customWidth="1"/>
    <col min="19" max="19" width="7" bestFit="1" customWidth="1"/>
    <col min="20" max="20" width="19.140625" bestFit="1" customWidth="1"/>
    <col min="21" max="21" width="16.42578125" bestFit="1" customWidth="1"/>
    <col min="22" max="22" width="12.85546875" bestFit="1" customWidth="1"/>
  </cols>
  <sheetData>
    <row r="2" spans="2:22" ht="15.75" x14ac:dyDescent="0.25">
      <c r="D2" s="62" t="s">
        <v>175</v>
      </c>
      <c r="E2" s="62"/>
      <c r="F2" s="62"/>
      <c r="G2" s="62"/>
      <c r="H2" s="62"/>
      <c r="I2" s="62"/>
      <c r="J2" s="62"/>
      <c r="K2" s="62"/>
      <c r="O2" s="62" t="s">
        <v>175</v>
      </c>
      <c r="P2" s="62"/>
      <c r="Q2" s="62"/>
      <c r="R2" s="62"/>
      <c r="S2" s="62"/>
      <c r="T2" s="62"/>
      <c r="U2" s="62"/>
      <c r="V2" s="62"/>
    </row>
    <row r="3" spans="2:22" x14ac:dyDescent="0.25">
      <c r="C3" s="1" t="s">
        <v>176</v>
      </c>
    </row>
    <row r="4" spans="2:22" x14ac:dyDescent="0.25">
      <c r="C4" s="115">
        <v>43371</v>
      </c>
      <c r="D4" s="116">
        <v>2018</v>
      </c>
      <c r="E4" s="116"/>
      <c r="F4" s="116"/>
      <c r="G4" s="116"/>
      <c r="H4" s="116"/>
      <c r="I4" s="116"/>
      <c r="J4" s="116"/>
      <c r="K4" s="116"/>
      <c r="O4" s="117">
        <v>2018</v>
      </c>
      <c r="P4" s="117"/>
      <c r="Q4" s="117"/>
      <c r="R4" s="117"/>
      <c r="S4" s="117"/>
      <c r="T4" s="117"/>
      <c r="U4" s="117"/>
      <c r="V4" s="117"/>
    </row>
    <row r="5" spans="2:22" ht="15.75" x14ac:dyDescent="0.25">
      <c r="B5" s="115"/>
      <c r="C5" s="115"/>
      <c r="E5" s="118" t="s">
        <v>177</v>
      </c>
      <c r="O5" s="119"/>
      <c r="P5" s="120" t="s">
        <v>178</v>
      </c>
      <c r="Q5" s="119"/>
      <c r="R5" s="119"/>
      <c r="S5" s="119"/>
      <c r="T5" s="119"/>
      <c r="U5" s="119"/>
      <c r="V5" s="119"/>
    </row>
    <row r="6" spans="2:22" ht="18.75" x14ac:dyDescent="0.3">
      <c r="D6" s="121" t="s">
        <v>66</v>
      </c>
      <c r="E6" s="121" t="s">
        <v>67</v>
      </c>
      <c r="F6" s="121" t="s">
        <v>68</v>
      </c>
      <c r="G6" s="121" t="s">
        <v>69</v>
      </c>
      <c r="H6" s="121" t="s">
        <v>22</v>
      </c>
      <c r="I6" s="121" t="s">
        <v>70</v>
      </c>
      <c r="J6" s="121" t="s">
        <v>71</v>
      </c>
      <c r="K6" s="121" t="s">
        <v>72</v>
      </c>
      <c r="O6" s="121" t="s">
        <v>66</v>
      </c>
      <c r="P6" s="121" t="s">
        <v>67</v>
      </c>
      <c r="Q6" s="121" t="s">
        <v>91</v>
      </c>
      <c r="R6" s="121" t="s">
        <v>92</v>
      </c>
      <c r="S6" s="121" t="s">
        <v>22</v>
      </c>
      <c r="T6" s="121" t="s">
        <v>70</v>
      </c>
      <c r="U6" s="121" t="s">
        <v>71</v>
      </c>
      <c r="V6" s="121" t="s">
        <v>72</v>
      </c>
    </row>
    <row r="7" spans="2:22" ht="15" customHeight="1" x14ac:dyDescent="0.25">
      <c r="C7" s="44"/>
      <c r="D7" s="48">
        <v>2018</v>
      </c>
      <c r="E7" s="48" t="s">
        <v>179</v>
      </c>
      <c r="F7" s="122">
        <v>0</v>
      </c>
      <c r="G7" s="122">
        <v>0</v>
      </c>
      <c r="H7" s="123">
        <v>0</v>
      </c>
      <c r="I7" s="122">
        <v>0</v>
      </c>
      <c r="J7" s="123">
        <v>0</v>
      </c>
      <c r="K7" s="122">
        <v>0</v>
      </c>
      <c r="O7" s="48">
        <v>2018</v>
      </c>
      <c r="P7" s="48" t="s">
        <v>179</v>
      </c>
      <c r="Q7" s="48">
        <v>900</v>
      </c>
      <c r="R7" s="48">
        <v>950</v>
      </c>
      <c r="S7" s="49">
        <v>1850</v>
      </c>
      <c r="T7" s="48">
        <v>266</v>
      </c>
      <c r="U7" s="49">
        <v>33548813</v>
      </c>
      <c r="V7" s="48">
        <v>0.14000000000000001</v>
      </c>
    </row>
    <row r="8" spans="2:22" ht="15" customHeight="1" x14ac:dyDescent="0.25">
      <c r="C8" s="44"/>
      <c r="D8" s="48">
        <v>2018</v>
      </c>
      <c r="E8" s="48" t="s">
        <v>166</v>
      </c>
      <c r="F8" s="100">
        <v>100</v>
      </c>
      <c r="G8" s="122">
        <v>100</v>
      </c>
      <c r="H8" s="122">
        <v>200</v>
      </c>
      <c r="I8" s="122">
        <v>13</v>
      </c>
      <c r="J8" s="123">
        <v>1218363</v>
      </c>
      <c r="K8" s="100" t="s">
        <v>167</v>
      </c>
      <c r="O8" s="48">
        <v>2018</v>
      </c>
      <c r="P8" s="48" t="s">
        <v>166</v>
      </c>
      <c r="Q8" s="48">
        <v>220</v>
      </c>
      <c r="R8" s="48">
        <v>220</v>
      </c>
      <c r="S8" s="48">
        <v>440</v>
      </c>
      <c r="T8" s="48">
        <v>142</v>
      </c>
      <c r="U8" s="49">
        <v>16026913</v>
      </c>
      <c r="V8" s="48">
        <v>0.32</v>
      </c>
    </row>
    <row r="9" spans="2:22" ht="15" customHeight="1" x14ac:dyDescent="0.25">
      <c r="C9" s="44"/>
      <c r="D9" s="48">
        <v>2018</v>
      </c>
      <c r="E9" s="48" t="s">
        <v>180</v>
      </c>
      <c r="F9" s="122">
        <v>105</v>
      </c>
      <c r="G9" s="122">
        <v>105</v>
      </c>
      <c r="H9" s="122">
        <v>210</v>
      </c>
      <c r="I9" s="102">
        <v>9</v>
      </c>
      <c r="J9" s="123">
        <v>1075379</v>
      </c>
      <c r="K9" s="100" t="s">
        <v>79</v>
      </c>
      <c r="O9" s="48">
        <v>2018</v>
      </c>
      <c r="P9" s="48" t="s">
        <v>180</v>
      </c>
      <c r="Q9" s="48">
        <v>120</v>
      </c>
      <c r="R9" s="48">
        <v>120</v>
      </c>
      <c r="S9" s="48">
        <v>240</v>
      </c>
      <c r="T9" s="48">
        <v>206</v>
      </c>
      <c r="U9" s="49">
        <v>22757788</v>
      </c>
      <c r="V9" s="48">
        <v>0.86</v>
      </c>
    </row>
    <row r="10" spans="2:22" ht="15" customHeight="1" x14ac:dyDescent="0.25">
      <c r="C10" s="44"/>
      <c r="D10" s="48">
        <v>2018</v>
      </c>
      <c r="E10" s="48" t="s">
        <v>181</v>
      </c>
      <c r="F10" s="122">
        <v>100</v>
      </c>
      <c r="G10" s="122">
        <v>100</v>
      </c>
      <c r="H10" s="122">
        <v>200</v>
      </c>
      <c r="I10" s="102">
        <v>12</v>
      </c>
      <c r="J10" s="124">
        <f>SUM(J4:J8)</f>
        <v>1218363</v>
      </c>
      <c r="K10" s="100" t="s">
        <v>167</v>
      </c>
      <c r="O10" s="48">
        <v>2018</v>
      </c>
      <c r="P10" s="48" t="s">
        <v>181</v>
      </c>
      <c r="Q10" s="48">
        <v>100</v>
      </c>
      <c r="R10" s="48">
        <v>100</v>
      </c>
      <c r="S10" s="48">
        <v>200</v>
      </c>
      <c r="T10" s="48">
        <v>128</v>
      </c>
      <c r="U10" s="49">
        <v>15961500</v>
      </c>
      <c r="V10" s="48">
        <v>0.64</v>
      </c>
    </row>
    <row r="11" spans="2:22" ht="15" customHeight="1" x14ac:dyDescent="0.25">
      <c r="C11" s="44"/>
      <c r="D11" s="48">
        <v>2018</v>
      </c>
      <c r="E11" s="48" t="s">
        <v>182</v>
      </c>
      <c r="F11" s="122">
        <v>50</v>
      </c>
      <c r="G11" s="122">
        <v>50</v>
      </c>
      <c r="H11" s="122">
        <v>100</v>
      </c>
      <c r="I11" s="122">
        <v>0</v>
      </c>
      <c r="J11" s="123">
        <v>0</v>
      </c>
      <c r="K11" s="122">
        <v>0</v>
      </c>
      <c r="O11" s="48">
        <v>2018</v>
      </c>
      <c r="P11" s="48" t="s">
        <v>182</v>
      </c>
      <c r="Q11" s="48">
        <v>50</v>
      </c>
      <c r="R11" s="48">
        <v>50</v>
      </c>
      <c r="S11" s="48">
        <v>100</v>
      </c>
      <c r="T11" s="48">
        <v>43</v>
      </c>
      <c r="U11" s="49">
        <v>5405600</v>
      </c>
      <c r="V11" s="48">
        <v>0.43</v>
      </c>
    </row>
    <row r="12" spans="2:22" ht="15" customHeight="1" x14ac:dyDescent="0.25">
      <c r="C12" s="44"/>
      <c r="D12" s="48">
        <v>2018</v>
      </c>
      <c r="E12" s="48" t="s">
        <v>140</v>
      </c>
      <c r="F12" s="122">
        <v>210</v>
      </c>
      <c r="G12" s="122">
        <v>210</v>
      </c>
      <c r="H12" s="122">
        <v>420</v>
      </c>
      <c r="I12" s="122">
        <v>17</v>
      </c>
      <c r="J12" s="123">
        <v>1861430</v>
      </c>
      <c r="K12" s="125" t="s">
        <v>79</v>
      </c>
      <c r="O12" s="48">
        <v>2018</v>
      </c>
      <c r="P12" s="48" t="s">
        <v>140</v>
      </c>
      <c r="Q12" s="48">
        <v>160</v>
      </c>
      <c r="R12" s="48">
        <v>160</v>
      </c>
      <c r="S12" s="48">
        <v>320</v>
      </c>
      <c r="T12" s="48">
        <v>668</v>
      </c>
      <c r="U12" s="49">
        <v>70093888</v>
      </c>
      <c r="V12" s="48">
        <v>2.09</v>
      </c>
    </row>
    <row r="13" spans="2:22" ht="15" customHeight="1" x14ac:dyDescent="0.25">
      <c r="C13" s="44"/>
      <c r="D13" s="48">
        <v>2018</v>
      </c>
      <c r="E13" s="48" t="s">
        <v>183</v>
      </c>
      <c r="F13" s="122">
        <v>0</v>
      </c>
      <c r="G13" s="122">
        <v>0</v>
      </c>
      <c r="H13" s="122">
        <v>0</v>
      </c>
      <c r="I13" s="122">
        <v>0</v>
      </c>
      <c r="J13" s="123">
        <v>0</v>
      </c>
      <c r="K13" s="122">
        <v>0</v>
      </c>
      <c r="O13" s="48">
        <v>2018</v>
      </c>
      <c r="P13" s="48" t="s">
        <v>183</v>
      </c>
      <c r="Q13" s="48">
        <v>25</v>
      </c>
      <c r="R13" s="48">
        <v>25</v>
      </c>
      <c r="S13" s="48">
        <v>50</v>
      </c>
      <c r="T13" s="48">
        <v>17</v>
      </c>
      <c r="U13" s="49">
        <v>1972163</v>
      </c>
      <c r="V13" s="48">
        <v>0.34</v>
      </c>
    </row>
    <row r="14" spans="2:22" ht="15" customHeight="1" x14ac:dyDescent="0.25">
      <c r="C14" s="44"/>
      <c r="D14" s="48">
        <v>2018</v>
      </c>
      <c r="E14" s="48" t="s">
        <v>184</v>
      </c>
      <c r="F14" s="122">
        <v>300</v>
      </c>
      <c r="G14" s="122">
        <v>300</v>
      </c>
      <c r="H14" s="123">
        <v>600</v>
      </c>
      <c r="I14" s="122">
        <v>0</v>
      </c>
      <c r="J14" s="123">
        <v>0</v>
      </c>
      <c r="K14" s="122">
        <v>0</v>
      </c>
      <c r="O14" s="48">
        <v>2018</v>
      </c>
      <c r="P14" s="48" t="s">
        <v>184</v>
      </c>
      <c r="Q14" s="48">
        <v>550</v>
      </c>
      <c r="R14" s="48">
        <v>550</v>
      </c>
      <c r="S14" s="49">
        <v>1100</v>
      </c>
      <c r="T14" s="48">
        <v>266</v>
      </c>
      <c r="U14" s="49">
        <v>32235675</v>
      </c>
      <c r="V14" s="48">
        <v>0.24</v>
      </c>
    </row>
    <row r="15" spans="2:22" ht="15" customHeight="1" x14ac:dyDescent="0.25">
      <c r="C15" s="44"/>
      <c r="D15" s="48"/>
      <c r="E15" s="48" t="s">
        <v>185</v>
      </c>
      <c r="F15" s="122"/>
      <c r="G15" s="122"/>
      <c r="H15" s="122"/>
      <c r="I15" s="122"/>
      <c r="J15" s="123"/>
      <c r="K15" s="122"/>
      <c r="O15" s="48"/>
      <c r="P15" s="48" t="s">
        <v>185</v>
      </c>
      <c r="Q15" s="48"/>
      <c r="R15" s="48"/>
      <c r="S15" s="48"/>
      <c r="T15" s="48"/>
      <c r="U15" s="49"/>
      <c r="V15" s="48"/>
    </row>
    <row r="16" spans="2:22" ht="15" customHeight="1" x14ac:dyDescent="0.25">
      <c r="C16" s="44"/>
      <c r="D16" s="48">
        <v>2018</v>
      </c>
      <c r="E16" s="48" t="s">
        <v>165</v>
      </c>
      <c r="F16" s="122">
        <v>150</v>
      </c>
      <c r="G16" s="122">
        <v>150</v>
      </c>
      <c r="H16" s="122">
        <v>300</v>
      </c>
      <c r="I16" s="122">
        <v>12</v>
      </c>
      <c r="J16" s="123">
        <v>1108979</v>
      </c>
      <c r="K16" s="122" t="s">
        <v>79</v>
      </c>
      <c r="O16" s="48">
        <v>2018</v>
      </c>
      <c r="P16" s="48" t="s">
        <v>165</v>
      </c>
      <c r="Q16" s="48">
        <v>220</v>
      </c>
      <c r="R16" s="48">
        <v>240</v>
      </c>
      <c r="S16" s="48">
        <v>460</v>
      </c>
      <c r="T16" s="48">
        <v>193</v>
      </c>
      <c r="U16" s="49">
        <v>23314375</v>
      </c>
      <c r="V16" s="48">
        <v>0.42</v>
      </c>
    </row>
    <row r="17" spans="3:22" x14ac:dyDescent="0.25">
      <c r="C17" s="44"/>
      <c r="D17" s="48"/>
      <c r="E17" s="48"/>
      <c r="F17" s="122"/>
      <c r="G17" s="122"/>
      <c r="H17" s="122"/>
      <c r="I17" s="122"/>
      <c r="J17" s="123"/>
      <c r="K17" s="122"/>
      <c r="O17" s="48"/>
      <c r="P17" s="48"/>
      <c r="Q17" s="48"/>
      <c r="R17" s="48"/>
      <c r="S17" s="48"/>
      <c r="T17" s="48"/>
      <c r="U17" s="49"/>
      <c r="V17" s="48"/>
    </row>
    <row r="18" spans="3:22" x14ac:dyDescent="0.25">
      <c r="C18" s="44"/>
      <c r="D18" s="48"/>
      <c r="E18" s="48"/>
      <c r="F18" s="122"/>
      <c r="G18" s="122"/>
      <c r="H18" s="122"/>
      <c r="I18" s="122"/>
      <c r="J18" s="123"/>
      <c r="K18" s="122"/>
      <c r="O18" s="48"/>
      <c r="P18" s="48"/>
      <c r="Q18" s="48"/>
      <c r="R18" s="48"/>
      <c r="S18" s="48"/>
      <c r="T18" s="48"/>
      <c r="U18" s="49"/>
      <c r="V18" s="48"/>
    </row>
    <row r="19" spans="3:22" x14ac:dyDescent="0.25">
      <c r="C19" s="44"/>
      <c r="D19" s="48"/>
      <c r="E19" s="48"/>
      <c r="F19" s="122"/>
      <c r="G19" s="122"/>
      <c r="H19" s="122"/>
      <c r="I19" s="122"/>
      <c r="J19" s="123"/>
      <c r="K19" s="122"/>
      <c r="O19" s="48"/>
      <c r="P19" s="48"/>
      <c r="Q19" s="48"/>
      <c r="R19" s="48"/>
      <c r="S19" s="48"/>
      <c r="T19" s="48"/>
      <c r="U19" s="49"/>
      <c r="V19" s="48"/>
    </row>
    <row r="20" spans="3:22" x14ac:dyDescent="0.25">
      <c r="D20" s="67"/>
      <c r="E20" s="67" t="s">
        <v>86</v>
      </c>
      <c r="F20" s="126">
        <f>SUM(F7:F16)</f>
        <v>1015</v>
      </c>
      <c r="G20" s="126">
        <f>SUM(G7:G16)</f>
        <v>1015</v>
      </c>
      <c r="H20" s="127">
        <f>SUM(H7:H16)</f>
        <v>2030</v>
      </c>
      <c r="I20" s="126"/>
      <c r="J20" s="123"/>
      <c r="K20" s="126"/>
      <c r="O20" s="67"/>
      <c r="P20" s="67" t="s">
        <v>86</v>
      </c>
      <c r="Q20" s="67">
        <f>SUM(Q7:Q13)</f>
        <v>1575</v>
      </c>
      <c r="R20" s="67">
        <f>SUM(R7:R13)</f>
        <v>1625</v>
      </c>
      <c r="S20" s="67">
        <f>SUM(S7:S13)</f>
        <v>3200</v>
      </c>
      <c r="T20" s="67"/>
      <c r="U20" s="67"/>
      <c r="V20" s="67"/>
    </row>
    <row r="21" spans="3:22" x14ac:dyDescent="0.25">
      <c r="D21" s="67"/>
      <c r="E21" s="67"/>
      <c r="F21" s="126"/>
      <c r="G21" s="126"/>
      <c r="H21" s="126"/>
      <c r="I21" s="126"/>
      <c r="J21" s="126"/>
      <c r="K21" s="126"/>
      <c r="O21" s="67"/>
      <c r="P21" s="67"/>
      <c r="Q21" s="67"/>
      <c r="R21" s="67"/>
      <c r="S21" s="67"/>
      <c r="T21" s="67"/>
      <c r="U21" s="67"/>
      <c r="V21" s="67"/>
    </row>
    <row r="22" spans="3:22" x14ac:dyDescent="0.25">
      <c r="D22" s="67"/>
      <c r="E22" s="67"/>
      <c r="F22" s="126"/>
      <c r="G22" s="126"/>
      <c r="H22" s="126"/>
      <c r="I22" s="126"/>
      <c r="J22" s="126"/>
      <c r="K22" s="126"/>
      <c r="O22" s="67"/>
      <c r="P22" s="67"/>
      <c r="Q22" s="67"/>
      <c r="R22" s="67"/>
      <c r="S22" s="67"/>
      <c r="T22" s="67"/>
      <c r="U22" s="67"/>
      <c r="V22" s="67"/>
    </row>
    <row r="23" spans="3:22" x14ac:dyDescent="0.25">
      <c r="D23" s="128"/>
      <c r="E23" s="128"/>
      <c r="F23" s="128"/>
      <c r="G23" s="128"/>
      <c r="H23" s="128"/>
    </row>
    <row r="24" spans="3:22" x14ac:dyDescent="0.25">
      <c r="E24" s="68"/>
      <c r="F24" s="68"/>
      <c r="G24" s="68"/>
      <c r="H24" s="68"/>
      <c r="I24" s="68"/>
      <c r="J24" s="68"/>
      <c r="K24" s="68"/>
      <c r="L24" s="68"/>
      <c r="M24" s="68"/>
    </row>
    <row r="25" spans="3:22" x14ac:dyDescent="0.25">
      <c r="D25" s="76" t="s">
        <v>186</v>
      </c>
      <c r="E25" s="76"/>
      <c r="F25" s="76"/>
      <c r="G25" s="76"/>
      <c r="H25" s="85"/>
      <c r="I25" s="85"/>
    </row>
    <row r="26" spans="3:22" x14ac:dyDescent="0.25">
      <c r="D26" s="77" t="s">
        <v>88</v>
      </c>
      <c r="E26" s="78" t="s">
        <v>67</v>
      </c>
      <c r="F26" s="78" t="s">
        <v>171</v>
      </c>
      <c r="G26" s="78" t="s">
        <v>44</v>
      </c>
      <c r="H26" s="70"/>
      <c r="I26" s="70"/>
      <c r="J26" s="68"/>
      <c r="K26" s="68"/>
      <c r="L26" s="68"/>
      <c r="M26" s="68"/>
      <c r="N26" s="68"/>
    </row>
    <row r="27" spans="3:22" x14ac:dyDescent="0.25">
      <c r="D27" s="79">
        <v>1</v>
      </c>
      <c r="E27" s="74" t="s">
        <v>179</v>
      </c>
      <c r="F27" s="80">
        <v>25</v>
      </c>
      <c r="G27" s="86">
        <v>25</v>
      </c>
      <c r="H27" s="85"/>
      <c r="I27" s="85"/>
    </row>
    <row r="28" spans="3:22" x14ac:dyDescent="0.25">
      <c r="D28" s="79">
        <v>2</v>
      </c>
      <c r="E28" s="74" t="s">
        <v>166</v>
      </c>
      <c r="F28" s="80">
        <v>100</v>
      </c>
      <c r="G28" s="80">
        <v>100</v>
      </c>
      <c r="H28" s="70"/>
      <c r="I28" s="70"/>
      <c r="J28" s="68"/>
      <c r="K28" s="68"/>
      <c r="L28" s="68"/>
      <c r="M28" s="68"/>
      <c r="N28" s="68"/>
    </row>
    <row r="29" spans="3:22" x14ac:dyDescent="0.25">
      <c r="D29" s="79">
        <v>3</v>
      </c>
      <c r="E29" s="74" t="s">
        <v>180</v>
      </c>
      <c r="F29" s="86">
        <v>50</v>
      </c>
      <c r="G29" s="86">
        <v>50</v>
      </c>
      <c r="H29" s="85"/>
      <c r="I29" s="85"/>
    </row>
    <row r="30" spans="3:22" x14ac:dyDescent="0.25">
      <c r="D30" s="79">
        <v>4</v>
      </c>
      <c r="E30" s="74" t="s">
        <v>181</v>
      </c>
      <c r="F30" s="80">
        <v>50</v>
      </c>
      <c r="G30" s="80">
        <v>50</v>
      </c>
      <c r="H30" s="70"/>
      <c r="I30" s="70"/>
      <c r="J30" s="68"/>
      <c r="K30" s="68"/>
      <c r="L30" s="68"/>
      <c r="M30" s="68"/>
      <c r="N30" s="68"/>
    </row>
    <row r="31" spans="3:22" x14ac:dyDescent="0.25">
      <c r="D31" s="79">
        <v>5</v>
      </c>
      <c r="E31" s="74" t="s">
        <v>182</v>
      </c>
      <c r="F31" s="80">
        <v>0</v>
      </c>
      <c r="G31" s="86">
        <v>0</v>
      </c>
      <c r="H31" s="85"/>
      <c r="I31" s="85"/>
    </row>
    <row r="32" spans="3:22" x14ac:dyDescent="0.25">
      <c r="D32" s="79">
        <v>6</v>
      </c>
      <c r="E32" s="74" t="s">
        <v>140</v>
      </c>
      <c r="F32" s="80">
        <v>50</v>
      </c>
      <c r="G32" s="80">
        <v>50</v>
      </c>
      <c r="H32" s="70"/>
      <c r="I32" s="70"/>
      <c r="J32" s="68"/>
      <c r="K32" s="68"/>
      <c r="L32" s="68"/>
      <c r="M32" s="68"/>
      <c r="N32" s="68"/>
    </row>
    <row r="33" spans="4:15" x14ac:dyDescent="0.25">
      <c r="D33" s="79">
        <v>7</v>
      </c>
      <c r="E33" s="74" t="s">
        <v>183</v>
      </c>
      <c r="F33" s="81">
        <v>25</v>
      </c>
      <c r="G33" s="81">
        <v>25</v>
      </c>
      <c r="H33" s="85"/>
      <c r="I33" s="85"/>
    </row>
    <row r="34" spans="4:15" x14ac:dyDescent="0.25">
      <c r="D34" s="79">
        <v>8</v>
      </c>
      <c r="E34" s="74" t="s">
        <v>184</v>
      </c>
      <c r="F34" s="81">
        <v>0</v>
      </c>
      <c r="G34" s="81">
        <v>0</v>
      </c>
      <c r="H34" s="70"/>
      <c r="I34" s="70"/>
      <c r="J34" s="68"/>
      <c r="K34" s="68"/>
      <c r="L34" s="68"/>
      <c r="M34" s="68"/>
      <c r="N34" s="68"/>
    </row>
    <row r="35" spans="4:15" x14ac:dyDescent="0.25">
      <c r="D35" s="79">
        <v>9</v>
      </c>
      <c r="E35" s="74" t="s">
        <v>185</v>
      </c>
      <c r="F35" s="81">
        <v>0</v>
      </c>
      <c r="G35" s="81">
        <v>0</v>
      </c>
      <c r="H35" s="85"/>
      <c r="I35" s="85"/>
    </row>
    <row r="36" spans="4:15" x14ac:dyDescent="0.25">
      <c r="D36" s="79">
        <v>10</v>
      </c>
      <c r="E36" s="74" t="s">
        <v>165</v>
      </c>
      <c r="F36" s="81">
        <v>50</v>
      </c>
      <c r="G36" s="81">
        <v>50</v>
      </c>
      <c r="H36" s="70"/>
      <c r="I36" s="70"/>
      <c r="J36" s="68"/>
      <c r="K36" s="68"/>
      <c r="L36" s="68"/>
      <c r="M36" s="68"/>
      <c r="N36" s="68"/>
      <c r="O36" s="68"/>
    </row>
    <row r="37" spans="4:15" x14ac:dyDescent="0.25">
      <c r="D37" s="79">
        <v>11</v>
      </c>
      <c r="E37" s="74" t="s">
        <v>90</v>
      </c>
      <c r="F37" s="81">
        <v>150</v>
      </c>
      <c r="G37" s="81">
        <v>150</v>
      </c>
      <c r="H37" s="85"/>
      <c r="I37" s="85"/>
    </row>
    <row r="38" spans="4:15" x14ac:dyDescent="0.25">
      <c r="D38" s="79"/>
      <c r="E38" s="74"/>
      <c r="F38" s="81"/>
      <c r="G38" s="81"/>
      <c r="H38" s="85"/>
      <c r="I38" s="85"/>
    </row>
    <row r="39" spans="4:15" x14ac:dyDescent="0.25">
      <c r="D39" s="79"/>
      <c r="E39" s="74"/>
      <c r="F39" s="79"/>
      <c r="G39" s="79"/>
      <c r="H39" s="85"/>
      <c r="I39" s="85"/>
    </row>
    <row r="40" spans="4:15" x14ac:dyDescent="0.25">
      <c r="D40" s="79"/>
      <c r="E40" s="78" t="s">
        <v>22</v>
      </c>
      <c r="F40" s="78">
        <f>SUM(F27:F37)</f>
        <v>500</v>
      </c>
      <c r="G40" s="78">
        <f>SUM(G27:G39)</f>
        <v>500</v>
      </c>
      <c r="H40" s="85"/>
      <c r="I40" s="194">
        <f>SUM(F40:H40)</f>
        <v>1000</v>
      </c>
    </row>
    <row r="41" spans="4:15" x14ac:dyDescent="0.25">
      <c r="D41" s="79"/>
      <c r="E41" s="114"/>
      <c r="F41" s="79"/>
      <c r="G41" s="79"/>
      <c r="H41" s="85"/>
      <c r="I41" s="85"/>
    </row>
  </sheetData>
  <mergeCells count="5">
    <mergeCell ref="D2:K2"/>
    <mergeCell ref="O2:V2"/>
    <mergeCell ref="D4:K4"/>
    <mergeCell ref="O4:V4"/>
    <mergeCell ref="D25:G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tabSelected="1" topLeftCell="A45" zoomScale="85" zoomScaleNormal="85" workbookViewId="0">
      <selection activeCell="I71" sqref="I71"/>
    </sheetView>
  </sheetViews>
  <sheetFormatPr defaultRowHeight="15" x14ac:dyDescent="0.25"/>
  <cols>
    <col min="2" max="2" width="26.85546875" bestFit="1" customWidth="1"/>
    <col min="5" max="5" width="11.140625" bestFit="1" customWidth="1"/>
    <col min="7" max="7" width="9.7109375" bestFit="1" customWidth="1"/>
    <col min="8" max="8" width="9.28515625" bestFit="1" customWidth="1"/>
    <col min="9" max="9" width="18.7109375" bestFit="1" customWidth="1"/>
    <col min="10" max="10" width="15.28515625" bestFit="1" customWidth="1"/>
    <col min="12" max="12" width="18" bestFit="1" customWidth="1"/>
    <col min="14" max="14" width="12" bestFit="1" customWidth="1"/>
    <col min="16" max="16" width="12" bestFit="1" customWidth="1"/>
  </cols>
  <sheetData>
    <row r="1" spans="1:11" ht="18.75" x14ac:dyDescent="0.3">
      <c r="A1" s="54" t="s">
        <v>46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9.75" customHeight="1" thickBot="1" x14ac:dyDescent="0.3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15.75" thickBot="1" x14ac:dyDescent="0.3">
      <c r="A3" s="1"/>
      <c r="B3" s="55" t="s">
        <v>27</v>
      </c>
      <c r="C3" s="56"/>
      <c r="D3" s="56"/>
      <c r="E3" s="57"/>
      <c r="G3" s="55" t="s">
        <v>28</v>
      </c>
      <c r="H3" s="56"/>
      <c r="I3" s="56"/>
      <c r="J3" s="56"/>
      <c r="K3" s="57"/>
    </row>
    <row r="4" spans="1:11" x14ac:dyDescent="0.25">
      <c r="A4" s="10"/>
      <c r="B4" s="58" t="s">
        <v>15</v>
      </c>
      <c r="C4" s="59"/>
      <c r="D4" s="59"/>
      <c r="E4" s="60"/>
      <c r="G4" s="58" t="s">
        <v>21</v>
      </c>
      <c r="H4" s="59"/>
      <c r="I4" s="59"/>
      <c r="J4" s="59"/>
      <c r="K4" s="60"/>
    </row>
    <row r="5" spans="1:11" x14ac:dyDescent="0.25">
      <c r="A5" s="5"/>
      <c r="B5" s="2" t="s">
        <v>12</v>
      </c>
      <c r="C5" s="31" t="s">
        <v>30</v>
      </c>
      <c r="D5" s="11" t="s">
        <v>24</v>
      </c>
      <c r="E5" s="12" t="s">
        <v>16</v>
      </c>
      <c r="G5" s="38" t="s">
        <v>30</v>
      </c>
      <c r="H5" s="10" t="s">
        <v>17</v>
      </c>
      <c r="I5" s="10" t="s">
        <v>18</v>
      </c>
      <c r="J5" s="10" t="s">
        <v>20</v>
      </c>
      <c r="K5" s="16" t="s">
        <v>19</v>
      </c>
    </row>
    <row r="6" spans="1:11" x14ac:dyDescent="0.25">
      <c r="A6" s="5"/>
      <c r="B6" s="28" t="s">
        <v>0</v>
      </c>
      <c r="C6" s="29">
        <v>0</v>
      </c>
      <c r="D6" s="20">
        <v>0</v>
      </c>
      <c r="E6" s="13">
        <f>D6-C6</f>
        <v>0</v>
      </c>
      <c r="G6" s="21">
        <f>C6</f>
        <v>0</v>
      </c>
      <c r="H6" s="6">
        <v>9300</v>
      </c>
      <c r="I6" s="20">
        <f>G6*H6</f>
        <v>0</v>
      </c>
      <c r="J6" s="17">
        <v>0</v>
      </c>
      <c r="K6" s="3"/>
    </row>
    <row r="7" spans="1:11" x14ac:dyDescent="0.25">
      <c r="A7" s="5"/>
      <c r="B7" s="28" t="s">
        <v>9</v>
      </c>
      <c r="C7" s="29">
        <v>1500</v>
      </c>
      <c r="D7" s="20">
        <v>1580</v>
      </c>
      <c r="E7" s="13">
        <f>D7-C7</f>
        <v>80</v>
      </c>
      <c r="G7" s="21">
        <f>C7</f>
        <v>1500</v>
      </c>
      <c r="H7" s="6">
        <v>9300</v>
      </c>
      <c r="I7" s="20">
        <f t="shared" ref="I7:I12" si="0">G7*H7</f>
        <v>13950000</v>
      </c>
      <c r="J7" s="17">
        <v>0</v>
      </c>
      <c r="K7" s="3"/>
    </row>
    <row r="8" spans="1:11" x14ac:dyDescent="0.25">
      <c r="A8" s="5"/>
      <c r="B8" s="28" t="s">
        <v>3</v>
      </c>
      <c r="C8" s="29">
        <v>1500</v>
      </c>
      <c r="D8" s="20">
        <v>1585</v>
      </c>
      <c r="E8" s="13">
        <f t="shared" ref="E8:E12" si="1">D8-C8</f>
        <v>85</v>
      </c>
      <c r="G8" s="21">
        <f t="shared" ref="G8:G9" si="2">C8</f>
        <v>1500</v>
      </c>
      <c r="H8" s="6">
        <v>9300</v>
      </c>
      <c r="I8" s="20">
        <f t="shared" si="0"/>
        <v>13950000</v>
      </c>
      <c r="J8" s="17">
        <v>0</v>
      </c>
      <c r="K8" s="3"/>
    </row>
    <row r="9" spans="1:11" x14ac:dyDescent="0.25">
      <c r="A9" s="5"/>
      <c r="B9" s="28" t="s">
        <v>11</v>
      </c>
      <c r="C9" s="30">
        <v>1000</v>
      </c>
      <c r="D9" s="20">
        <v>1085</v>
      </c>
      <c r="E9" s="13">
        <f t="shared" si="1"/>
        <v>85</v>
      </c>
      <c r="G9" s="21">
        <f t="shared" si="2"/>
        <v>1000</v>
      </c>
      <c r="H9" s="6">
        <v>9300</v>
      </c>
      <c r="I9" s="20">
        <f t="shared" si="0"/>
        <v>9300000</v>
      </c>
      <c r="J9" s="17">
        <v>0</v>
      </c>
      <c r="K9" s="3"/>
    </row>
    <row r="10" spans="1:11" x14ac:dyDescent="0.25">
      <c r="A10" s="5"/>
      <c r="B10" s="28" t="s">
        <v>6</v>
      </c>
      <c r="C10" s="29">
        <v>0</v>
      </c>
      <c r="D10" s="20">
        <v>0</v>
      </c>
      <c r="E10" s="13">
        <f t="shared" si="1"/>
        <v>0</v>
      </c>
      <c r="G10" s="21">
        <f>D10</f>
        <v>0</v>
      </c>
      <c r="H10" s="6">
        <v>9300</v>
      </c>
      <c r="I10" s="20">
        <f t="shared" si="0"/>
        <v>0</v>
      </c>
      <c r="J10" s="17">
        <v>0</v>
      </c>
      <c r="K10" s="3"/>
    </row>
    <row r="11" spans="1:11" x14ac:dyDescent="0.25">
      <c r="A11" s="5"/>
      <c r="B11" s="28" t="s">
        <v>13</v>
      </c>
      <c r="C11" s="29">
        <v>0</v>
      </c>
      <c r="D11" s="20">
        <v>0</v>
      </c>
      <c r="E11" s="13">
        <f t="shared" si="1"/>
        <v>0</v>
      </c>
      <c r="G11" s="21">
        <f t="shared" ref="G11:G12" si="3">D11</f>
        <v>0</v>
      </c>
      <c r="H11" s="6">
        <v>9300</v>
      </c>
      <c r="I11" s="20">
        <f t="shared" si="0"/>
        <v>0</v>
      </c>
      <c r="J11" s="17">
        <v>0</v>
      </c>
      <c r="K11" s="3"/>
    </row>
    <row r="12" spans="1:11" x14ac:dyDescent="0.25">
      <c r="A12" s="5"/>
      <c r="B12" s="28" t="s">
        <v>10</v>
      </c>
      <c r="C12" s="29">
        <v>0</v>
      </c>
      <c r="D12" s="20">
        <v>0</v>
      </c>
      <c r="E12" s="13">
        <f t="shared" si="1"/>
        <v>0</v>
      </c>
      <c r="G12" s="21">
        <f t="shared" si="3"/>
        <v>0</v>
      </c>
      <c r="H12" s="6">
        <v>9300</v>
      </c>
      <c r="I12" s="20">
        <f t="shared" si="0"/>
        <v>0</v>
      </c>
      <c r="J12" s="17">
        <v>0</v>
      </c>
      <c r="K12" s="3"/>
    </row>
    <row r="13" spans="1:11" x14ac:dyDescent="0.25">
      <c r="A13" s="5"/>
      <c r="B13" s="32" t="s">
        <v>25</v>
      </c>
      <c r="C13" s="18"/>
      <c r="D13" s="20"/>
      <c r="E13" s="13"/>
      <c r="G13" s="21"/>
      <c r="H13" s="6"/>
      <c r="I13" s="20"/>
      <c r="J13" s="17"/>
      <c r="K13" s="3"/>
    </row>
    <row r="14" spans="1:11" x14ac:dyDescent="0.25">
      <c r="A14" s="5"/>
      <c r="B14" s="2"/>
      <c r="C14" s="18"/>
      <c r="D14" s="20"/>
      <c r="E14" s="13"/>
      <c r="G14" s="21"/>
      <c r="H14" s="6"/>
      <c r="I14" s="20"/>
      <c r="J14" s="17"/>
      <c r="K14" s="3"/>
    </row>
    <row r="15" spans="1:11" x14ac:dyDescent="0.25">
      <c r="A15" s="5"/>
      <c r="B15" s="33" t="s">
        <v>15</v>
      </c>
      <c r="C15" s="19">
        <f>SUM(C6:C14)</f>
        <v>4000</v>
      </c>
      <c r="D15" s="6">
        <f>SUM(D6:D14)</f>
        <v>4250</v>
      </c>
      <c r="E15" s="13">
        <f>D15-C15</f>
        <v>250</v>
      </c>
      <c r="G15" s="4">
        <f>SUM(G6:G14)</f>
        <v>4000</v>
      </c>
      <c r="H15" s="6">
        <v>9300</v>
      </c>
      <c r="I15" s="24">
        <f>SUM(I6:I14)</f>
        <v>37200000</v>
      </c>
      <c r="J15" s="22">
        <f>SUM(J6:J14)</f>
        <v>0</v>
      </c>
      <c r="K15" s="3"/>
    </row>
    <row r="16" spans="1:11" x14ac:dyDescent="0.25">
      <c r="A16" s="5"/>
      <c r="B16" s="2"/>
      <c r="C16" s="15"/>
      <c r="D16" s="5"/>
      <c r="E16" s="13"/>
      <c r="G16" s="4"/>
      <c r="H16" s="5"/>
      <c r="I16" s="5"/>
      <c r="J16" s="5"/>
      <c r="K16" s="3"/>
    </row>
    <row r="17" spans="1:16" x14ac:dyDescent="0.25">
      <c r="A17" s="5"/>
      <c r="B17" s="2"/>
      <c r="C17" s="14"/>
      <c r="D17" s="5"/>
      <c r="E17" s="3"/>
      <c r="G17" s="38" t="s">
        <v>30</v>
      </c>
      <c r="H17" s="10" t="s">
        <v>17</v>
      </c>
      <c r="I17" s="10" t="s">
        <v>18</v>
      </c>
      <c r="J17" s="10" t="s">
        <v>20</v>
      </c>
      <c r="K17" s="16" t="s">
        <v>19</v>
      </c>
    </row>
    <row r="18" spans="1:16" x14ac:dyDescent="0.25">
      <c r="A18" s="5"/>
      <c r="B18" s="28" t="s">
        <v>1</v>
      </c>
      <c r="C18" s="29">
        <v>0</v>
      </c>
      <c r="D18" s="20">
        <v>0</v>
      </c>
      <c r="E18" s="13">
        <f>D18-C18</f>
        <v>0</v>
      </c>
      <c r="G18" s="21">
        <f>C18</f>
        <v>0</v>
      </c>
      <c r="H18" s="6">
        <v>9300</v>
      </c>
      <c r="I18" s="20">
        <f>G18*H18</f>
        <v>0</v>
      </c>
      <c r="J18" s="5">
        <v>0</v>
      </c>
      <c r="K18" s="3"/>
    </row>
    <row r="19" spans="1:16" x14ac:dyDescent="0.25">
      <c r="A19" s="5"/>
      <c r="B19" s="28" t="s">
        <v>4</v>
      </c>
      <c r="C19" s="29">
        <v>1500</v>
      </c>
      <c r="D19" s="20">
        <v>1580</v>
      </c>
      <c r="E19" s="13">
        <f t="shared" ref="E19:E24" si="4">D19-C19</f>
        <v>80</v>
      </c>
      <c r="G19" s="21">
        <f t="shared" ref="G19:G24" si="5">C19</f>
        <v>1500</v>
      </c>
      <c r="H19" s="6">
        <v>9300</v>
      </c>
      <c r="I19" s="20">
        <f t="shared" ref="I19:I24" si="6">G19*H19</f>
        <v>13950000</v>
      </c>
      <c r="J19" s="5">
        <v>0</v>
      </c>
      <c r="K19" s="3"/>
    </row>
    <row r="20" spans="1:16" x14ac:dyDescent="0.25">
      <c r="A20" s="5"/>
      <c r="B20" s="28" t="s">
        <v>2</v>
      </c>
      <c r="C20" s="29">
        <v>1500</v>
      </c>
      <c r="D20" s="20">
        <v>1578</v>
      </c>
      <c r="E20" s="13">
        <f t="shared" si="4"/>
        <v>78</v>
      </c>
      <c r="G20" s="21">
        <f t="shared" si="5"/>
        <v>1500</v>
      </c>
      <c r="H20" s="6">
        <v>9300</v>
      </c>
      <c r="I20" s="20">
        <f t="shared" si="6"/>
        <v>13950000</v>
      </c>
      <c r="J20" s="23">
        <v>0</v>
      </c>
      <c r="K20" s="3"/>
      <c r="N20" s="37">
        <v>27900000</v>
      </c>
      <c r="P20" s="40">
        <f>I31-N20</f>
        <v>46500000</v>
      </c>
    </row>
    <row r="21" spans="1:16" x14ac:dyDescent="0.25">
      <c r="A21" s="5"/>
      <c r="B21" s="28" t="s">
        <v>8</v>
      </c>
      <c r="C21" s="30">
        <v>1000</v>
      </c>
      <c r="D21" s="20">
        <v>1082</v>
      </c>
      <c r="E21" s="13">
        <f t="shared" si="4"/>
        <v>82</v>
      </c>
      <c r="G21" s="21">
        <f t="shared" si="5"/>
        <v>1000</v>
      </c>
      <c r="H21" s="6">
        <v>9300</v>
      </c>
      <c r="I21" s="20">
        <f t="shared" si="6"/>
        <v>9300000</v>
      </c>
      <c r="J21" s="17">
        <v>0</v>
      </c>
      <c r="K21" s="3"/>
    </row>
    <row r="22" spans="1:16" x14ac:dyDescent="0.25">
      <c r="A22" s="5"/>
      <c r="B22" s="28" t="s">
        <v>7</v>
      </c>
      <c r="C22" s="29">
        <v>0</v>
      </c>
      <c r="D22" s="20">
        <v>0</v>
      </c>
      <c r="E22" s="13">
        <f t="shared" si="4"/>
        <v>0</v>
      </c>
      <c r="G22" s="21">
        <f t="shared" si="5"/>
        <v>0</v>
      </c>
      <c r="H22" s="6">
        <v>9300</v>
      </c>
      <c r="I22" s="20">
        <f t="shared" si="6"/>
        <v>0</v>
      </c>
      <c r="J22" s="17">
        <v>0</v>
      </c>
      <c r="K22" s="3"/>
    </row>
    <row r="23" spans="1:16" x14ac:dyDescent="0.25">
      <c r="A23" s="5"/>
      <c r="B23" s="28" t="s">
        <v>14</v>
      </c>
      <c r="C23" s="29">
        <v>0</v>
      </c>
      <c r="D23" s="20">
        <v>0</v>
      </c>
      <c r="E23" s="13">
        <f t="shared" si="4"/>
        <v>0</v>
      </c>
      <c r="G23" s="21">
        <f t="shared" si="5"/>
        <v>0</v>
      </c>
      <c r="H23" s="6">
        <v>9300</v>
      </c>
      <c r="I23" s="20">
        <f t="shared" si="6"/>
        <v>0</v>
      </c>
      <c r="J23" s="17">
        <v>0</v>
      </c>
      <c r="K23" s="3"/>
      <c r="P23" s="40">
        <f>P20+N20</f>
        <v>74400000</v>
      </c>
    </row>
    <row r="24" spans="1:16" x14ac:dyDescent="0.25">
      <c r="A24" s="5"/>
      <c r="B24" s="28" t="s">
        <v>5</v>
      </c>
      <c r="C24" s="29">
        <v>0</v>
      </c>
      <c r="D24" s="20">
        <v>0</v>
      </c>
      <c r="E24" s="13">
        <f t="shared" si="4"/>
        <v>0</v>
      </c>
      <c r="G24" s="21">
        <f t="shared" si="5"/>
        <v>0</v>
      </c>
      <c r="H24" s="6">
        <v>9300</v>
      </c>
      <c r="I24" s="20">
        <f t="shared" si="6"/>
        <v>0</v>
      </c>
      <c r="J24" s="17">
        <v>0</v>
      </c>
      <c r="K24" s="3"/>
    </row>
    <row r="25" spans="1:16" x14ac:dyDescent="0.25">
      <c r="A25" s="5"/>
      <c r="B25" s="32" t="s">
        <v>29</v>
      </c>
      <c r="C25" s="29"/>
      <c r="D25" s="20"/>
      <c r="E25" s="13"/>
      <c r="G25" s="21"/>
      <c r="H25" s="6"/>
      <c r="I25" s="20"/>
      <c r="J25" s="17"/>
      <c r="K25" s="3"/>
    </row>
    <row r="26" spans="1:16" x14ac:dyDescent="0.25">
      <c r="A26" s="5"/>
      <c r="B26" s="28"/>
      <c r="C26" s="29"/>
      <c r="D26" s="20"/>
      <c r="E26" s="13"/>
      <c r="G26" s="21"/>
      <c r="H26" s="6"/>
      <c r="I26" s="20"/>
      <c r="J26" s="5"/>
      <c r="K26" s="3"/>
    </row>
    <row r="27" spans="1:16" x14ac:dyDescent="0.25">
      <c r="A27" s="5"/>
      <c r="B27" s="34" t="s">
        <v>15</v>
      </c>
      <c r="C27" s="15">
        <f>SUM(C18:C24)</f>
        <v>4000</v>
      </c>
      <c r="D27" s="27">
        <f>SUM(D19+D20+D21)</f>
        <v>4240</v>
      </c>
      <c r="E27" s="13">
        <f>D27-C27</f>
        <v>240</v>
      </c>
      <c r="G27" s="4">
        <f>SUM(G18:G24)</f>
        <v>4000</v>
      </c>
      <c r="H27" s="6">
        <v>9300</v>
      </c>
      <c r="I27" s="24">
        <f>SUM(I18:I24)</f>
        <v>37200000</v>
      </c>
      <c r="J27" s="5">
        <f>SUM(J6:J24)</f>
        <v>0</v>
      </c>
      <c r="K27" s="3"/>
    </row>
    <row r="28" spans="1:16" x14ac:dyDescent="0.25">
      <c r="A28" s="5"/>
      <c r="B28" s="34"/>
      <c r="C28" s="15"/>
      <c r="D28" s="5"/>
      <c r="E28" s="13"/>
      <c r="G28" s="4"/>
      <c r="H28" s="6"/>
      <c r="I28" s="35"/>
      <c r="J28" s="5"/>
      <c r="K28" s="3"/>
    </row>
    <row r="29" spans="1:16" x14ac:dyDescent="0.25">
      <c r="A29" s="5"/>
      <c r="B29" s="34"/>
      <c r="C29" s="15"/>
      <c r="D29" s="5"/>
      <c r="E29" s="13"/>
      <c r="G29" s="4"/>
      <c r="H29" s="6"/>
      <c r="I29" s="35"/>
      <c r="J29" s="5"/>
      <c r="K29" s="3"/>
    </row>
    <row r="30" spans="1:16" x14ac:dyDescent="0.25">
      <c r="A30" s="5"/>
      <c r="B30" s="4"/>
      <c r="C30" s="5"/>
      <c r="D30" s="5"/>
      <c r="E30" s="3"/>
      <c r="G30" s="4"/>
      <c r="H30" s="5"/>
      <c r="I30" s="5"/>
      <c r="J30" s="5"/>
      <c r="K30" s="3"/>
    </row>
    <row r="31" spans="1:16" x14ac:dyDescent="0.25">
      <c r="A31" s="5"/>
      <c r="B31" s="4"/>
      <c r="C31" s="5"/>
      <c r="D31" s="5"/>
      <c r="E31" s="3"/>
      <c r="G31" s="4" t="s">
        <v>22</v>
      </c>
      <c r="H31" s="5"/>
      <c r="I31" s="25">
        <f>SUM(I15+I27)</f>
        <v>74400000</v>
      </c>
      <c r="J31" s="17">
        <f>J27</f>
        <v>0</v>
      </c>
      <c r="K31" s="3"/>
    </row>
    <row r="32" spans="1:16" ht="15.75" thickBot="1" x14ac:dyDescent="0.3">
      <c r="A32" s="5"/>
      <c r="B32" s="4"/>
      <c r="C32" s="5"/>
      <c r="D32" s="5"/>
      <c r="E32" s="3"/>
      <c r="G32" s="4" t="s">
        <v>26</v>
      </c>
      <c r="H32" s="5"/>
      <c r="I32" s="37">
        <f>I31/2</f>
        <v>37200000</v>
      </c>
      <c r="J32" s="5"/>
      <c r="K32" s="3"/>
    </row>
    <row r="33" spans="1:16" ht="15.75" thickBot="1" x14ac:dyDescent="0.3">
      <c r="A33" s="5"/>
      <c r="B33" s="4"/>
      <c r="C33" s="5"/>
      <c r="D33" s="5"/>
      <c r="E33" s="3"/>
      <c r="G33" s="4" t="s">
        <v>23</v>
      </c>
      <c r="H33" s="5"/>
      <c r="I33" s="36">
        <f>I31-I32</f>
        <v>37200000</v>
      </c>
      <c r="J33" s="5"/>
      <c r="K33" s="3"/>
    </row>
    <row r="34" spans="1:16" x14ac:dyDescent="0.25">
      <c r="A34" s="5"/>
      <c r="B34" s="4"/>
      <c r="C34" s="5"/>
      <c r="D34" s="27">
        <f>D15+D27</f>
        <v>8490</v>
      </c>
      <c r="E34" s="3"/>
      <c r="G34" s="4"/>
      <c r="H34" s="5"/>
      <c r="I34" s="26"/>
      <c r="J34" s="5"/>
      <c r="K34" s="3"/>
    </row>
    <row r="35" spans="1:16" ht="15.75" thickBot="1" x14ac:dyDescent="0.3">
      <c r="A35" s="5"/>
      <c r="B35" s="7"/>
      <c r="C35" s="8"/>
      <c r="D35" s="8"/>
      <c r="E35" s="9"/>
      <c r="G35" s="7"/>
      <c r="H35" s="8"/>
      <c r="I35" s="8"/>
      <c r="J35" s="8"/>
      <c r="K35" s="9"/>
    </row>
    <row r="36" spans="1:16" x14ac:dyDescent="0.25">
      <c r="B36" s="39"/>
    </row>
    <row r="37" spans="1:16" ht="18.75" x14ac:dyDescent="0.3">
      <c r="A37" s="129" t="s">
        <v>47</v>
      </c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85"/>
      <c r="M37" s="85"/>
      <c r="N37" s="85"/>
      <c r="O37" s="85"/>
      <c r="P37" s="85"/>
    </row>
    <row r="38" spans="1:16" ht="19.5" thickBot="1" x14ac:dyDescent="0.35">
      <c r="A38" s="130"/>
      <c r="B38" s="131">
        <v>43371</v>
      </c>
      <c r="C38" s="130"/>
      <c r="D38" s="130"/>
      <c r="E38" s="130"/>
      <c r="F38" s="130"/>
      <c r="G38" s="130"/>
      <c r="H38" s="130"/>
      <c r="I38" s="130"/>
      <c r="J38" s="130"/>
      <c r="K38" s="130"/>
      <c r="L38" s="85"/>
      <c r="M38" s="85"/>
      <c r="N38" s="85"/>
      <c r="O38" s="85"/>
      <c r="P38" s="85"/>
    </row>
    <row r="39" spans="1:16" ht="15.75" thickBot="1" x14ac:dyDescent="0.3">
      <c r="A39" s="132"/>
      <c r="B39" s="133" t="s">
        <v>27</v>
      </c>
      <c r="C39" s="134"/>
      <c r="D39" s="134"/>
      <c r="E39" s="135"/>
      <c r="F39" s="85"/>
      <c r="G39" s="133" t="s">
        <v>28</v>
      </c>
      <c r="H39" s="134"/>
      <c r="I39" s="134"/>
      <c r="J39" s="134"/>
      <c r="K39" s="135"/>
      <c r="L39" s="85"/>
      <c r="M39" s="85"/>
      <c r="N39" s="85"/>
      <c r="O39" s="85"/>
      <c r="P39" s="85"/>
    </row>
    <row r="40" spans="1:16" x14ac:dyDescent="0.25">
      <c r="A40" s="136"/>
      <c r="B40" s="137" t="s">
        <v>15</v>
      </c>
      <c r="C40" s="138"/>
      <c r="D40" s="138"/>
      <c r="E40" s="139"/>
      <c r="F40" s="85"/>
      <c r="G40" s="137" t="s">
        <v>21</v>
      </c>
      <c r="H40" s="138"/>
      <c r="I40" s="138"/>
      <c r="J40" s="138"/>
      <c r="K40" s="139"/>
      <c r="L40" s="85"/>
      <c r="M40" s="85"/>
      <c r="N40" s="85"/>
      <c r="O40" s="85"/>
      <c r="P40" s="85"/>
    </row>
    <row r="41" spans="1:16" x14ac:dyDescent="0.25">
      <c r="A41" s="140"/>
      <c r="B41" s="141" t="s">
        <v>12</v>
      </c>
      <c r="C41" s="142" t="s">
        <v>30</v>
      </c>
      <c r="D41" s="142" t="s">
        <v>24</v>
      </c>
      <c r="E41" s="143" t="s">
        <v>16</v>
      </c>
      <c r="F41" s="85"/>
      <c r="G41" s="144" t="s">
        <v>30</v>
      </c>
      <c r="H41" s="136" t="s">
        <v>17</v>
      </c>
      <c r="I41" s="136" t="s">
        <v>18</v>
      </c>
      <c r="J41" s="136" t="s">
        <v>20</v>
      </c>
      <c r="K41" s="145" t="s">
        <v>19</v>
      </c>
      <c r="L41" s="85"/>
      <c r="M41" s="85"/>
      <c r="N41" s="85"/>
      <c r="O41" s="85"/>
      <c r="P41" s="85"/>
    </row>
    <row r="42" spans="1:16" x14ac:dyDescent="0.25">
      <c r="A42" s="140"/>
      <c r="B42" s="146" t="s">
        <v>49</v>
      </c>
      <c r="C42" s="147">
        <v>0</v>
      </c>
      <c r="D42" s="148">
        <f ca="1">SUM(C42-D42)</f>
        <v>0</v>
      </c>
      <c r="E42" s="149">
        <f ca="1">D42-C42</f>
        <v>0</v>
      </c>
      <c r="F42" s="85"/>
      <c r="G42" s="150">
        <f>C42</f>
        <v>0</v>
      </c>
      <c r="H42" s="148">
        <v>9650</v>
      </c>
      <c r="I42" s="148">
        <f>G42*H42</f>
        <v>0</v>
      </c>
      <c r="J42" s="140">
        <v>0</v>
      </c>
      <c r="K42" s="151"/>
      <c r="L42" s="85"/>
      <c r="M42" s="85"/>
      <c r="N42" s="85"/>
      <c r="O42" s="85"/>
      <c r="P42" s="85"/>
    </row>
    <row r="43" spans="1:16" x14ac:dyDescent="0.25">
      <c r="A43" s="140"/>
      <c r="B43" s="146" t="s">
        <v>48</v>
      </c>
      <c r="C43" s="147">
        <v>500</v>
      </c>
      <c r="D43" s="148">
        <f t="shared" ref="D43:D63" ca="1" si="7">SUM(C43-D43)</f>
        <v>0</v>
      </c>
      <c r="E43" s="149">
        <f ca="1">D43-C43</f>
        <v>0</v>
      </c>
      <c r="F43" s="85"/>
      <c r="G43" s="150">
        <f t="shared" ref="G43:G45" si="8">C43</f>
        <v>500</v>
      </c>
      <c r="H43" s="148">
        <v>9650</v>
      </c>
      <c r="I43" s="148">
        <f>G43*H43</f>
        <v>4825000</v>
      </c>
      <c r="J43" s="140">
        <v>0</v>
      </c>
      <c r="K43" s="151"/>
      <c r="L43" s="85"/>
      <c r="M43" s="85"/>
      <c r="N43" s="85"/>
      <c r="O43" s="85"/>
      <c r="P43" s="85"/>
    </row>
    <row r="44" spans="1:16" x14ac:dyDescent="0.25">
      <c r="A44" s="140"/>
      <c r="B44" s="146" t="s">
        <v>50</v>
      </c>
      <c r="C44" s="147">
        <v>0</v>
      </c>
      <c r="D44" s="148">
        <f t="shared" ca="1" si="7"/>
        <v>0</v>
      </c>
      <c r="E44" s="149">
        <f t="shared" ref="E44:E46" ca="1" si="9">D44-C44</f>
        <v>0</v>
      </c>
      <c r="F44" s="85"/>
      <c r="G44" s="150">
        <f t="shared" si="8"/>
        <v>0</v>
      </c>
      <c r="H44" s="148">
        <v>9650</v>
      </c>
      <c r="I44" s="148">
        <f t="shared" ref="I43:I48" si="10">G44*H44</f>
        <v>0</v>
      </c>
      <c r="J44" s="140">
        <v>0</v>
      </c>
      <c r="K44" s="151"/>
      <c r="L44" s="85"/>
      <c r="M44" s="85"/>
      <c r="N44" s="85"/>
      <c r="O44" s="85"/>
      <c r="P44" s="85"/>
    </row>
    <row r="45" spans="1:16" x14ac:dyDescent="0.25">
      <c r="A45" s="140"/>
      <c r="B45" s="146" t="s">
        <v>51</v>
      </c>
      <c r="C45" s="152">
        <v>0</v>
      </c>
      <c r="D45" s="148">
        <f t="shared" ca="1" si="7"/>
        <v>0</v>
      </c>
      <c r="E45" s="149">
        <f t="shared" ca="1" si="9"/>
        <v>0</v>
      </c>
      <c r="F45" s="85"/>
      <c r="G45" s="150">
        <f t="shared" si="8"/>
        <v>0</v>
      </c>
      <c r="H45" s="148">
        <v>9650</v>
      </c>
      <c r="I45" s="148">
        <f t="shared" si="10"/>
        <v>0</v>
      </c>
      <c r="J45" s="140">
        <v>0</v>
      </c>
      <c r="K45" s="151"/>
      <c r="L45" s="85"/>
      <c r="M45" s="85"/>
      <c r="N45" s="85"/>
      <c r="O45" s="85"/>
      <c r="P45" s="85"/>
    </row>
    <row r="46" spans="1:16" x14ac:dyDescent="0.25">
      <c r="A46" s="140"/>
      <c r="B46" s="146" t="s">
        <v>52</v>
      </c>
      <c r="C46" s="147">
        <v>500</v>
      </c>
      <c r="D46" s="148">
        <f t="shared" ca="1" si="7"/>
        <v>0</v>
      </c>
      <c r="E46" s="149">
        <f t="shared" ca="1" si="9"/>
        <v>-500</v>
      </c>
      <c r="F46" s="85"/>
      <c r="G46" s="150">
        <f>SUM(C46)</f>
        <v>500</v>
      </c>
      <c r="H46" s="148">
        <v>9650</v>
      </c>
      <c r="I46" s="148">
        <f>G46*H46</f>
        <v>4825000</v>
      </c>
      <c r="J46" s="140">
        <v>0</v>
      </c>
      <c r="K46" s="151"/>
      <c r="L46" s="85"/>
      <c r="M46" s="85"/>
      <c r="N46" s="85"/>
      <c r="O46" s="85"/>
      <c r="P46" s="85"/>
    </row>
    <row r="47" spans="1:16" x14ac:dyDescent="0.25">
      <c r="A47" s="140"/>
      <c r="B47" s="146" t="s">
        <v>53</v>
      </c>
      <c r="C47" s="147">
        <v>500</v>
      </c>
      <c r="D47" s="148">
        <f t="shared" ca="1" si="7"/>
        <v>0</v>
      </c>
      <c r="E47" s="149">
        <f ca="1">D47-C47</f>
        <v>-1000</v>
      </c>
      <c r="F47" s="85"/>
      <c r="G47" s="150">
        <f>C47</f>
        <v>500</v>
      </c>
      <c r="H47" s="148">
        <v>9650</v>
      </c>
      <c r="I47" s="148">
        <f t="shared" si="10"/>
        <v>4825000</v>
      </c>
      <c r="J47" s="140">
        <v>0</v>
      </c>
      <c r="K47" s="151"/>
      <c r="L47" s="85"/>
      <c r="M47" s="85"/>
      <c r="N47" s="85"/>
      <c r="O47" s="85"/>
      <c r="P47" s="85"/>
    </row>
    <row r="48" spans="1:16" x14ac:dyDescent="0.25">
      <c r="A48" s="140"/>
      <c r="B48" s="146" t="s">
        <v>54</v>
      </c>
      <c r="C48" s="147">
        <v>500</v>
      </c>
      <c r="D48" s="148">
        <f t="shared" ca="1" si="7"/>
        <v>0</v>
      </c>
      <c r="E48" s="149">
        <f ca="1">D48-C48</f>
        <v>-500</v>
      </c>
      <c r="F48" s="85"/>
      <c r="G48" s="150">
        <f>SUM(C48)</f>
        <v>500</v>
      </c>
      <c r="H48" s="148">
        <v>9650</v>
      </c>
      <c r="I48" s="148">
        <f t="shared" si="10"/>
        <v>4825000</v>
      </c>
      <c r="J48" s="140">
        <v>0</v>
      </c>
      <c r="K48" s="151"/>
      <c r="L48" s="85"/>
      <c r="M48" s="85"/>
      <c r="N48" s="85"/>
      <c r="O48" s="85"/>
      <c r="P48" s="85"/>
    </row>
    <row r="49" spans="1:16" x14ac:dyDescent="0.25">
      <c r="A49" s="140"/>
      <c r="B49" s="153" t="s">
        <v>55</v>
      </c>
      <c r="C49" s="154"/>
      <c r="D49" s="148">
        <f t="shared" ca="1" si="7"/>
        <v>0</v>
      </c>
      <c r="E49" s="149"/>
      <c r="F49" s="85"/>
      <c r="G49" s="150"/>
      <c r="H49" s="148"/>
      <c r="I49" s="148"/>
      <c r="J49" s="140"/>
      <c r="K49" s="151"/>
      <c r="L49" s="85"/>
      <c r="M49" s="85"/>
      <c r="N49" s="85"/>
      <c r="O49" s="85"/>
      <c r="P49" s="85"/>
    </row>
    <row r="50" spans="1:16" x14ac:dyDescent="0.25">
      <c r="A50" s="140"/>
      <c r="B50" s="141"/>
      <c r="C50" s="154"/>
      <c r="D50" s="148">
        <f t="shared" ca="1" si="7"/>
        <v>0</v>
      </c>
      <c r="E50" s="149"/>
      <c r="F50" s="85"/>
      <c r="G50" s="150"/>
      <c r="H50" s="148"/>
      <c r="I50" s="148"/>
      <c r="J50" s="140"/>
      <c r="K50" s="151"/>
      <c r="L50" s="85"/>
      <c r="M50" s="85"/>
      <c r="N50" s="85"/>
      <c r="O50" s="85"/>
      <c r="P50" s="85"/>
    </row>
    <row r="51" spans="1:16" x14ac:dyDescent="0.25">
      <c r="A51" s="140"/>
      <c r="B51" s="155" t="s">
        <v>15</v>
      </c>
      <c r="C51" s="156">
        <f>SUM(C42:C50)</f>
        <v>2000</v>
      </c>
      <c r="D51" s="148">
        <f t="shared" ca="1" si="7"/>
        <v>0</v>
      </c>
      <c r="E51" s="149">
        <f>C51</f>
        <v>2000</v>
      </c>
      <c r="F51" s="85"/>
      <c r="G51" s="150">
        <f>SUM(G42:G50)</f>
        <v>2000</v>
      </c>
      <c r="H51" s="148">
        <v>9650</v>
      </c>
      <c r="I51" s="158">
        <f>SUM(I42:I50)</f>
        <v>19300000</v>
      </c>
      <c r="J51" s="159"/>
      <c r="K51" s="151"/>
      <c r="L51" s="85"/>
      <c r="M51" s="85"/>
      <c r="N51" s="85"/>
      <c r="O51" s="85"/>
      <c r="P51" s="85"/>
    </row>
    <row r="52" spans="1:16" x14ac:dyDescent="0.25">
      <c r="A52" s="140"/>
      <c r="B52" s="141"/>
      <c r="C52" s="156"/>
      <c r="D52" s="148"/>
      <c r="E52" s="149"/>
      <c r="F52" s="85"/>
      <c r="G52" s="157"/>
      <c r="H52" s="140"/>
      <c r="I52" s="140"/>
      <c r="J52" s="140"/>
      <c r="K52" s="151"/>
      <c r="L52" s="85"/>
      <c r="M52" s="85"/>
      <c r="N52" s="85"/>
      <c r="O52" s="85"/>
      <c r="P52" s="85"/>
    </row>
    <row r="53" spans="1:16" x14ac:dyDescent="0.25">
      <c r="A53" s="140"/>
      <c r="B53" s="141"/>
      <c r="C53" s="154"/>
      <c r="D53" s="148"/>
      <c r="E53" s="151"/>
      <c r="F53" s="85"/>
      <c r="G53" s="144" t="s">
        <v>30</v>
      </c>
      <c r="H53" s="136" t="s">
        <v>17</v>
      </c>
      <c r="I53" s="136" t="s">
        <v>18</v>
      </c>
      <c r="J53" s="136" t="s">
        <v>20</v>
      </c>
      <c r="K53" s="145" t="s">
        <v>19</v>
      </c>
      <c r="L53" s="85"/>
      <c r="M53" s="85"/>
      <c r="N53" s="85"/>
      <c r="O53" s="85"/>
      <c r="P53" s="85"/>
    </row>
    <row r="54" spans="1:16" x14ac:dyDescent="0.25">
      <c r="A54" s="140"/>
      <c r="B54" s="146" t="s">
        <v>56</v>
      </c>
      <c r="C54" s="147">
        <v>0</v>
      </c>
      <c r="D54" s="148">
        <f t="shared" ca="1" si="7"/>
        <v>0</v>
      </c>
      <c r="E54" s="149">
        <f ca="1">D54-C54</f>
        <v>0</v>
      </c>
      <c r="F54" s="85"/>
      <c r="G54" s="150">
        <f>C54</f>
        <v>0</v>
      </c>
      <c r="H54" s="148">
        <v>9500</v>
      </c>
      <c r="I54" s="148">
        <f>G54*H54</f>
        <v>0</v>
      </c>
      <c r="J54" s="140">
        <v>0</v>
      </c>
      <c r="K54" s="151"/>
      <c r="L54" s="85"/>
      <c r="M54" s="85"/>
      <c r="N54" s="85"/>
      <c r="O54" s="85"/>
      <c r="P54" s="85"/>
    </row>
    <row r="55" spans="1:16" x14ac:dyDescent="0.25">
      <c r="A55" s="140"/>
      <c r="B55" s="146" t="s">
        <v>57</v>
      </c>
      <c r="C55" s="85">
        <v>500</v>
      </c>
      <c r="D55" s="148">
        <f t="shared" ca="1" si="7"/>
        <v>0</v>
      </c>
      <c r="E55" s="149">
        <f t="shared" ref="E55:E60" ca="1" si="11">D55-C55</f>
        <v>0</v>
      </c>
      <c r="F55" s="85"/>
      <c r="G55" s="150">
        <f t="shared" ref="G55:G60" si="12">C55</f>
        <v>500</v>
      </c>
      <c r="H55" s="148">
        <v>9600</v>
      </c>
      <c r="I55" s="148">
        <f>G55*H55</f>
        <v>4800000</v>
      </c>
      <c r="J55" s="140">
        <v>0</v>
      </c>
      <c r="K55" s="151"/>
      <c r="L55" s="85"/>
      <c r="M55" s="85"/>
      <c r="N55" s="85"/>
      <c r="O55" s="85"/>
      <c r="P55" s="85"/>
    </row>
    <row r="56" spans="1:16" x14ac:dyDescent="0.25">
      <c r="A56" s="140"/>
      <c r="B56" s="146" t="s">
        <v>58</v>
      </c>
      <c r="C56" s="147">
        <v>0</v>
      </c>
      <c r="D56" s="148">
        <f t="shared" ca="1" si="7"/>
        <v>0</v>
      </c>
      <c r="E56" s="149">
        <f t="shared" ca="1" si="11"/>
        <v>0</v>
      </c>
      <c r="F56" s="85"/>
      <c r="G56" s="150">
        <f t="shared" si="12"/>
        <v>0</v>
      </c>
      <c r="H56" s="148">
        <v>9600</v>
      </c>
      <c r="I56" s="148">
        <f t="shared" ref="I55:I60" si="13">G56*H56</f>
        <v>0</v>
      </c>
      <c r="J56" s="160">
        <v>0</v>
      </c>
      <c r="K56" s="151"/>
      <c r="L56" s="85"/>
      <c r="M56" s="85"/>
      <c r="N56" s="161">
        <v>27900000</v>
      </c>
      <c r="O56" s="85"/>
      <c r="P56" s="162">
        <f>I67-N56</f>
        <v>10600000</v>
      </c>
    </row>
    <row r="57" spans="1:16" x14ac:dyDescent="0.25">
      <c r="A57" s="140"/>
      <c r="B57" s="146" t="s">
        <v>59</v>
      </c>
      <c r="C57" s="85">
        <v>0</v>
      </c>
      <c r="D57" s="148">
        <f t="shared" ca="1" si="7"/>
        <v>0</v>
      </c>
      <c r="E57" s="149">
        <f t="shared" ca="1" si="11"/>
        <v>0</v>
      </c>
      <c r="F57" s="85"/>
      <c r="G57" s="150">
        <f t="shared" si="12"/>
        <v>0</v>
      </c>
      <c r="H57" s="148">
        <v>9600</v>
      </c>
      <c r="I57" s="148">
        <f t="shared" si="13"/>
        <v>0</v>
      </c>
      <c r="J57" s="140">
        <v>0</v>
      </c>
      <c r="K57" s="151"/>
      <c r="L57" s="85"/>
      <c r="M57" s="85"/>
      <c r="N57" s="85"/>
      <c r="O57" s="85"/>
      <c r="P57" s="85"/>
    </row>
    <row r="58" spans="1:16" x14ac:dyDescent="0.25">
      <c r="A58" s="140"/>
      <c r="B58" s="146" t="s">
        <v>60</v>
      </c>
      <c r="C58" s="147">
        <v>500</v>
      </c>
      <c r="D58" s="148">
        <f t="shared" ca="1" si="7"/>
        <v>0</v>
      </c>
      <c r="E58" s="149">
        <f t="shared" ca="1" si="11"/>
        <v>-500</v>
      </c>
      <c r="F58" s="85"/>
      <c r="G58" s="150">
        <f t="shared" si="12"/>
        <v>500</v>
      </c>
      <c r="H58" s="148">
        <v>9600</v>
      </c>
      <c r="I58" s="148">
        <f>G58*H58</f>
        <v>4800000</v>
      </c>
      <c r="J58" s="140">
        <v>0</v>
      </c>
      <c r="K58" s="151"/>
      <c r="L58" s="85"/>
      <c r="M58" s="85"/>
      <c r="N58" s="85"/>
      <c r="O58" s="85"/>
      <c r="P58" s="85"/>
    </row>
    <row r="59" spans="1:16" x14ac:dyDescent="0.25">
      <c r="A59" s="140"/>
      <c r="B59" s="146" t="s">
        <v>61</v>
      </c>
      <c r="C59" s="147">
        <v>500</v>
      </c>
      <c r="D59" s="148">
        <f t="shared" ca="1" si="7"/>
        <v>0</v>
      </c>
      <c r="E59" s="149">
        <f t="shared" ca="1" si="11"/>
        <v>-1000</v>
      </c>
      <c r="F59" s="85"/>
      <c r="G59" s="150">
        <f t="shared" si="12"/>
        <v>500</v>
      </c>
      <c r="H59" s="148">
        <v>9600</v>
      </c>
      <c r="I59" s="148">
        <f t="shared" si="13"/>
        <v>4800000</v>
      </c>
      <c r="J59" s="140">
        <v>0</v>
      </c>
      <c r="K59" s="151"/>
      <c r="L59" s="85"/>
      <c r="M59" s="85"/>
      <c r="N59" s="85"/>
      <c r="O59" s="85"/>
      <c r="P59" s="162">
        <f>P56+N56</f>
        <v>38500000</v>
      </c>
    </row>
    <row r="60" spans="1:16" x14ac:dyDescent="0.25">
      <c r="A60" s="140"/>
      <c r="B60" s="146" t="s">
        <v>62</v>
      </c>
      <c r="C60" s="147">
        <v>500</v>
      </c>
      <c r="D60" s="148">
        <f t="shared" ca="1" si="7"/>
        <v>0</v>
      </c>
      <c r="E60" s="149">
        <f t="shared" ca="1" si="11"/>
        <v>-500</v>
      </c>
      <c r="F60" s="85"/>
      <c r="G60" s="150">
        <f t="shared" si="12"/>
        <v>500</v>
      </c>
      <c r="H60" s="148">
        <v>9600</v>
      </c>
      <c r="I60" s="148">
        <f t="shared" si="13"/>
        <v>4800000</v>
      </c>
      <c r="J60" s="140">
        <v>0</v>
      </c>
      <c r="K60" s="151"/>
      <c r="L60" s="85"/>
      <c r="M60" s="85"/>
      <c r="N60" s="85"/>
      <c r="O60" s="85"/>
      <c r="P60" s="85"/>
    </row>
    <row r="61" spans="1:16" x14ac:dyDescent="0.25">
      <c r="A61" s="140"/>
      <c r="B61" s="153" t="s">
        <v>63</v>
      </c>
      <c r="C61" s="147"/>
      <c r="D61" s="148">
        <f t="shared" ca="1" si="7"/>
        <v>0</v>
      </c>
      <c r="E61" s="149"/>
      <c r="F61" s="85"/>
      <c r="G61" s="150"/>
      <c r="H61" s="148"/>
      <c r="I61" s="148"/>
      <c r="J61" s="140"/>
      <c r="K61" s="151"/>
      <c r="L61" s="85"/>
      <c r="M61" s="85"/>
      <c r="N61" s="85"/>
      <c r="O61" s="85"/>
      <c r="P61" s="85"/>
    </row>
    <row r="62" spans="1:16" x14ac:dyDescent="0.25">
      <c r="A62" s="140"/>
      <c r="B62" s="146"/>
      <c r="C62" s="147"/>
      <c r="D62" s="148">
        <f t="shared" ca="1" si="7"/>
        <v>0</v>
      </c>
      <c r="E62" s="149"/>
      <c r="F62" s="85"/>
      <c r="G62" s="150"/>
      <c r="H62" s="148"/>
      <c r="I62" s="148"/>
      <c r="J62" s="140"/>
      <c r="K62" s="151"/>
      <c r="L62" s="85"/>
      <c r="M62" s="85"/>
      <c r="N62" s="85"/>
      <c r="O62" s="85"/>
      <c r="P62" s="85"/>
    </row>
    <row r="63" spans="1:16" x14ac:dyDescent="0.25">
      <c r="A63" s="140"/>
      <c r="B63" s="155" t="s">
        <v>15</v>
      </c>
      <c r="C63" s="156">
        <f>SUM(C54:C60)</f>
        <v>2000</v>
      </c>
      <c r="D63" s="148">
        <f t="shared" ca="1" si="7"/>
        <v>0</v>
      </c>
      <c r="E63" s="149">
        <f>SUM(C63)</f>
        <v>2000</v>
      </c>
      <c r="F63" s="85"/>
      <c r="G63" s="150">
        <f>SUM(G54:G60)</f>
        <v>2000</v>
      </c>
      <c r="H63" s="148">
        <v>9600</v>
      </c>
      <c r="I63" s="158">
        <f>SUM(I54:I60)</f>
        <v>19200000</v>
      </c>
      <c r="J63" s="140"/>
      <c r="K63" s="151"/>
      <c r="L63" s="85"/>
      <c r="M63" s="85"/>
      <c r="N63" s="85"/>
      <c r="O63" s="85"/>
      <c r="P63" s="85"/>
    </row>
    <row r="64" spans="1:16" x14ac:dyDescent="0.25">
      <c r="A64" s="140"/>
      <c r="B64" s="155"/>
      <c r="C64" s="156"/>
      <c r="D64" s="140"/>
      <c r="E64" s="149"/>
      <c r="F64" s="85"/>
      <c r="G64" s="157"/>
      <c r="H64" s="148"/>
      <c r="I64" s="158"/>
      <c r="J64" s="140"/>
      <c r="K64" s="151"/>
      <c r="L64" s="85"/>
      <c r="M64" s="85"/>
      <c r="N64" s="85"/>
      <c r="O64" s="85"/>
      <c r="P64" s="85"/>
    </row>
    <row r="65" spans="1:16" x14ac:dyDescent="0.25">
      <c r="A65" s="140"/>
      <c r="B65" s="155"/>
      <c r="C65" s="156"/>
      <c r="D65" s="140"/>
      <c r="E65" s="149"/>
      <c r="F65" s="85"/>
      <c r="G65" s="157"/>
      <c r="H65" s="148"/>
      <c r="I65" s="158"/>
      <c r="J65" s="140"/>
      <c r="K65" s="151"/>
      <c r="L65" s="85"/>
      <c r="M65" s="85"/>
      <c r="N65" s="85"/>
      <c r="O65" s="85"/>
      <c r="P65" s="85"/>
    </row>
    <row r="66" spans="1:16" x14ac:dyDescent="0.25">
      <c r="A66" s="140"/>
      <c r="B66" s="157"/>
      <c r="C66" s="140"/>
      <c r="D66" s="140"/>
      <c r="E66" s="151"/>
      <c r="F66" s="85"/>
      <c r="G66" s="157"/>
      <c r="H66" s="140"/>
      <c r="I66" s="140"/>
      <c r="J66" s="140"/>
      <c r="K66" s="151"/>
      <c r="L66" s="85"/>
      <c r="M66" s="85"/>
      <c r="N66" s="85"/>
      <c r="O66" s="85"/>
      <c r="P66" s="85"/>
    </row>
    <row r="67" spans="1:16" x14ac:dyDescent="0.25">
      <c r="A67" s="140"/>
      <c r="B67" s="157"/>
      <c r="C67" s="140"/>
      <c r="D67" s="140"/>
      <c r="E67" s="151"/>
      <c r="F67" s="85"/>
      <c r="G67" s="157" t="s">
        <v>22</v>
      </c>
      <c r="H67" s="140"/>
      <c r="I67" s="158">
        <f>SUM(I51+I63)</f>
        <v>38500000</v>
      </c>
      <c r="J67" s="140">
        <f>J63</f>
        <v>0</v>
      </c>
      <c r="K67" s="151"/>
      <c r="L67" s="85"/>
      <c r="M67" s="85"/>
      <c r="N67" s="85"/>
      <c r="O67" s="85"/>
      <c r="P67" s="85"/>
    </row>
    <row r="68" spans="1:16" ht="15.75" thickBot="1" x14ac:dyDescent="0.3">
      <c r="A68" s="140"/>
      <c r="B68" s="157"/>
      <c r="C68" s="140"/>
      <c r="D68" s="140"/>
      <c r="E68" s="151"/>
      <c r="F68" s="85"/>
      <c r="G68" s="157" t="s">
        <v>26</v>
      </c>
      <c r="H68" s="140"/>
      <c r="I68" s="161">
        <f>I67/2</f>
        <v>19250000</v>
      </c>
      <c r="J68" s="140"/>
      <c r="K68" s="151"/>
      <c r="L68" s="85"/>
      <c r="M68" s="85"/>
      <c r="N68" s="85"/>
      <c r="O68" s="85"/>
      <c r="P68" s="85"/>
    </row>
    <row r="69" spans="1:16" ht="15.75" thickBot="1" x14ac:dyDescent="0.3">
      <c r="A69" s="140"/>
      <c r="B69" s="157"/>
      <c r="C69" s="140"/>
      <c r="D69" s="140"/>
      <c r="E69" s="151"/>
      <c r="F69" s="85"/>
      <c r="G69" s="157" t="s">
        <v>23</v>
      </c>
      <c r="H69" s="140"/>
      <c r="I69" s="163">
        <f>I67-I68</f>
        <v>19250000</v>
      </c>
      <c r="J69" s="140"/>
      <c r="K69" s="151"/>
      <c r="L69" s="85"/>
      <c r="M69" s="85"/>
      <c r="N69" s="85"/>
      <c r="O69" s="85"/>
      <c r="P69" s="85"/>
    </row>
    <row r="70" spans="1:16" x14ac:dyDescent="0.25">
      <c r="A70" s="140"/>
      <c r="B70" s="157"/>
      <c r="C70" s="140"/>
      <c r="D70" s="164">
        <f ca="1">D51+D63</f>
        <v>0</v>
      </c>
      <c r="E70" s="151"/>
      <c r="F70" s="85"/>
      <c r="G70" s="157"/>
      <c r="H70" s="140"/>
      <c r="I70" s="165"/>
      <c r="J70" s="140"/>
      <c r="K70" s="151"/>
      <c r="L70" s="85"/>
      <c r="M70" s="85"/>
      <c r="N70" s="85"/>
      <c r="O70" s="85"/>
      <c r="P70" s="85"/>
    </row>
    <row r="71" spans="1:16" ht="15.75" thickBot="1" x14ac:dyDescent="0.3">
      <c r="A71" s="140"/>
      <c r="B71" s="166"/>
      <c r="C71" s="167"/>
      <c r="D71" s="167"/>
      <c r="E71" s="168"/>
      <c r="F71" s="85"/>
      <c r="G71" s="166"/>
      <c r="H71" s="167"/>
      <c r="I71" s="167"/>
      <c r="J71" s="167"/>
      <c r="K71" s="168"/>
      <c r="L71" s="85"/>
      <c r="M71" s="85"/>
      <c r="N71" s="85"/>
      <c r="O71" s="85"/>
      <c r="P71" s="85"/>
    </row>
    <row r="73" spans="1:16" x14ac:dyDescent="0.25">
      <c r="E73" s="61"/>
    </row>
  </sheetData>
  <mergeCells count="10">
    <mergeCell ref="A1:K1"/>
    <mergeCell ref="B3:E3"/>
    <mergeCell ref="G3:K3"/>
    <mergeCell ref="B4:E4"/>
    <mergeCell ref="G4:K4"/>
    <mergeCell ref="A37:K37"/>
    <mergeCell ref="B39:E39"/>
    <mergeCell ref="G39:K39"/>
    <mergeCell ref="B40:E40"/>
    <mergeCell ref="G40:K4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Perhitungan margin 20%</vt:lpstr>
      <vt:lpstr>Polos</vt:lpstr>
      <vt:lpstr>80</vt:lpstr>
      <vt:lpstr>100</vt:lpstr>
      <vt:lpstr>100%</vt:lpstr>
      <vt:lpstr>120</vt:lpstr>
      <vt:lpstr>170</vt:lpstr>
      <vt:lpstr>180</vt:lpstr>
      <vt:lpstr>PO#3 KZTR INKDS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Eru</cp:lastModifiedBy>
  <dcterms:created xsi:type="dcterms:W3CDTF">2017-01-25T04:12:19Z</dcterms:created>
  <dcterms:modified xsi:type="dcterms:W3CDTF">2018-09-28T09:31:27Z</dcterms:modified>
</cp:coreProperties>
</file>