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02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Bentang!$A$1:$J$55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Atlantis'!$L$61:$M$77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ST'!$A$5:$J$400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L2" i="12" l="1"/>
  <c r="L1" i="12"/>
  <c r="L2" i="35"/>
  <c r="L1" i="35"/>
  <c r="L2" i="2"/>
  <c r="L1" i="2"/>
  <c r="L2" i="58"/>
  <c r="L1" i="58"/>
  <c r="L2" i="54" l="1"/>
  <c r="L1" i="54"/>
  <c r="M2" i="57" l="1"/>
  <c r="M1" i="57"/>
  <c r="L2" i="61"/>
  <c r="L1" i="61"/>
  <c r="B13" i="15" l="1"/>
  <c r="M2" i="58" l="1"/>
  <c r="M1" i="58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33" i="63" l="1"/>
  <c r="J731" i="63"/>
  <c r="J729" i="63"/>
  <c r="J728" i="63"/>
  <c r="I726" i="63"/>
  <c r="H726" i="63"/>
  <c r="G726" i="63"/>
  <c r="F726" i="63"/>
  <c r="D726" i="63"/>
  <c r="C726" i="63"/>
  <c r="L3" i="63"/>
  <c r="L2" i="63"/>
  <c r="L1" i="63"/>
  <c r="J730" i="63" l="1"/>
  <c r="J732" i="63" s="1"/>
  <c r="J734" i="63" s="1"/>
  <c r="I734" i="63" l="1"/>
  <c r="I2" i="63"/>
  <c r="C7" i="15" s="1"/>
  <c r="L2" i="56" l="1"/>
  <c r="L1" i="56"/>
  <c r="L3" i="56" s="1"/>
  <c r="O1" i="2"/>
  <c r="M3" i="54" l="1"/>
  <c r="J654" i="62"/>
  <c r="J652" i="62"/>
  <c r="J650" i="62"/>
  <c r="J649" i="62"/>
  <c r="I647" i="62"/>
  <c r="H647" i="62"/>
  <c r="G647" i="62"/>
  <c r="F647" i="62"/>
  <c r="D647" i="62"/>
  <c r="C647" i="62"/>
  <c r="L2" i="62"/>
  <c r="L1" i="62"/>
  <c r="L3" i="62" s="1"/>
  <c r="L2" i="60"/>
  <c r="L1" i="60"/>
  <c r="J651" i="62" l="1"/>
  <c r="J653" i="62" s="1"/>
  <c r="J655" i="62" s="1"/>
  <c r="I2" i="62" l="1"/>
  <c r="C20" i="15" s="1"/>
  <c r="I655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279" i="58" l="1"/>
  <c r="J1277" i="58"/>
  <c r="J1275" i="58"/>
  <c r="J1274" i="58"/>
  <c r="I1272" i="58"/>
  <c r="H1272" i="58"/>
  <c r="G1272" i="58"/>
  <c r="F1272" i="58"/>
  <c r="D1272" i="58"/>
  <c r="C1272" i="58"/>
  <c r="L666" i="58"/>
  <c r="L665" i="58"/>
  <c r="M3" i="58"/>
  <c r="L3" i="58"/>
  <c r="N3" i="58" l="1"/>
  <c r="J1276" i="58"/>
  <c r="J1278" i="58" s="1"/>
  <c r="J1280" i="58" s="1"/>
  <c r="I1280" i="58" l="1"/>
  <c r="I2" i="58"/>
  <c r="C8" i="15" s="1"/>
  <c r="M66" i="57" l="1"/>
  <c r="M65" i="57"/>
  <c r="M67" i="57" l="1"/>
  <c r="L15" i="2"/>
  <c r="L16" i="2"/>
  <c r="L17" i="2"/>
  <c r="J268" i="57" l="1"/>
  <c r="J266" i="57"/>
  <c r="J264" i="57"/>
  <c r="J263" i="57"/>
  <c r="G261" i="57"/>
  <c r="F261" i="57"/>
  <c r="C261" i="57"/>
  <c r="J265" i="57" l="1"/>
  <c r="J267" i="57" s="1"/>
  <c r="J269" i="57" s="1"/>
  <c r="I269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54" i="55"/>
  <c r="J52" i="55"/>
  <c r="J50" i="55"/>
  <c r="J49" i="55"/>
  <c r="G47" i="55"/>
  <c r="F47" i="55"/>
  <c r="C47" i="55"/>
  <c r="M1" i="56" l="1"/>
  <c r="J51" i="55"/>
  <c r="J53" i="55" s="1"/>
  <c r="J55" i="55" s="1"/>
  <c r="I55" i="55" s="1"/>
  <c r="I2" i="55" l="1"/>
  <c r="C9" i="15" s="1"/>
  <c r="I42" i="30" l="1"/>
  <c r="I44" i="30"/>
  <c r="I37" i="18" l="1"/>
  <c r="I39" i="18"/>
  <c r="L3" i="12" l="1"/>
  <c r="B17" i="15" l="1"/>
  <c r="B14" i="15"/>
  <c r="J399" i="54" l="1"/>
  <c r="J397" i="54"/>
  <c r="J395" i="54"/>
  <c r="J394" i="54"/>
  <c r="I392" i="54"/>
  <c r="H392" i="54"/>
  <c r="G392" i="54"/>
  <c r="F392" i="54"/>
  <c r="D392" i="54"/>
  <c r="C392" i="54"/>
  <c r="J396" i="54" l="1"/>
  <c r="J398" i="54" s="1"/>
  <c r="J400" i="54" s="1"/>
  <c r="I2" i="54" s="1"/>
  <c r="C5" i="15" s="1"/>
  <c r="L3" i="54"/>
  <c r="N3" i="54" s="1"/>
  <c r="I400" i="54" l="1"/>
  <c r="J180" i="35" l="1"/>
  <c r="J184" i="35"/>
  <c r="J182" i="35"/>
  <c r="J179" i="35"/>
  <c r="G177" i="35"/>
  <c r="F177" i="35"/>
  <c r="J181" i="35" l="1"/>
  <c r="J183" i="35" s="1"/>
  <c r="J185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7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4" i="2" l="1"/>
  <c r="I199" i="2"/>
  <c r="H199" i="2"/>
  <c r="G199" i="2"/>
  <c r="F1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0" i="12"/>
  <c r="J78" i="12"/>
  <c r="J76" i="12"/>
  <c r="J75" i="12"/>
  <c r="F73" i="12"/>
  <c r="C7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6" i="2"/>
  <c r="J202" i="2"/>
  <c r="J201" i="2"/>
  <c r="D199" i="2"/>
  <c r="C1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03" i="2"/>
  <c r="J205" i="2" s="1"/>
  <c r="J207" i="2" s="1"/>
  <c r="I207" i="2" s="1"/>
  <c r="J55" i="11"/>
  <c r="J57" i="11" s="1"/>
  <c r="J59" i="11" s="1"/>
  <c r="J59" i="34"/>
  <c r="I2" i="21"/>
  <c r="I59" i="21"/>
  <c r="J122" i="20"/>
  <c r="J124" i="20" s="1"/>
  <c r="J126" i="20" s="1"/>
  <c r="I2" i="20" s="1"/>
  <c r="J77" i="12"/>
  <c r="J79" i="12" s="1"/>
  <c r="J81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1" i="12"/>
  <c r="I126" i="20"/>
  <c r="I52" i="18"/>
  <c r="I95" i="4"/>
  <c r="I34" i="32"/>
  <c r="I2" i="32"/>
  <c r="I2" i="6"/>
  <c r="I2" i="17"/>
  <c r="I2" i="16"/>
  <c r="C15" i="15" s="1"/>
  <c r="I25" i="25"/>
  <c r="I185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<sst xmlns="http://schemas.openxmlformats.org/spreadsheetml/2006/main" count="2322" uniqueCount="221">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</sst>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0" fontId="0" fillId="0" borderId="1" xfId="6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00"/>
  <sheetViews>
    <sheetView zoomScale="85" zoomScaleNormal="85" workbookViewId="0">
      <pane ySplit="7" topLeftCell="A381" activePane="bottomLeft" state="frozen"/>
      <selection pane="bottomLeft" activeCell="I385" sqref="I38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6" t="s">
        <v>22</v>
      </c>
      <c r="G1" s="406"/>
      <c r="H1" s="406"/>
      <c r="I1" s="220" t="s">
        <v>20</v>
      </c>
      <c r="J1" s="218"/>
      <c r="L1" s="275">
        <f>SUM(D378:D388)</f>
        <v>6498978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6" t="s">
        <v>21</v>
      </c>
      <c r="G2" s="406"/>
      <c r="H2" s="406"/>
      <c r="I2" s="220">
        <f>J400*-1</f>
        <v>1691726</v>
      </c>
      <c r="J2" s="218"/>
      <c r="L2" s="276">
        <f>SUM(G378:G388)</f>
        <v>557726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5941252</v>
      </c>
      <c r="M3" s="238">
        <f>M1-M2</f>
        <v>4830175</v>
      </c>
      <c r="N3" s="238">
        <f>L3+M3</f>
        <v>10771427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7" t="s">
        <v>60</v>
      </c>
      <c r="B5" s="407"/>
      <c r="C5" s="407"/>
      <c r="D5" s="407"/>
      <c r="E5" s="407"/>
      <c r="F5" s="407"/>
      <c r="G5" s="407"/>
      <c r="H5" s="407"/>
      <c r="I5" s="407"/>
      <c r="J5" s="407"/>
      <c r="L5" s="274"/>
      <c r="M5" s="238"/>
      <c r="N5" s="238"/>
      <c r="O5" s="238"/>
    </row>
    <row r="6" spans="1:15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10" t="s">
        <v>5</v>
      </c>
      <c r="J6" s="411" t="s">
        <v>6</v>
      </c>
    </row>
    <row r="7" spans="1:15" x14ac:dyDescent="0.25">
      <c r="A7" s="40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9"/>
      <c r="I7" s="410"/>
      <c r="J7" s="41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10">
        <v>43374</v>
      </c>
      <c r="B389" s="115">
        <v>180176205</v>
      </c>
      <c r="C389" s="306">
        <v>11</v>
      </c>
      <c r="D389" s="117">
        <v>888213</v>
      </c>
      <c r="E389" s="118"/>
      <c r="F389" s="120"/>
      <c r="G389" s="117"/>
      <c r="H389" s="118"/>
      <c r="I389" s="213"/>
      <c r="J389" s="117"/>
    </row>
    <row r="390" spans="1:10" ht="15.75" customHeight="1" x14ac:dyDescent="0.25">
      <c r="A390" s="210">
        <v>43374</v>
      </c>
      <c r="B390" s="115">
        <v>180176246</v>
      </c>
      <c r="C390" s="306">
        <v>7</v>
      </c>
      <c r="D390" s="117">
        <v>803513</v>
      </c>
      <c r="E390" s="118"/>
      <c r="F390" s="120"/>
      <c r="G390" s="117"/>
      <c r="H390" s="118"/>
      <c r="I390" s="213"/>
      <c r="J390" s="117"/>
    </row>
    <row r="391" spans="1:10" x14ac:dyDescent="0.25">
      <c r="A391" s="235"/>
      <c r="B391" s="234"/>
      <c r="C391" s="12"/>
      <c r="D391" s="236"/>
      <c r="E391" s="237"/>
      <c r="F391" s="240"/>
      <c r="G391" s="236"/>
      <c r="H391" s="237"/>
      <c r="I391" s="239"/>
      <c r="J391" s="236"/>
    </row>
    <row r="392" spans="1:10" x14ac:dyDescent="0.25">
      <c r="A392" s="235"/>
      <c r="B392" s="223" t="s">
        <v>11</v>
      </c>
      <c r="C392" s="229">
        <f>SUM(C8:C391)</f>
        <v>3800</v>
      </c>
      <c r="D392" s="224">
        <f>SUM(D8:D391)</f>
        <v>396661481</v>
      </c>
      <c r="E392" s="223" t="s">
        <v>11</v>
      </c>
      <c r="F392" s="232">
        <f>SUM(F8:F391)</f>
        <v>511</v>
      </c>
      <c r="G392" s="224">
        <f>SUM(G8:G391)</f>
        <v>56101450</v>
      </c>
      <c r="H392" s="232">
        <f>SUM(H8:H391)</f>
        <v>0</v>
      </c>
      <c r="I392" s="232">
        <f>SUM(I8:I391)</f>
        <v>338868305</v>
      </c>
      <c r="J392" s="5"/>
    </row>
    <row r="393" spans="1:10" x14ac:dyDescent="0.25">
      <c r="A393" s="235"/>
      <c r="B393" s="223"/>
      <c r="C393" s="229"/>
      <c r="D393" s="224"/>
      <c r="E393" s="223"/>
      <c r="F393" s="232"/>
      <c r="G393" s="224"/>
      <c r="H393" s="232"/>
      <c r="I393" s="232"/>
      <c r="J393" s="5"/>
    </row>
    <row r="394" spans="1:10" x14ac:dyDescent="0.25">
      <c r="A394" s="225"/>
      <c r="B394" s="226"/>
      <c r="C394" s="12"/>
      <c r="D394" s="236"/>
      <c r="E394" s="223"/>
      <c r="F394" s="240"/>
      <c r="G394" s="405" t="s">
        <v>12</v>
      </c>
      <c r="H394" s="405"/>
      <c r="I394" s="239"/>
      <c r="J394" s="227">
        <f>SUM(D8:D391)</f>
        <v>396661481</v>
      </c>
    </row>
    <row r="395" spans="1:10" x14ac:dyDescent="0.25">
      <c r="A395" s="235"/>
      <c r="B395" s="234"/>
      <c r="C395" s="12"/>
      <c r="D395" s="236"/>
      <c r="E395" s="237"/>
      <c r="F395" s="240"/>
      <c r="G395" s="405" t="s">
        <v>13</v>
      </c>
      <c r="H395" s="405"/>
      <c r="I395" s="239"/>
      <c r="J395" s="227">
        <f>SUM(G8:G391)</f>
        <v>56101450</v>
      </c>
    </row>
    <row r="396" spans="1:10" x14ac:dyDescent="0.25">
      <c r="A396" s="228"/>
      <c r="B396" s="237"/>
      <c r="C396" s="12"/>
      <c r="D396" s="236"/>
      <c r="E396" s="237"/>
      <c r="F396" s="240"/>
      <c r="G396" s="405" t="s">
        <v>14</v>
      </c>
      <c r="H396" s="405"/>
      <c r="I396" s="41"/>
      <c r="J396" s="229">
        <f>J394-J395</f>
        <v>340560031</v>
      </c>
    </row>
    <row r="397" spans="1:10" x14ac:dyDescent="0.25">
      <c r="A397" s="235"/>
      <c r="B397" s="230"/>
      <c r="C397" s="12"/>
      <c r="D397" s="231"/>
      <c r="E397" s="237"/>
      <c r="F397" s="240"/>
      <c r="G397" s="405" t="s">
        <v>15</v>
      </c>
      <c r="H397" s="405"/>
      <c r="I397" s="239"/>
      <c r="J397" s="227">
        <f>SUM(H8:H391)</f>
        <v>0</v>
      </c>
    </row>
    <row r="398" spans="1:10" x14ac:dyDescent="0.25">
      <c r="A398" s="235"/>
      <c r="B398" s="230"/>
      <c r="C398" s="12"/>
      <c r="D398" s="231"/>
      <c r="E398" s="237"/>
      <c r="F398" s="240"/>
      <c r="G398" s="405" t="s">
        <v>16</v>
      </c>
      <c r="H398" s="405"/>
      <c r="I398" s="239"/>
      <c r="J398" s="227">
        <f>J396+J397</f>
        <v>340560031</v>
      </c>
    </row>
    <row r="399" spans="1:10" x14ac:dyDescent="0.25">
      <c r="A399" s="235"/>
      <c r="B399" s="230"/>
      <c r="C399" s="12"/>
      <c r="D399" s="231"/>
      <c r="E399" s="237"/>
      <c r="F399" s="240"/>
      <c r="G399" s="405" t="s">
        <v>5</v>
      </c>
      <c r="H399" s="405"/>
      <c r="I399" s="239"/>
      <c r="J399" s="227">
        <f>SUM(I8:I391)</f>
        <v>338868305</v>
      </c>
    </row>
    <row r="400" spans="1:10" x14ac:dyDescent="0.25">
      <c r="A400" s="235"/>
      <c r="B400" s="230"/>
      <c r="C400" s="12"/>
      <c r="D400" s="231"/>
      <c r="E400" s="237"/>
      <c r="F400" s="240"/>
      <c r="G400" s="405" t="s">
        <v>32</v>
      </c>
      <c r="H400" s="405"/>
      <c r="I400" s="240" t="str">
        <f>IF(J400&gt;0,"SALDO",IF(J400&lt;0,"PIUTANG",IF(J400=0,"LUNAS")))</f>
        <v>PIUTANG</v>
      </c>
      <c r="J400" s="227">
        <f>J399-J398</f>
        <v>-1691726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00:H400"/>
    <mergeCell ref="G394:H394"/>
    <mergeCell ref="G395:H395"/>
    <mergeCell ref="G396:H396"/>
    <mergeCell ref="G397:H397"/>
    <mergeCell ref="G398:H398"/>
    <mergeCell ref="G399:H399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07"/>
  <sheetViews>
    <sheetView workbookViewId="0">
      <pane ySplit="7" topLeftCell="A191" activePane="bottomLeft" state="frozen"/>
      <selection pane="bottomLeft" activeCell="B197" sqref="B19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6" t="s">
        <v>22</v>
      </c>
      <c r="G1" s="406"/>
      <c r="H1" s="406"/>
      <c r="I1" s="42" t="s">
        <v>20</v>
      </c>
      <c r="J1" s="20"/>
      <c r="L1" s="277">
        <f>SUM(D194:D196)</f>
        <v>471451</v>
      </c>
      <c r="M1" s="219">
        <v>0</v>
      </c>
      <c r="N1" s="219">
        <v>132213</v>
      </c>
      <c r="O1" s="219">
        <f>L2+N1</f>
        <v>250601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J207*-1</f>
        <v>453688</v>
      </c>
      <c r="J2" s="20"/>
      <c r="L2" s="277">
        <f>SUM(G194:G196)</f>
        <v>118388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353063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</row>
    <row r="6" spans="1:18" x14ac:dyDescent="0.25">
      <c r="A6" s="412" t="s">
        <v>2</v>
      </c>
      <c r="B6" s="409" t="s">
        <v>3</v>
      </c>
      <c r="C6" s="409"/>
      <c r="D6" s="409"/>
      <c r="E6" s="409"/>
      <c r="F6" s="409"/>
      <c r="G6" s="409"/>
      <c r="H6" s="413" t="s">
        <v>4</v>
      </c>
      <c r="I6" s="410" t="s">
        <v>5</v>
      </c>
      <c r="J6" s="411" t="s">
        <v>6</v>
      </c>
    </row>
    <row r="7" spans="1:18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3"/>
      <c r="I7" s="410"/>
      <c r="J7" s="41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2">
        <v>43367</v>
      </c>
      <c r="B194" s="234">
        <v>180175668</v>
      </c>
      <c r="C194" s="240">
        <v>1</v>
      </c>
      <c r="D194" s="236">
        <v>91088</v>
      </c>
      <c r="E194" s="237"/>
      <c r="F194" s="240"/>
      <c r="G194" s="236"/>
      <c r="H194" s="239"/>
      <c r="I194" s="239"/>
      <c r="J194" s="23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2">
        <v>43369</v>
      </c>
      <c r="B195" s="234">
        <v>180175850</v>
      </c>
      <c r="C195" s="240">
        <v>1</v>
      </c>
      <c r="D195" s="236">
        <v>118388</v>
      </c>
      <c r="E195" s="237"/>
      <c r="F195" s="240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2">
        <v>43370</v>
      </c>
      <c r="B196" s="234">
        <v>180175929</v>
      </c>
      <c r="C196" s="240">
        <v>3</v>
      </c>
      <c r="D196" s="236">
        <v>261975</v>
      </c>
      <c r="E196" s="237">
        <v>180045471</v>
      </c>
      <c r="F196" s="240">
        <v>1</v>
      </c>
      <c r="G196" s="236">
        <v>118388</v>
      </c>
      <c r="H196" s="239"/>
      <c r="I196" s="239"/>
      <c r="J196" s="236"/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>
        <v>43374</v>
      </c>
      <c r="B197" s="234">
        <v>180176243</v>
      </c>
      <c r="C197" s="240">
        <v>1</v>
      </c>
      <c r="D197" s="236">
        <v>100625</v>
      </c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x14ac:dyDescent="0.25">
      <c r="A198" s="162"/>
      <c r="B198" s="3"/>
      <c r="C198" s="40"/>
      <c r="D198" s="6"/>
      <c r="E198" s="7"/>
      <c r="F198" s="40"/>
      <c r="G198" s="6"/>
      <c r="H198" s="39"/>
      <c r="I198" s="39"/>
      <c r="J198" s="6"/>
    </row>
    <row r="199" spans="1:18" x14ac:dyDescent="0.25">
      <c r="A199" s="162"/>
      <c r="B199" s="8" t="s">
        <v>11</v>
      </c>
      <c r="C199" s="77">
        <f>SUM(C8:C198)</f>
        <v>1031</v>
      </c>
      <c r="D199" s="9">
        <f>SUM(D8:D198)</f>
        <v>111618105</v>
      </c>
      <c r="E199" s="8" t="s">
        <v>11</v>
      </c>
      <c r="F199" s="77">
        <f>SUM(F8:F198)</f>
        <v>90</v>
      </c>
      <c r="G199" s="5">
        <f>SUM(G8:G198)</f>
        <v>19351640</v>
      </c>
      <c r="H199" s="40">
        <f>SUM(H8:H198)</f>
        <v>0</v>
      </c>
      <c r="I199" s="40">
        <f>SUM(I8:I198)</f>
        <v>91812777</v>
      </c>
      <c r="J199" s="5"/>
    </row>
    <row r="200" spans="1:18" x14ac:dyDescent="0.25">
      <c r="A200" s="162"/>
      <c r="B200" s="8"/>
      <c r="C200" s="77"/>
      <c r="D200" s="9"/>
      <c r="E200" s="8"/>
      <c r="F200" s="77"/>
      <c r="G200" s="5"/>
      <c r="H200" s="40"/>
      <c r="I200" s="40"/>
      <c r="J200" s="5"/>
    </row>
    <row r="201" spans="1:18" x14ac:dyDescent="0.25">
      <c r="A201" s="163"/>
      <c r="B201" s="11"/>
      <c r="C201" s="40"/>
      <c r="D201" s="6"/>
      <c r="E201" s="8"/>
      <c r="F201" s="40"/>
      <c r="G201" s="405" t="s">
        <v>12</v>
      </c>
      <c r="H201" s="405"/>
      <c r="I201" s="39"/>
      <c r="J201" s="13">
        <f>SUM(D8:D198)</f>
        <v>111618105</v>
      </c>
    </row>
    <row r="202" spans="1:18" x14ac:dyDescent="0.25">
      <c r="A202" s="162"/>
      <c r="B202" s="3"/>
      <c r="C202" s="40"/>
      <c r="D202" s="6"/>
      <c r="E202" s="7"/>
      <c r="F202" s="40"/>
      <c r="G202" s="405" t="s">
        <v>13</v>
      </c>
      <c r="H202" s="405"/>
      <c r="I202" s="39"/>
      <c r="J202" s="13">
        <f>SUM(G8:G198)</f>
        <v>19351640</v>
      </c>
    </row>
    <row r="203" spans="1:18" x14ac:dyDescent="0.25">
      <c r="A203" s="164"/>
      <c r="B203" s="7"/>
      <c r="C203" s="40"/>
      <c r="D203" s="6"/>
      <c r="E203" s="7"/>
      <c r="F203" s="40"/>
      <c r="G203" s="405" t="s">
        <v>14</v>
      </c>
      <c r="H203" s="405"/>
      <c r="I203" s="41"/>
      <c r="J203" s="15">
        <f>J201-J202</f>
        <v>92266465</v>
      </c>
    </row>
    <row r="204" spans="1:18" x14ac:dyDescent="0.25">
      <c r="A204" s="162"/>
      <c r="B204" s="16"/>
      <c r="C204" s="40"/>
      <c r="D204" s="17"/>
      <c r="E204" s="7"/>
      <c r="F204" s="40"/>
      <c r="G204" s="405" t="s">
        <v>15</v>
      </c>
      <c r="H204" s="405"/>
      <c r="I204" s="39"/>
      <c r="J204" s="13">
        <f>SUM(H8:H198)</f>
        <v>0</v>
      </c>
    </row>
    <row r="205" spans="1:18" x14ac:dyDescent="0.25">
      <c r="A205" s="162"/>
      <c r="B205" s="16"/>
      <c r="C205" s="40"/>
      <c r="D205" s="17"/>
      <c r="E205" s="7"/>
      <c r="F205" s="40"/>
      <c r="G205" s="405" t="s">
        <v>16</v>
      </c>
      <c r="H205" s="405"/>
      <c r="I205" s="39"/>
      <c r="J205" s="13">
        <f>J203+J204</f>
        <v>92266465</v>
      </c>
    </row>
    <row r="206" spans="1:18" x14ac:dyDescent="0.25">
      <c r="A206" s="162"/>
      <c r="B206" s="16"/>
      <c r="C206" s="40"/>
      <c r="D206" s="17"/>
      <c r="E206" s="7"/>
      <c r="F206" s="40"/>
      <c r="G206" s="405" t="s">
        <v>5</v>
      </c>
      <c r="H206" s="405"/>
      <c r="I206" s="39"/>
      <c r="J206" s="13">
        <f>SUM(I8:I198)</f>
        <v>91812777</v>
      </c>
    </row>
    <row r="207" spans="1:18" x14ac:dyDescent="0.25">
      <c r="A207" s="162"/>
      <c r="B207" s="16"/>
      <c r="C207" s="40"/>
      <c r="D207" s="17"/>
      <c r="E207" s="7"/>
      <c r="F207" s="40"/>
      <c r="G207" s="405" t="s">
        <v>32</v>
      </c>
      <c r="H207" s="405"/>
      <c r="I207" s="40" t="str">
        <f>IF(J207&gt;0,"SALDO",IF(J207&lt;0,"PIUTANG",IF(J207=0,"LUNAS")))</f>
        <v>PIUTANG</v>
      </c>
      <c r="J207" s="13">
        <f>J206-J205</f>
        <v>-453688</v>
      </c>
    </row>
  </sheetData>
  <mergeCells count="15">
    <mergeCell ref="G206:H206"/>
    <mergeCell ref="G207:H207"/>
    <mergeCell ref="G201:H201"/>
    <mergeCell ref="G202:H202"/>
    <mergeCell ref="G203:H203"/>
    <mergeCell ref="G204:H204"/>
    <mergeCell ref="G205:H205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80"/>
  <sheetViews>
    <sheetView workbookViewId="0">
      <pane ySplit="7" topLeftCell="A1253" activePane="bottomLeft" state="frozen"/>
      <selection pane="bottomLeft" activeCell="B1266" sqref="B126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SUM(D1253:D1260)</f>
        <v>5729064</v>
      </c>
      <c r="M1" s="219">
        <f>SUM(D1239:D1245)</f>
        <v>5950264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J1280*-1</f>
        <v>14207203</v>
      </c>
      <c r="J2" s="218"/>
      <c r="L2" s="219">
        <f>SUM(G1253:G1260)</f>
        <v>842538</v>
      </c>
      <c r="M2" s="219">
        <f>SUM(G1239:G1245)</f>
        <v>210613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4886526</v>
      </c>
      <c r="M3" s="219">
        <f>M1-M2</f>
        <v>5739651</v>
      </c>
      <c r="N3" s="219">
        <f>L3+M3</f>
        <v>10626177</v>
      </c>
    </row>
    <row r="4" spans="1:18" x14ac:dyDescent="0.25">
      <c r="L4" s="233"/>
    </row>
    <row r="5" spans="1:18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</row>
    <row r="6" spans="1:18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14" t="s">
        <v>4</v>
      </c>
      <c r="I6" s="416" t="s">
        <v>5</v>
      </c>
      <c r="J6" s="418" t="s">
        <v>6</v>
      </c>
    </row>
    <row r="7" spans="1:18" x14ac:dyDescent="0.25">
      <c r="A7" s="40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5"/>
      <c r="I7" s="417"/>
      <c r="J7" s="41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98">
        <v>43372</v>
      </c>
      <c r="B1253" s="99">
        <v>180176029</v>
      </c>
      <c r="C1253" s="100">
        <v>25</v>
      </c>
      <c r="D1253" s="34">
        <v>2557888</v>
      </c>
      <c r="E1253" s="99">
        <v>180045489</v>
      </c>
      <c r="F1253" s="100">
        <v>8</v>
      </c>
      <c r="G1253" s="34">
        <v>842538</v>
      </c>
      <c r="H1253" s="102"/>
      <c r="I1253" s="102"/>
      <c r="J1253" s="34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98">
        <v>43372</v>
      </c>
      <c r="B1254" s="99">
        <v>180176037</v>
      </c>
      <c r="C1254" s="100">
        <v>5</v>
      </c>
      <c r="D1254" s="34">
        <v>573300</v>
      </c>
      <c r="E1254" s="99"/>
      <c r="F1254" s="100"/>
      <c r="G1254" s="34"/>
      <c r="H1254" s="102"/>
      <c r="I1254" s="102"/>
      <c r="J1254" s="34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98">
        <v>43372</v>
      </c>
      <c r="B1255" s="99">
        <v>180176041</v>
      </c>
      <c r="C1255" s="100">
        <v>1</v>
      </c>
      <c r="D1255" s="34">
        <v>108500</v>
      </c>
      <c r="E1255" s="99"/>
      <c r="F1255" s="100"/>
      <c r="G1255" s="34"/>
      <c r="H1255" s="102"/>
      <c r="I1255" s="102"/>
      <c r="J1255" s="34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98">
        <v>43372</v>
      </c>
      <c r="B1256" s="99">
        <v>180176051</v>
      </c>
      <c r="C1256" s="100">
        <v>6</v>
      </c>
      <c r="D1256" s="34">
        <v>620113</v>
      </c>
      <c r="E1256" s="99"/>
      <c r="F1256" s="100"/>
      <c r="G1256" s="34"/>
      <c r="H1256" s="102"/>
      <c r="I1256" s="102"/>
      <c r="J1256" s="34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98">
        <v>43372</v>
      </c>
      <c r="B1257" s="99">
        <v>180176066</v>
      </c>
      <c r="C1257" s="100">
        <v>6</v>
      </c>
      <c r="D1257" s="34">
        <v>611800</v>
      </c>
      <c r="E1257" s="99"/>
      <c r="F1257" s="100"/>
      <c r="G1257" s="34"/>
      <c r="H1257" s="102"/>
      <c r="I1257" s="102"/>
      <c r="J1257" s="34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98">
        <v>43372</v>
      </c>
      <c r="B1258" s="99">
        <v>180176072</v>
      </c>
      <c r="C1258" s="100">
        <v>2</v>
      </c>
      <c r="D1258" s="34">
        <v>230125</v>
      </c>
      <c r="E1258" s="99"/>
      <c r="F1258" s="100"/>
      <c r="G1258" s="34"/>
      <c r="H1258" s="102"/>
      <c r="I1258" s="102"/>
      <c r="J1258" s="34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98">
        <v>43372</v>
      </c>
      <c r="B1259" s="99">
        <v>180176080</v>
      </c>
      <c r="C1259" s="100">
        <v>5</v>
      </c>
      <c r="D1259" s="34">
        <v>313688</v>
      </c>
      <c r="E1259" s="99"/>
      <c r="F1259" s="100"/>
      <c r="G1259" s="34"/>
      <c r="H1259" s="102"/>
      <c r="I1259" s="102"/>
      <c r="J1259" s="34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98">
        <v>43372</v>
      </c>
      <c r="B1260" s="99">
        <v>180176100</v>
      </c>
      <c r="C1260" s="100">
        <v>7</v>
      </c>
      <c r="D1260" s="34">
        <v>713650</v>
      </c>
      <c r="E1260" s="99"/>
      <c r="F1260" s="100"/>
      <c r="G1260" s="34"/>
      <c r="H1260" s="102"/>
      <c r="I1260" s="102"/>
      <c r="J1260" s="34"/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98">
        <v>43374</v>
      </c>
      <c r="B1261" s="99">
        <v>180176177</v>
      </c>
      <c r="C1261" s="100">
        <v>36</v>
      </c>
      <c r="D1261" s="34">
        <v>3809225</v>
      </c>
      <c r="E1261" s="99"/>
      <c r="F1261" s="100"/>
      <c r="G1261" s="34"/>
      <c r="H1261" s="102"/>
      <c r="I1261" s="102"/>
      <c r="J1261" s="34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98">
        <v>43374</v>
      </c>
      <c r="B1262" s="99">
        <v>180176192</v>
      </c>
      <c r="C1262" s="100">
        <v>24</v>
      </c>
      <c r="D1262" s="34">
        <v>2822313</v>
      </c>
      <c r="E1262" s="99"/>
      <c r="F1262" s="100"/>
      <c r="G1262" s="34"/>
      <c r="H1262" s="102"/>
      <c r="I1262" s="102"/>
      <c r="J1262" s="34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98">
        <v>43374</v>
      </c>
      <c r="B1263" s="99">
        <v>180176218</v>
      </c>
      <c r="C1263" s="100">
        <v>9</v>
      </c>
      <c r="D1263" s="34">
        <v>1106263</v>
      </c>
      <c r="E1263" s="99"/>
      <c r="F1263" s="100"/>
      <c r="G1263" s="34"/>
      <c r="H1263" s="102"/>
      <c r="I1263" s="102"/>
      <c r="J1263" s="34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98">
        <v>43374</v>
      </c>
      <c r="B1264" s="99">
        <v>180176224</v>
      </c>
      <c r="C1264" s="100">
        <v>8</v>
      </c>
      <c r="D1264" s="34">
        <v>862750</v>
      </c>
      <c r="E1264" s="99"/>
      <c r="F1264" s="100"/>
      <c r="G1264" s="34"/>
      <c r="H1264" s="102"/>
      <c r="I1264" s="102"/>
      <c r="J1264" s="34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98">
        <v>43374</v>
      </c>
      <c r="B1265" s="99">
        <v>180176242</v>
      </c>
      <c r="C1265" s="100">
        <v>4</v>
      </c>
      <c r="D1265" s="34">
        <v>445463</v>
      </c>
      <c r="E1265" s="99"/>
      <c r="F1265" s="100"/>
      <c r="G1265" s="34"/>
      <c r="H1265" s="102"/>
      <c r="I1265" s="102"/>
      <c r="J1265" s="34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98">
        <v>43374</v>
      </c>
      <c r="B1266" s="99">
        <v>180176257</v>
      </c>
      <c r="C1266" s="100">
        <v>2</v>
      </c>
      <c r="D1266" s="34">
        <v>274663</v>
      </c>
      <c r="E1266" s="99"/>
      <c r="F1266" s="100"/>
      <c r="G1266" s="34"/>
      <c r="H1266" s="102"/>
      <c r="I1266" s="102"/>
      <c r="J1266" s="34"/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98"/>
      <c r="B1267" s="99"/>
      <c r="C1267" s="100"/>
      <c r="D1267" s="34"/>
      <c r="E1267" s="99"/>
      <c r="F1267" s="100"/>
      <c r="G1267" s="34"/>
      <c r="H1267" s="102"/>
      <c r="I1267" s="102"/>
      <c r="J1267" s="34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98"/>
      <c r="B1268" s="99"/>
      <c r="C1268" s="100"/>
      <c r="D1268" s="34"/>
      <c r="E1268" s="99"/>
      <c r="F1268" s="100"/>
      <c r="G1268" s="34"/>
      <c r="H1268" s="102"/>
      <c r="I1268" s="102"/>
      <c r="J1268" s="34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98"/>
      <c r="B1269" s="99"/>
      <c r="C1269" s="100"/>
      <c r="D1269" s="34"/>
      <c r="E1269" s="99"/>
      <c r="F1269" s="100"/>
      <c r="G1269" s="34"/>
      <c r="H1269" s="102"/>
      <c r="I1269" s="102"/>
      <c r="J1269" s="34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98"/>
      <c r="B1270" s="99"/>
      <c r="C1270" s="100"/>
      <c r="D1270" s="34"/>
      <c r="E1270" s="99"/>
      <c r="F1270" s="100"/>
      <c r="G1270" s="34"/>
      <c r="H1270" s="102"/>
      <c r="I1270" s="102"/>
      <c r="J1270" s="34"/>
      <c r="K1270" s="138"/>
      <c r="L1270" s="138"/>
      <c r="M1270" s="138"/>
      <c r="N1270" s="138"/>
      <c r="O1270" s="138"/>
      <c r="P1270" s="138"/>
      <c r="Q1270" s="138"/>
      <c r="R1270" s="138"/>
    </row>
    <row r="1271" spans="1:18" x14ac:dyDescent="0.25">
      <c r="A1271" s="235"/>
      <c r="B1271" s="234"/>
      <c r="C1271" s="240"/>
      <c r="D1271" s="236"/>
      <c r="E1271" s="234"/>
      <c r="F1271" s="240"/>
      <c r="G1271" s="236"/>
      <c r="H1271" s="239"/>
      <c r="I1271" s="239"/>
      <c r="J1271" s="236"/>
    </row>
    <row r="1272" spans="1:18" s="218" customFormat="1" x14ac:dyDescent="0.25">
      <c r="A1272" s="226"/>
      <c r="B1272" s="223" t="s">
        <v>11</v>
      </c>
      <c r="C1272" s="232">
        <f>SUM(C8:C1271)</f>
        <v>13024</v>
      </c>
      <c r="D1272" s="224">
        <f>SUM(D8:D1271)</f>
        <v>1409630312</v>
      </c>
      <c r="E1272" s="223" t="s">
        <v>11</v>
      </c>
      <c r="F1272" s="232">
        <f>SUM(F8:F1271)</f>
        <v>1241</v>
      </c>
      <c r="G1272" s="224">
        <f>SUM(G8:G1271)</f>
        <v>135377778</v>
      </c>
      <c r="H1272" s="232">
        <f>SUM(H8:H1271)</f>
        <v>0</v>
      </c>
      <c r="I1272" s="232">
        <f>SUM(I8:I1271)</f>
        <v>1260045331</v>
      </c>
      <c r="J1272" s="224"/>
      <c r="K1272" s="220"/>
      <c r="L1272" s="220"/>
      <c r="M1272" s="220"/>
      <c r="N1272" s="220"/>
      <c r="O1272" s="220"/>
      <c r="P1272" s="220"/>
      <c r="Q1272" s="220"/>
      <c r="R1272" s="220"/>
    </row>
    <row r="1273" spans="1:18" s="218" customFormat="1" x14ac:dyDescent="0.25">
      <c r="A1273" s="226"/>
      <c r="B1273" s="223"/>
      <c r="C1273" s="232"/>
      <c r="D1273" s="224"/>
      <c r="E1273" s="223"/>
      <c r="F1273" s="232"/>
      <c r="G1273" s="224"/>
      <c r="H1273" s="232"/>
      <c r="I1273" s="232"/>
      <c r="J1273" s="224"/>
      <c r="K1273" s="220"/>
      <c r="M1273" s="220"/>
      <c r="N1273" s="220"/>
      <c r="O1273" s="220"/>
      <c r="P1273" s="220"/>
      <c r="Q1273" s="220"/>
      <c r="R1273" s="220"/>
    </row>
    <row r="1274" spans="1:18" x14ac:dyDescent="0.25">
      <c r="A1274" s="225"/>
      <c r="B1274" s="226"/>
      <c r="C1274" s="240"/>
      <c r="D1274" s="236"/>
      <c r="E1274" s="223"/>
      <c r="F1274" s="240"/>
      <c r="G1274" s="420" t="s">
        <v>12</v>
      </c>
      <c r="H1274" s="421"/>
      <c r="I1274" s="236"/>
      <c r="J1274" s="227">
        <f>SUM(D8:D1271)</f>
        <v>1409630312</v>
      </c>
      <c r="P1274" s="220"/>
      <c r="Q1274" s="220"/>
      <c r="R1274" s="233"/>
    </row>
    <row r="1275" spans="1:18" x14ac:dyDescent="0.25">
      <c r="A1275" s="235"/>
      <c r="B1275" s="234"/>
      <c r="C1275" s="240"/>
      <c r="D1275" s="236"/>
      <c r="E1275" s="234"/>
      <c r="F1275" s="240"/>
      <c r="G1275" s="420" t="s">
        <v>13</v>
      </c>
      <c r="H1275" s="421"/>
      <c r="I1275" s="237"/>
      <c r="J1275" s="227">
        <f>SUM(G8:G1271)</f>
        <v>135377778</v>
      </c>
      <c r="R1275" s="233"/>
    </row>
    <row r="1276" spans="1:18" x14ac:dyDescent="0.25">
      <c r="A1276" s="228"/>
      <c r="B1276" s="237"/>
      <c r="C1276" s="240"/>
      <c r="D1276" s="236"/>
      <c r="E1276" s="234"/>
      <c r="F1276" s="240"/>
      <c r="G1276" s="420" t="s">
        <v>14</v>
      </c>
      <c r="H1276" s="421"/>
      <c r="I1276" s="229"/>
      <c r="J1276" s="229">
        <f>J1274-J1275</f>
        <v>1274252534</v>
      </c>
      <c r="L1276" s="220"/>
      <c r="R1276" s="233"/>
    </row>
    <row r="1277" spans="1:18" x14ac:dyDescent="0.25">
      <c r="A1277" s="235"/>
      <c r="B1277" s="230"/>
      <c r="C1277" s="240"/>
      <c r="D1277" s="231"/>
      <c r="E1277" s="234"/>
      <c r="F1277" s="240"/>
      <c r="G1277" s="420" t="s">
        <v>15</v>
      </c>
      <c r="H1277" s="421"/>
      <c r="I1277" s="237"/>
      <c r="J1277" s="227">
        <f>SUM(H8:H1271)</f>
        <v>0</v>
      </c>
      <c r="R1277" s="233"/>
    </row>
    <row r="1278" spans="1:18" x14ac:dyDescent="0.25">
      <c r="A1278" s="235"/>
      <c r="B1278" s="230"/>
      <c r="C1278" s="240"/>
      <c r="D1278" s="231"/>
      <c r="E1278" s="234"/>
      <c r="F1278" s="240"/>
      <c r="G1278" s="420" t="s">
        <v>16</v>
      </c>
      <c r="H1278" s="421"/>
      <c r="I1278" s="237"/>
      <c r="J1278" s="227">
        <f>J1276+J1277</f>
        <v>1274252534</v>
      </c>
      <c r="R1278" s="233"/>
    </row>
    <row r="1279" spans="1:18" x14ac:dyDescent="0.25">
      <c r="A1279" s="235"/>
      <c r="B1279" s="230"/>
      <c r="C1279" s="240"/>
      <c r="D1279" s="231"/>
      <c r="E1279" s="234"/>
      <c r="F1279" s="240"/>
      <c r="G1279" s="420" t="s">
        <v>5</v>
      </c>
      <c r="H1279" s="421"/>
      <c r="I1279" s="237"/>
      <c r="J1279" s="227">
        <f>SUM(I8:I1271)</f>
        <v>1260045331</v>
      </c>
      <c r="R1279" s="233"/>
    </row>
    <row r="1280" spans="1:18" x14ac:dyDescent="0.25">
      <c r="A1280" s="235"/>
      <c r="B1280" s="230"/>
      <c r="C1280" s="240"/>
      <c r="D1280" s="231"/>
      <c r="E1280" s="234"/>
      <c r="F1280" s="240"/>
      <c r="G1280" s="420" t="s">
        <v>32</v>
      </c>
      <c r="H1280" s="421"/>
      <c r="I1280" s="234" t="str">
        <f>IF(J1280&gt;0,"SALDO",IF(J1280&lt;0,"PIUTANG",IF(J1280=0,"LUNAS")))</f>
        <v>PIUTANG</v>
      </c>
      <c r="J1280" s="227">
        <f>J1279-J1278</f>
        <v>-14207203</v>
      </c>
      <c r="R1280" s="233"/>
    </row>
  </sheetData>
  <mergeCells count="13">
    <mergeCell ref="G1280:H1280"/>
    <mergeCell ref="G1274:H1274"/>
    <mergeCell ref="G1275:H1275"/>
    <mergeCell ref="G1276:H1276"/>
    <mergeCell ref="G1277:H1277"/>
    <mergeCell ref="G1278:H1278"/>
    <mergeCell ref="G1279:H127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35"/>
  <sheetViews>
    <sheetView zoomScaleNormal="100" workbookViewId="0">
      <pane ySplit="6" topLeftCell="A714" activePane="bottomLeft" state="frozen"/>
      <selection pane="bottomLeft" activeCell="J719" sqref="J719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J734*-1</f>
        <v>899679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  <c r="O4" s="219">
        <v>1924738</v>
      </c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9">
        <v>43372</v>
      </c>
      <c r="B719" s="340">
        <v>180176071</v>
      </c>
      <c r="C719" s="341">
        <v>8</v>
      </c>
      <c r="D719" s="342">
        <v>835800</v>
      </c>
      <c r="E719" s="343">
        <v>180045485</v>
      </c>
      <c r="F719" s="341">
        <v>3</v>
      </c>
      <c r="G719" s="342">
        <v>356563</v>
      </c>
      <c r="H719" s="343"/>
      <c r="I719" s="344">
        <v>479237</v>
      </c>
      <c r="J719" s="364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9">
        <v>43374</v>
      </c>
      <c r="B720" s="340">
        <v>180176197</v>
      </c>
      <c r="C720" s="341">
        <v>5</v>
      </c>
      <c r="D720" s="342">
        <v>525350</v>
      </c>
      <c r="E720" s="343">
        <v>180045518</v>
      </c>
      <c r="F720" s="341">
        <v>4</v>
      </c>
      <c r="G720" s="342">
        <v>445463</v>
      </c>
      <c r="H720" s="343"/>
      <c r="I720" s="344"/>
      <c r="J720" s="364"/>
      <c r="K720" s="328"/>
      <c r="L720" s="328"/>
      <c r="M720" s="328"/>
      <c r="N720" s="328"/>
      <c r="O720" s="366"/>
      <c r="P720" s="366"/>
    </row>
    <row r="721" spans="1:16" x14ac:dyDescent="0.25">
      <c r="A721" s="339">
        <v>43374</v>
      </c>
      <c r="B721" s="340">
        <v>180176241</v>
      </c>
      <c r="C721" s="341">
        <v>5</v>
      </c>
      <c r="D721" s="342">
        <v>528325</v>
      </c>
      <c r="E721" s="343"/>
      <c r="F721" s="341"/>
      <c r="G721" s="342"/>
      <c r="H721" s="343"/>
      <c r="I721" s="344"/>
      <c r="J721" s="364"/>
      <c r="K721" s="328"/>
      <c r="L721" s="328"/>
      <c r="M721" s="328"/>
      <c r="N721" s="328"/>
      <c r="O721" s="366"/>
      <c r="P721" s="366"/>
    </row>
    <row r="722" spans="1:16" x14ac:dyDescent="0.25">
      <c r="A722" s="339">
        <v>43374</v>
      </c>
      <c r="B722" s="340">
        <v>180176248</v>
      </c>
      <c r="C722" s="341">
        <v>4</v>
      </c>
      <c r="D722" s="342">
        <v>291463</v>
      </c>
      <c r="E722" s="343"/>
      <c r="F722" s="341"/>
      <c r="G722" s="342"/>
      <c r="H722" s="343"/>
      <c r="I722" s="344"/>
      <c r="J722" s="364"/>
      <c r="K722" s="328"/>
      <c r="L722" s="328"/>
      <c r="M722" s="328"/>
      <c r="N722" s="328"/>
      <c r="O722" s="366"/>
      <c r="P722" s="366"/>
    </row>
    <row r="723" spans="1:16" x14ac:dyDescent="0.25">
      <c r="A723" s="339"/>
      <c r="B723" s="340"/>
      <c r="C723" s="341"/>
      <c r="D723" s="342"/>
      <c r="E723" s="343"/>
      <c r="F723" s="341"/>
      <c r="G723" s="342"/>
      <c r="H723" s="343"/>
      <c r="I723" s="344"/>
      <c r="J723" s="364"/>
      <c r="K723" s="328"/>
      <c r="L723" s="328"/>
      <c r="M723" s="328"/>
      <c r="N723" s="328"/>
      <c r="O723" s="366"/>
      <c r="P723" s="366"/>
    </row>
    <row r="724" spans="1:16" x14ac:dyDescent="0.25">
      <c r="A724" s="339"/>
      <c r="B724" s="340"/>
      <c r="C724" s="341"/>
      <c r="D724" s="342"/>
      <c r="E724" s="343"/>
      <c r="F724" s="341"/>
      <c r="G724" s="342"/>
      <c r="H724" s="343"/>
      <c r="I724" s="344"/>
      <c r="J724" s="364"/>
      <c r="K724" s="328"/>
      <c r="L724" s="328"/>
      <c r="M724" s="328"/>
      <c r="N724" s="328"/>
      <c r="O724" s="366"/>
      <c r="P724" s="366"/>
    </row>
    <row r="725" spans="1:16" x14ac:dyDescent="0.25">
      <c r="A725" s="345"/>
      <c r="B725" s="346"/>
      <c r="C725" s="347"/>
      <c r="D725" s="342"/>
      <c r="E725" s="348"/>
      <c r="F725" s="347"/>
      <c r="G725" s="349"/>
      <c r="H725" s="348"/>
      <c r="I725" s="350"/>
      <c r="J725" s="349"/>
      <c r="K725" s="328"/>
      <c r="L725" s="328"/>
      <c r="M725" s="328"/>
      <c r="N725" s="328"/>
      <c r="O725" s="366"/>
      <c r="P725" s="366"/>
    </row>
    <row r="726" spans="1:16" x14ac:dyDescent="0.25">
      <c r="A726" s="345"/>
      <c r="B726" s="351" t="s">
        <v>11</v>
      </c>
      <c r="C726" s="352">
        <f>SUM(C7:C725)</f>
        <v>4954</v>
      </c>
      <c r="D726" s="353">
        <f>SUM(D7:D725)</f>
        <v>490934685</v>
      </c>
      <c r="E726" s="351" t="s">
        <v>11</v>
      </c>
      <c r="F726" s="352">
        <f>SUM(F7:F725)</f>
        <v>1283</v>
      </c>
      <c r="G726" s="353">
        <f>SUM(G7:G725)</f>
        <v>131336935</v>
      </c>
      <c r="H726" s="353">
        <f>SUM(H7:H725)</f>
        <v>0</v>
      </c>
      <c r="I726" s="352">
        <f>SUM(I7:I725)</f>
        <v>358698071</v>
      </c>
      <c r="J726" s="354"/>
      <c r="K726" s="328"/>
      <c r="L726" s="328"/>
      <c r="M726" s="328"/>
      <c r="N726" s="328"/>
      <c r="O726" s="366"/>
      <c r="P726" s="366"/>
    </row>
    <row r="727" spans="1:16" x14ac:dyDescent="0.25">
      <c r="A727" s="345"/>
      <c r="B727" s="351"/>
      <c r="C727" s="352"/>
      <c r="D727" s="353"/>
      <c r="E727" s="351"/>
      <c r="F727" s="352"/>
      <c r="G727" s="354"/>
      <c r="H727" s="346"/>
      <c r="I727" s="347"/>
      <c r="J727" s="354"/>
      <c r="K727" s="328"/>
      <c r="L727" s="328"/>
      <c r="M727" s="328"/>
      <c r="N727" s="328"/>
      <c r="O727" s="366"/>
      <c r="P727" s="366"/>
    </row>
    <row r="728" spans="1:16" x14ac:dyDescent="0.25">
      <c r="A728" s="345"/>
      <c r="B728" s="355"/>
      <c r="C728" s="347"/>
      <c r="D728" s="349"/>
      <c r="E728" s="351"/>
      <c r="F728" s="347"/>
      <c r="G728" s="422" t="s">
        <v>12</v>
      </c>
      <c r="H728" s="422"/>
      <c r="I728" s="350"/>
      <c r="J728" s="356">
        <f>SUM(D7:D725)</f>
        <v>490934685</v>
      </c>
      <c r="K728" s="328"/>
      <c r="L728" s="328"/>
      <c r="M728" s="328"/>
      <c r="N728" s="328"/>
      <c r="O728" s="366"/>
      <c r="P728" s="366"/>
    </row>
    <row r="729" spans="1:16" x14ac:dyDescent="0.25">
      <c r="A729" s="357"/>
      <c r="B729" s="346"/>
      <c r="C729" s="347"/>
      <c r="D729" s="349"/>
      <c r="E729" s="348"/>
      <c r="F729" s="347"/>
      <c r="G729" s="422" t="s">
        <v>13</v>
      </c>
      <c r="H729" s="422"/>
      <c r="I729" s="350"/>
      <c r="J729" s="356">
        <f>SUM(G7:G725)</f>
        <v>131336935</v>
      </c>
      <c r="K729" s="328"/>
      <c r="L729" s="328"/>
      <c r="M729" s="328"/>
      <c r="N729" s="328"/>
      <c r="O729" s="366"/>
      <c r="P729" s="366"/>
    </row>
    <row r="730" spans="1:16" x14ac:dyDescent="0.25">
      <c r="A730" s="345"/>
      <c r="B730" s="348"/>
      <c r="C730" s="347"/>
      <c r="D730" s="349"/>
      <c r="E730" s="348"/>
      <c r="F730" s="347"/>
      <c r="G730" s="422" t="s">
        <v>14</v>
      </c>
      <c r="H730" s="422"/>
      <c r="I730" s="358"/>
      <c r="J730" s="359">
        <f>J728-J729</f>
        <v>359597750</v>
      </c>
      <c r="K730" s="328"/>
      <c r="L730" s="328"/>
      <c r="M730" s="328"/>
      <c r="N730" s="328"/>
      <c r="O730" s="366"/>
      <c r="P730" s="366"/>
    </row>
    <row r="731" spans="1:16" x14ac:dyDescent="0.25">
      <c r="A731" s="360"/>
      <c r="B731" s="361"/>
      <c r="C731" s="347"/>
      <c r="D731" s="362"/>
      <c r="E731" s="348"/>
      <c r="F731" s="347"/>
      <c r="G731" s="422" t="s">
        <v>15</v>
      </c>
      <c r="H731" s="422"/>
      <c r="I731" s="350"/>
      <c r="J731" s="356">
        <f>SUM(H7:H725)</f>
        <v>0</v>
      </c>
      <c r="K731" s="328"/>
      <c r="L731" s="328"/>
      <c r="M731" s="328"/>
      <c r="N731" s="328"/>
      <c r="O731" s="366"/>
      <c r="P731" s="366"/>
    </row>
    <row r="732" spans="1:16" x14ac:dyDescent="0.25">
      <c r="A732" s="345"/>
      <c r="B732" s="361"/>
      <c r="C732" s="347"/>
      <c r="D732" s="362"/>
      <c r="E732" s="348"/>
      <c r="F732" s="347"/>
      <c r="G732" s="422" t="s">
        <v>16</v>
      </c>
      <c r="H732" s="422"/>
      <c r="I732" s="350"/>
      <c r="J732" s="356">
        <f>J730+J731</f>
        <v>359597750</v>
      </c>
      <c r="K732" s="328"/>
      <c r="L732" s="328"/>
      <c r="M732" s="328"/>
      <c r="N732" s="328"/>
      <c r="O732" s="366"/>
      <c r="P732" s="366"/>
    </row>
    <row r="733" spans="1:16" x14ac:dyDescent="0.25">
      <c r="A733" s="345"/>
      <c r="B733" s="361"/>
      <c r="C733" s="347"/>
      <c r="D733" s="362"/>
      <c r="E733" s="348"/>
      <c r="F733" s="347"/>
      <c r="G733" s="422" t="s">
        <v>5</v>
      </c>
      <c r="H733" s="422"/>
      <c r="I733" s="350"/>
      <c r="J733" s="356">
        <f>SUM(I7:I725)</f>
        <v>358698071</v>
      </c>
      <c r="K733" s="328"/>
      <c r="L733" s="328"/>
      <c r="M733" s="328"/>
      <c r="N733" s="328"/>
      <c r="O733" s="366"/>
      <c r="P733" s="366"/>
    </row>
    <row r="734" spans="1:16" x14ac:dyDescent="0.25">
      <c r="A734" s="345"/>
      <c r="B734" s="361"/>
      <c r="C734" s="347"/>
      <c r="D734" s="362"/>
      <c r="E734" s="348"/>
      <c r="F734" s="347"/>
      <c r="G734" s="422" t="s">
        <v>32</v>
      </c>
      <c r="H734" s="422"/>
      <c r="I734" s="347" t="str">
        <f>IF(J734&gt;0,"SALDO",IF(J734&lt;0,"PIUTANG",IF(J734=0,"LUNAS")))</f>
        <v>PIUTANG</v>
      </c>
      <c r="J734" s="356">
        <f>J733-J732</f>
        <v>-899679</v>
      </c>
      <c r="K734" s="328"/>
      <c r="L734" s="328"/>
      <c r="M734" s="328"/>
      <c r="N734" s="328"/>
      <c r="O734" s="366"/>
      <c r="P734" s="366"/>
    </row>
    <row r="735" spans="1:16" x14ac:dyDescent="0.25">
      <c r="A735" s="345"/>
      <c r="K735" s="328"/>
      <c r="L735" s="328"/>
      <c r="M735" s="328"/>
      <c r="N735" s="328"/>
      <c r="O735" s="366"/>
      <c r="P735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34:H734"/>
    <mergeCell ref="G728:H728"/>
    <mergeCell ref="G729:H729"/>
    <mergeCell ref="G730:H730"/>
    <mergeCell ref="G731:H731"/>
    <mergeCell ref="G732:H732"/>
    <mergeCell ref="G733:H73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6"/>
  <sheetViews>
    <sheetView zoomScaleNormal="100" workbookViewId="0">
      <pane ySplit="6" topLeftCell="A52" activePane="bottomLeft" state="frozen"/>
      <selection pane="bottomLeft" activeCell="B67" sqref="B6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SUM(D629:D629)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J655*-1</f>
        <v>358605</v>
      </c>
      <c r="J2" s="324"/>
      <c r="L2" s="327">
        <f>SUM(G629:G629)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9">
        <v>43368</v>
      </c>
      <c r="B65" s="340">
        <v>18000078</v>
      </c>
      <c r="C65" s="341">
        <v>1</v>
      </c>
      <c r="D65" s="342">
        <v>69300</v>
      </c>
      <c r="E65" s="343"/>
      <c r="F65" s="341"/>
      <c r="G65" s="342"/>
      <c r="H65" s="343"/>
      <c r="I65" s="344"/>
      <c r="J65" s="364"/>
      <c r="K65" s="328"/>
      <c r="L65" s="328"/>
      <c r="M65" s="328"/>
      <c r="N65" s="328"/>
      <c r="O65" s="366"/>
      <c r="P65" s="366"/>
    </row>
    <row r="66" spans="1:16" x14ac:dyDescent="0.25">
      <c r="A66" s="339">
        <v>43370</v>
      </c>
      <c r="B66" s="340"/>
      <c r="C66" s="341"/>
      <c r="D66" s="342"/>
      <c r="E66" s="398" t="s">
        <v>220</v>
      </c>
      <c r="F66" s="341">
        <v>1</v>
      </c>
      <c r="G66" s="342">
        <v>121005</v>
      </c>
      <c r="H66" s="343"/>
      <c r="I66" s="344">
        <v>18270</v>
      </c>
      <c r="J66" s="364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99">
        <v>43371</v>
      </c>
      <c r="B67" s="400">
        <v>18000080</v>
      </c>
      <c r="C67" s="401">
        <v>2</v>
      </c>
      <c r="D67" s="402">
        <v>168435</v>
      </c>
      <c r="E67" s="403"/>
      <c r="F67" s="401"/>
      <c r="G67" s="402"/>
      <c r="H67" s="403"/>
      <c r="I67" s="404"/>
      <c r="J67" s="402"/>
      <c r="K67" s="328"/>
      <c r="L67" s="328"/>
      <c r="M67" s="328"/>
      <c r="N67" s="328"/>
      <c r="O67" s="366"/>
      <c r="P67" s="366"/>
    </row>
    <row r="68" spans="1:16" x14ac:dyDescent="0.25">
      <c r="A68" s="399">
        <v>43371</v>
      </c>
      <c r="B68" s="400">
        <v>18000081</v>
      </c>
      <c r="C68" s="401">
        <v>2</v>
      </c>
      <c r="D68" s="402">
        <v>149535</v>
      </c>
      <c r="E68" s="403"/>
      <c r="F68" s="401"/>
      <c r="G68" s="402"/>
      <c r="H68" s="403"/>
      <c r="I68" s="404">
        <v>317970</v>
      </c>
      <c r="J68" s="402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9">
        <v>43372</v>
      </c>
      <c r="B69" s="340">
        <v>18000085</v>
      </c>
      <c r="C69" s="341">
        <v>3</v>
      </c>
      <c r="D69" s="342">
        <v>192510</v>
      </c>
      <c r="E69" s="343"/>
      <c r="F69" s="341"/>
      <c r="G69" s="342"/>
      <c r="H69" s="343"/>
      <c r="I69" s="344">
        <v>80430</v>
      </c>
      <c r="J69" s="364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64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64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64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64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65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67"/>
      <c r="M624" s="367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2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219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5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42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 t="s">
        <v>11</v>
      </c>
      <c r="C647" s="369">
        <f>SUM(C7:C646)</f>
        <v>143</v>
      </c>
      <c r="D647" s="370">
        <f>SUM(D7:D646)</f>
        <v>9036346</v>
      </c>
      <c r="E647" s="368" t="s">
        <v>11</v>
      </c>
      <c r="F647" s="369">
        <f>SUM(F7:F646)</f>
        <v>14</v>
      </c>
      <c r="G647" s="370">
        <f>SUM(G7:G646)</f>
        <v>996705</v>
      </c>
      <c r="H647" s="370">
        <f>SUM(H7:H646)</f>
        <v>0</v>
      </c>
      <c r="I647" s="369">
        <f>SUM(I7:I646)</f>
        <v>7681036</v>
      </c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/>
      <c r="C648" s="369"/>
      <c r="D648" s="370"/>
      <c r="E648" s="368"/>
      <c r="F648" s="369"/>
      <c r="G648" s="371"/>
      <c r="H648" s="340"/>
      <c r="I648" s="341"/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72"/>
      <c r="C649" s="341"/>
      <c r="D649" s="342"/>
      <c r="E649" s="368"/>
      <c r="F649" s="341"/>
      <c r="G649" s="438" t="s">
        <v>12</v>
      </c>
      <c r="H649" s="438"/>
      <c r="I649" s="344"/>
      <c r="J649" s="373">
        <f>SUM(D7:D646)</f>
        <v>9036346</v>
      </c>
      <c r="K649" s="328"/>
      <c r="L649" s="328"/>
      <c r="M649" s="328"/>
      <c r="N649" s="328"/>
      <c r="O649" s="366"/>
      <c r="P649" s="366"/>
    </row>
    <row r="650" spans="1:16" x14ac:dyDescent="0.25">
      <c r="A650" s="357"/>
      <c r="B650" s="346"/>
      <c r="C650" s="347"/>
      <c r="D650" s="349"/>
      <c r="E650" s="348"/>
      <c r="F650" s="347"/>
      <c r="G650" s="422" t="s">
        <v>13</v>
      </c>
      <c r="H650" s="422"/>
      <c r="I650" s="350"/>
      <c r="J650" s="356">
        <f>SUM(G7:G646)</f>
        <v>996705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48"/>
      <c r="C651" s="347"/>
      <c r="D651" s="349"/>
      <c r="E651" s="348"/>
      <c r="F651" s="347"/>
      <c r="G651" s="422" t="s">
        <v>14</v>
      </c>
      <c r="H651" s="422"/>
      <c r="I651" s="358"/>
      <c r="J651" s="359">
        <f>J649-J650</f>
        <v>8039641</v>
      </c>
      <c r="K651" s="328"/>
      <c r="L651" s="328"/>
      <c r="M651" s="328"/>
      <c r="N651" s="328"/>
      <c r="O651" s="366"/>
      <c r="P651" s="366"/>
    </row>
    <row r="652" spans="1:16" x14ac:dyDescent="0.25">
      <c r="A652" s="360"/>
      <c r="B652" s="361"/>
      <c r="C652" s="347"/>
      <c r="D652" s="362"/>
      <c r="E652" s="348"/>
      <c r="F652" s="347"/>
      <c r="G652" s="422" t="s">
        <v>15</v>
      </c>
      <c r="H652" s="422"/>
      <c r="I652" s="350"/>
      <c r="J652" s="356">
        <f>SUM(H7:H646)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2" t="s">
        <v>16</v>
      </c>
      <c r="H653" s="422"/>
      <c r="I653" s="350"/>
      <c r="J653" s="356">
        <f>J651+J652</f>
        <v>8039641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2" t="s">
        <v>5</v>
      </c>
      <c r="H654" s="422"/>
      <c r="I654" s="350"/>
      <c r="J654" s="356">
        <f>SUM(I7:I646)</f>
        <v>7681036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2" t="s">
        <v>32</v>
      </c>
      <c r="H655" s="422"/>
      <c r="I655" s="347" t="str">
        <f>IF(J655&gt;0,"SALDO",IF(J655&lt;0,"PIUTANG",IF(J655=0,"LUNAS")))</f>
        <v>PIUTANG</v>
      </c>
      <c r="J655" s="356">
        <f>J654-J653</f>
        <v>-358605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K656" s="328"/>
      <c r="L656" s="328"/>
      <c r="M656" s="328"/>
      <c r="N656" s="328"/>
      <c r="O656" s="366"/>
      <c r="P656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5:H655"/>
    <mergeCell ref="G649:H649"/>
    <mergeCell ref="G650:H650"/>
    <mergeCell ref="G651:H651"/>
    <mergeCell ref="G652:H652"/>
    <mergeCell ref="G653:H653"/>
    <mergeCell ref="G654:H654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75"/>
  <sheetViews>
    <sheetView zoomScale="85" zoomScaleNormal="85" workbookViewId="0">
      <pane ySplit="7" topLeftCell="A242" activePane="bottomLeft" state="frozen"/>
      <selection pane="bottomLeft" activeCell="B258" sqref="B25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6" t="s">
        <v>22</v>
      </c>
      <c r="G1" s="406"/>
      <c r="H1" s="406"/>
      <c r="I1" s="220"/>
      <c r="J1" s="218"/>
      <c r="M1" s="219">
        <f>SUM(D243:D253)</f>
        <v>5963915</v>
      </c>
      <c r="N1" s="219">
        <v>7053025</v>
      </c>
      <c r="O1" s="219">
        <f>N1-M1</f>
        <v>1089110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6" t="s">
        <v>21</v>
      </c>
      <c r="G2" s="406"/>
      <c r="H2" s="406"/>
      <c r="I2" s="220">
        <f>J269*-1</f>
        <v>3464816</v>
      </c>
      <c r="J2" s="218"/>
      <c r="M2" s="219">
        <f>SUM(G243:G253)</f>
        <v>0</v>
      </c>
      <c r="N2" s="219">
        <v>6175225</v>
      </c>
      <c r="O2" s="219">
        <f>N2-M2</f>
        <v>6175225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5963915</v>
      </c>
      <c r="N3" s="219">
        <f>N1-N2</f>
        <v>877800</v>
      </c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5" x14ac:dyDescent="0.25">
      <c r="A7" s="442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7"/>
      <c r="I7" s="449"/>
      <c r="J7" s="419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98">
        <v>43372</v>
      </c>
      <c r="B255" s="99">
        <v>180176055</v>
      </c>
      <c r="C255" s="100">
        <v>2</v>
      </c>
      <c r="D255" s="34">
        <v>132563</v>
      </c>
      <c r="E255" s="101"/>
      <c r="F255" s="99"/>
      <c r="G255" s="34"/>
      <c r="H255" s="102"/>
      <c r="I255" s="102"/>
      <c r="J255" s="34"/>
    </row>
    <row r="256" spans="1:10" x14ac:dyDescent="0.25">
      <c r="A256" s="98">
        <v>43372</v>
      </c>
      <c r="B256" s="99">
        <v>180176101</v>
      </c>
      <c r="C256" s="100">
        <v>2</v>
      </c>
      <c r="D256" s="34">
        <v>298113</v>
      </c>
      <c r="E256" s="101"/>
      <c r="F256" s="99"/>
      <c r="G256" s="34"/>
      <c r="H256" s="102"/>
      <c r="I256" s="102"/>
      <c r="J256" s="34"/>
    </row>
    <row r="257" spans="1:16" x14ac:dyDescent="0.25">
      <c r="A257" s="98">
        <v>43374</v>
      </c>
      <c r="B257" s="99">
        <v>180176202</v>
      </c>
      <c r="C257" s="100">
        <v>24</v>
      </c>
      <c r="D257" s="34">
        <v>2417538</v>
      </c>
      <c r="E257" s="101"/>
      <c r="F257" s="99"/>
      <c r="G257" s="34"/>
      <c r="H257" s="102"/>
      <c r="I257" s="102"/>
      <c r="J257" s="34"/>
    </row>
    <row r="258" spans="1:16" x14ac:dyDescent="0.25">
      <c r="A258" s="98">
        <v>43374</v>
      </c>
      <c r="B258" s="99">
        <v>180176264</v>
      </c>
      <c r="C258" s="100">
        <v>8</v>
      </c>
      <c r="D258" s="34">
        <v>616613</v>
      </c>
      <c r="E258" s="101"/>
      <c r="F258" s="99"/>
      <c r="G258" s="34"/>
      <c r="H258" s="102"/>
      <c r="I258" s="102"/>
      <c r="J258" s="34"/>
    </row>
    <row r="259" spans="1:16" x14ac:dyDescent="0.25">
      <c r="A259" s="98"/>
      <c r="B259" s="99"/>
      <c r="C259" s="100"/>
      <c r="D259" s="34"/>
      <c r="E259" s="101"/>
      <c r="F259" s="99"/>
      <c r="G259" s="34"/>
      <c r="H259" s="102"/>
      <c r="I259" s="102"/>
      <c r="J259" s="34"/>
    </row>
    <row r="260" spans="1:16" x14ac:dyDescent="0.25">
      <c r="A260" s="235"/>
      <c r="B260" s="234"/>
      <c r="C260" s="240"/>
      <c r="D260" s="236"/>
      <c r="E260" s="237"/>
      <c r="F260" s="234"/>
      <c r="G260" s="236"/>
      <c r="H260" s="239"/>
      <c r="I260" s="239"/>
      <c r="J260" s="236"/>
    </row>
    <row r="261" spans="1:16" x14ac:dyDescent="0.25">
      <c r="A261" s="235"/>
      <c r="B261" s="223" t="s">
        <v>11</v>
      </c>
      <c r="C261" s="232">
        <f>SUM(C8:C260)</f>
        <v>1649</v>
      </c>
      <c r="D261" s="224"/>
      <c r="E261" s="223" t="s">
        <v>11</v>
      </c>
      <c r="F261" s="223">
        <f>SUM(F8:F260)</f>
        <v>222</v>
      </c>
      <c r="G261" s="224">
        <f>SUM(G8:G260)</f>
        <v>23954965</v>
      </c>
      <c r="H261" s="239"/>
      <c r="I261" s="239"/>
      <c r="J261" s="236"/>
    </row>
    <row r="262" spans="1:16" x14ac:dyDescent="0.25">
      <c r="A262" s="235"/>
      <c r="B262" s="223"/>
      <c r="C262" s="232"/>
      <c r="D262" s="224"/>
      <c r="E262" s="237"/>
      <c r="F262" s="234"/>
      <c r="G262" s="236"/>
      <c r="H262" s="239"/>
      <c r="I262" s="239"/>
      <c r="J262" s="236"/>
    </row>
    <row r="263" spans="1:16" x14ac:dyDescent="0.25">
      <c r="A263" s="225"/>
      <c r="B263" s="226"/>
      <c r="C263" s="240"/>
      <c r="D263" s="236"/>
      <c r="E263" s="223"/>
      <c r="F263" s="234"/>
      <c r="G263" s="405" t="s">
        <v>12</v>
      </c>
      <c r="H263" s="405"/>
      <c r="I263" s="239"/>
      <c r="J263" s="227">
        <f>SUM(D8:D260)</f>
        <v>159013121</v>
      </c>
    </row>
    <row r="264" spans="1:16" x14ac:dyDescent="0.25">
      <c r="A264" s="235"/>
      <c r="B264" s="234"/>
      <c r="C264" s="240"/>
      <c r="D264" s="236"/>
      <c r="E264" s="223"/>
      <c r="F264" s="234"/>
      <c r="G264" s="405" t="s">
        <v>13</v>
      </c>
      <c r="H264" s="405"/>
      <c r="I264" s="239"/>
      <c r="J264" s="227">
        <f>SUM(G8:G260)</f>
        <v>23954965</v>
      </c>
    </row>
    <row r="265" spans="1:16" x14ac:dyDescent="0.25">
      <c r="A265" s="228"/>
      <c r="B265" s="237"/>
      <c r="C265" s="240"/>
      <c r="D265" s="236"/>
      <c r="E265" s="237"/>
      <c r="F265" s="234"/>
      <c r="G265" s="405" t="s">
        <v>14</v>
      </c>
      <c r="H265" s="405"/>
      <c r="I265" s="41"/>
      <c r="J265" s="229">
        <f>J263-J264</f>
        <v>135058156</v>
      </c>
    </row>
    <row r="266" spans="1:16" x14ac:dyDescent="0.25">
      <c r="A266" s="235"/>
      <c r="B266" s="230"/>
      <c r="C266" s="240"/>
      <c r="D266" s="231"/>
      <c r="E266" s="237"/>
      <c r="F266" s="223"/>
      <c r="G266" s="405" t="s">
        <v>15</v>
      </c>
      <c r="H266" s="405"/>
      <c r="I266" s="239"/>
      <c r="J266" s="227">
        <f>SUM(H8:H262)</f>
        <v>375000</v>
      </c>
    </row>
    <row r="267" spans="1:16" x14ac:dyDescent="0.25">
      <c r="A267" s="235"/>
      <c r="B267" s="230"/>
      <c r="C267" s="240"/>
      <c r="D267" s="231"/>
      <c r="E267" s="237"/>
      <c r="F267" s="223"/>
      <c r="G267" s="405" t="s">
        <v>16</v>
      </c>
      <c r="H267" s="405"/>
      <c r="I267" s="239"/>
      <c r="J267" s="227">
        <f>J265+J266</f>
        <v>135433156</v>
      </c>
    </row>
    <row r="268" spans="1:16" x14ac:dyDescent="0.25">
      <c r="A268" s="235"/>
      <c r="B268" s="230"/>
      <c r="C268" s="240"/>
      <c r="D268" s="231"/>
      <c r="E268" s="237"/>
      <c r="F268" s="234"/>
      <c r="G268" s="405" t="s">
        <v>5</v>
      </c>
      <c r="H268" s="405"/>
      <c r="I268" s="239"/>
      <c r="J268" s="227">
        <f>SUM(I8:I262)</f>
        <v>131968340</v>
      </c>
    </row>
    <row r="269" spans="1:16" x14ac:dyDescent="0.25">
      <c r="A269" s="235"/>
      <c r="B269" s="230"/>
      <c r="C269" s="240"/>
      <c r="D269" s="231"/>
      <c r="E269" s="237"/>
      <c r="F269" s="234"/>
      <c r="G269" s="405" t="s">
        <v>32</v>
      </c>
      <c r="H269" s="405"/>
      <c r="I269" s="240" t="str">
        <f>IF(J269&gt;0,"SALDO",IF(J269&lt;0,"PIUTANG",IF(J269=0,"LUNAS")))</f>
        <v>PIUTANG</v>
      </c>
      <c r="J269" s="227">
        <f>J268-J267</f>
        <v>-3464816</v>
      </c>
    </row>
    <row r="270" spans="1:16" x14ac:dyDescent="0.25">
      <c r="F270" s="219"/>
      <c r="G270" s="219"/>
      <c r="J270" s="219"/>
    </row>
    <row r="271" spans="1:16" x14ac:dyDescent="0.25">
      <c r="C271" s="219"/>
      <c r="D271" s="219"/>
      <c r="F271" s="219"/>
      <c r="G271" s="219"/>
      <c r="J271" s="219"/>
      <c r="L271" s="233"/>
      <c r="M271" s="233"/>
      <c r="N271" s="233"/>
      <c r="O271" s="233"/>
      <c r="P271" s="233"/>
    </row>
    <row r="272" spans="1:16" x14ac:dyDescent="0.25">
      <c r="C272" s="219"/>
      <c r="D272" s="219"/>
      <c r="F272" s="219"/>
      <c r="G272" s="219"/>
      <c r="J272" s="219"/>
      <c r="L272" s="233"/>
      <c r="M272" s="233"/>
      <c r="N272" s="233"/>
      <c r="O272" s="233"/>
      <c r="P272" s="233"/>
    </row>
    <row r="273" spans="3:16" x14ac:dyDescent="0.25">
      <c r="C273" s="219"/>
      <c r="D273" s="219"/>
      <c r="F273" s="219"/>
      <c r="G273" s="219"/>
      <c r="J273" s="219"/>
      <c r="L273" s="233"/>
      <c r="M273" s="233"/>
      <c r="N273" s="233"/>
      <c r="O273" s="233"/>
      <c r="P273" s="233"/>
    </row>
    <row r="274" spans="3:16" x14ac:dyDescent="0.25">
      <c r="C274" s="219"/>
      <c r="D274" s="219"/>
      <c r="F274" s="219"/>
      <c r="G274" s="219"/>
      <c r="J274" s="219"/>
      <c r="L274" s="233"/>
      <c r="M274" s="233"/>
      <c r="N274" s="233"/>
      <c r="O274" s="233"/>
      <c r="P274" s="233"/>
    </row>
    <row r="275" spans="3:16" x14ac:dyDescent="0.25">
      <c r="C275" s="219"/>
      <c r="D275" s="219"/>
      <c r="L275" s="233"/>
      <c r="M275" s="233"/>
      <c r="N275" s="233"/>
      <c r="O275" s="233"/>
      <c r="P275" s="233"/>
    </row>
  </sheetData>
  <mergeCells count="15">
    <mergeCell ref="G269:H269"/>
    <mergeCell ref="G263:H263"/>
    <mergeCell ref="G264:H264"/>
    <mergeCell ref="G265:H265"/>
    <mergeCell ref="G266:H266"/>
    <mergeCell ref="G267:H267"/>
    <mergeCell ref="G268:H26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1"/>
  <sheetViews>
    <sheetView workbookViewId="0">
      <pane ySplit="7" topLeftCell="A14" activePane="bottomLeft" state="frozen"/>
      <selection pane="bottomLeft" activeCell="B22" sqref="B21:B2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6" t="s">
        <v>22</v>
      </c>
      <c r="G1" s="406"/>
      <c r="H1" s="406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6" t="s">
        <v>21</v>
      </c>
      <c r="G2" s="406"/>
      <c r="H2" s="406"/>
      <c r="I2" s="220">
        <f>J235*-1</f>
        <v>54900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0" x14ac:dyDescent="0.25">
      <c r="A7" s="442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7"/>
      <c r="I7" s="449"/>
      <c r="J7" s="419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98">
        <v>43372</v>
      </c>
      <c r="B23" s="99">
        <v>18000084</v>
      </c>
      <c r="C23" s="100">
        <v>1</v>
      </c>
      <c r="D23" s="34">
        <v>54900</v>
      </c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18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05" t="s">
        <v>12</v>
      </c>
      <c r="H229" s="405"/>
      <c r="I229" s="239"/>
      <c r="J229" s="227">
        <f>SUM(D8:D226)</f>
        <v>1241190</v>
      </c>
    </row>
    <row r="230" spans="1:10" x14ac:dyDescent="0.25">
      <c r="A230" s="235"/>
      <c r="B230" s="234"/>
      <c r="C230" s="240"/>
      <c r="D230" s="236"/>
      <c r="E230" s="223"/>
      <c r="F230" s="234"/>
      <c r="G230" s="405" t="s">
        <v>13</v>
      </c>
      <c r="H230" s="405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05" t="s">
        <v>14</v>
      </c>
      <c r="H231" s="405"/>
      <c r="I231" s="41"/>
      <c r="J231" s="229">
        <f>J229-J230</f>
        <v>1128690</v>
      </c>
    </row>
    <row r="232" spans="1:10" x14ac:dyDescent="0.25">
      <c r="A232" s="235"/>
      <c r="B232" s="230"/>
      <c r="C232" s="240"/>
      <c r="D232" s="231"/>
      <c r="E232" s="237"/>
      <c r="F232" s="223"/>
      <c r="G232" s="405" t="s">
        <v>15</v>
      </c>
      <c r="H232" s="405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05" t="s">
        <v>16</v>
      </c>
      <c r="H233" s="405"/>
      <c r="I233" s="239"/>
      <c r="J233" s="227">
        <f>J231+J232</f>
        <v>1128690</v>
      </c>
    </row>
    <row r="234" spans="1:10" x14ac:dyDescent="0.25">
      <c r="A234" s="235"/>
      <c r="B234" s="230"/>
      <c r="C234" s="240"/>
      <c r="D234" s="231"/>
      <c r="E234" s="237"/>
      <c r="F234" s="234"/>
      <c r="G234" s="405" t="s">
        <v>5</v>
      </c>
      <c r="H234" s="405"/>
      <c r="I234" s="239"/>
      <c r="J234" s="227">
        <f>SUM(I8:I228)</f>
        <v>1073790</v>
      </c>
    </row>
    <row r="235" spans="1:10" x14ac:dyDescent="0.25">
      <c r="A235" s="235"/>
      <c r="B235" s="230"/>
      <c r="C235" s="240"/>
      <c r="D235" s="231"/>
      <c r="E235" s="237"/>
      <c r="F235" s="234"/>
      <c r="G235" s="405" t="s">
        <v>32</v>
      </c>
      <c r="H235" s="405"/>
      <c r="I235" s="240" t="str">
        <f>IF(J235&gt;0,"SALDO",IF(J235&lt;0,"PIUTANG",IF(J235=0,"LUNAS")))</f>
        <v>PIUTANG</v>
      </c>
      <c r="J235" s="227">
        <f>J234-J233</f>
        <v>-54900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G235:H235"/>
    <mergeCell ref="G229:H229"/>
    <mergeCell ref="G230:H230"/>
    <mergeCell ref="G231:H231"/>
    <mergeCell ref="G232:H232"/>
    <mergeCell ref="G233:H233"/>
    <mergeCell ref="G234:H23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6"/>
  <sheetViews>
    <sheetView workbookViewId="0">
      <pane ySplit="7" topLeftCell="A58" activePane="bottomLeft" state="frozen"/>
      <selection pane="bottomLeft" activeCell="B65" sqref="B65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6" t="s">
        <v>22</v>
      </c>
      <c r="G1" s="406"/>
      <c r="H1" s="406"/>
      <c r="I1" s="220" t="s">
        <v>189</v>
      </c>
      <c r="J1" s="218"/>
      <c r="L1" s="238">
        <f>SUM(D58:D62)</f>
        <v>3859102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6" t="s">
        <v>21</v>
      </c>
      <c r="G2" s="406"/>
      <c r="H2" s="406"/>
      <c r="I2" s="220">
        <f>J76*-1</f>
        <v>1275489</v>
      </c>
      <c r="J2" s="218"/>
      <c r="L2" s="238">
        <f>SUM(G58:G62)</f>
        <v>155225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3703877</v>
      </c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3" x14ac:dyDescent="0.25">
      <c r="A7" s="442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5"/>
      <c r="I7" s="449"/>
      <c r="J7" s="419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98">
        <v>43372</v>
      </c>
      <c r="B63" s="99">
        <v>180176035</v>
      </c>
      <c r="C63" s="253">
        <v>3</v>
      </c>
      <c r="D63" s="34">
        <v>381588</v>
      </c>
      <c r="E63" s="101"/>
      <c r="F63" s="99"/>
      <c r="G63" s="34"/>
      <c r="H63" s="101"/>
      <c r="I63" s="102"/>
      <c r="J63" s="34"/>
      <c r="L63" s="238"/>
    </row>
    <row r="64" spans="1:12" x14ac:dyDescent="0.25">
      <c r="A64" s="98">
        <v>43372</v>
      </c>
      <c r="B64" s="99">
        <v>180176068</v>
      </c>
      <c r="C64" s="253">
        <v>4</v>
      </c>
      <c r="D64" s="34">
        <v>549763</v>
      </c>
      <c r="E64" s="101"/>
      <c r="F64" s="99"/>
      <c r="G64" s="34"/>
      <c r="H64" s="101"/>
      <c r="I64" s="102"/>
      <c r="J64" s="34"/>
      <c r="L64" s="238"/>
    </row>
    <row r="65" spans="1:12" x14ac:dyDescent="0.25">
      <c r="A65" s="98">
        <v>43374</v>
      </c>
      <c r="B65" s="99">
        <v>180176193</v>
      </c>
      <c r="C65" s="253">
        <v>3</v>
      </c>
      <c r="D65" s="34">
        <v>344138</v>
      </c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182</v>
      </c>
      <c r="D68" s="224"/>
      <c r="E68" s="223" t="s">
        <v>11</v>
      </c>
      <c r="F68" s="223">
        <f>SUM(F8:F67)</f>
        <v>5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405" t="s">
        <v>12</v>
      </c>
      <c r="H70" s="405"/>
      <c r="I70" s="239"/>
      <c r="J70" s="227">
        <f>SUM(D8:D67)</f>
        <v>19574640</v>
      </c>
    </row>
    <row r="71" spans="1:12" x14ac:dyDescent="0.25">
      <c r="A71" s="235"/>
      <c r="B71" s="234"/>
      <c r="C71" s="26"/>
      <c r="D71" s="236"/>
      <c r="E71" s="237"/>
      <c r="F71" s="234"/>
      <c r="G71" s="405" t="s">
        <v>13</v>
      </c>
      <c r="H71" s="405"/>
      <c r="I71" s="239"/>
      <c r="J71" s="227">
        <f>SUM(G8:G67)</f>
        <v>576538</v>
      </c>
    </row>
    <row r="72" spans="1:12" x14ac:dyDescent="0.25">
      <c r="A72" s="228"/>
      <c r="B72" s="237"/>
      <c r="C72" s="26"/>
      <c r="D72" s="236"/>
      <c r="E72" s="237"/>
      <c r="F72" s="234"/>
      <c r="G72" s="405" t="s">
        <v>14</v>
      </c>
      <c r="H72" s="405"/>
      <c r="I72" s="41"/>
      <c r="J72" s="229">
        <f>J70-J71</f>
        <v>18998102</v>
      </c>
    </row>
    <row r="73" spans="1:12" x14ac:dyDescent="0.25">
      <c r="A73" s="235"/>
      <c r="B73" s="230"/>
      <c r="C73" s="26"/>
      <c r="D73" s="231"/>
      <c r="E73" s="237"/>
      <c r="F73" s="234"/>
      <c r="G73" s="405" t="s">
        <v>15</v>
      </c>
      <c r="H73" s="405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405" t="s">
        <v>16</v>
      </c>
      <c r="H74" s="405"/>
      <c r="I74" s="239"/>
      <c r="J74" s="227">
        <f>J72+J73</f>
        <v>18998102</v>
      </c>
    </row>
    <row r="75" spans="1:12" x14ac:dyDescent="0.25">
      <c r="A75" s="235"/>
      <c r="B75" s="230"/>
      <c r="C75" s="26"/>
      <c r="D75" s="231"/>
      <c r="E75" s="237"/>
      <c r="F75" s="234"/>
      <c r="G75" s="405" t="s">
        <v>5</v>
      </c>
      <c r="H75" s="405"/>
      <c r="I75" s="239"/>
      <c r="J75" s="227">
        <f>SUM(I8:I68)</f>
        <v>17722613</v>
      </c>
    </row>
    <row r="76" spans="1:12" x14ac:dyDescent="0.25">
      <c r="A76" s="235"/>
      <c r="B76" s="230"/>
      <c r="C76" s="26"/>
      <c r="D76" s="231"/>
      <c r="E76" s="237"/>
      <c r="F76" s="234"/>
      <c r="G76" s="405" t="s">
        <v>32</v>
      </c>
      <c r="H76" s="405"/>
      <c r="I76" s="240" t="str">
        <f>IF(J76&gt;0,"SALDO",IF(J76&lt;0,"PIUTANG",IF(J76=0,"LUNAS")))</f>
        <v>PIUTANG</v>
      </c>
      <c r="J76" s="227">
        <f>J75-J74</f>
        <v>-1275489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6:H76"/>
    <mergeCell ref="G70:H70"/>
    <mergeCell ref="G71:H71"/>
    <mergeCell ref="G72:H72"/>
    <mergeCell ref="G73:H73"/>
    <mergeCell ref="G74:H74"/>
    <mergeCell ref="G75:H7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91"/>
  <sheetViews>
    <sheetView workbookViewId="0">
      <pane ySplit="7" topLeftCell="A159" activePane="bottomLeft" state="frozen"/>
      <selection pane="bottomLeft" activeCell="B172" sqref="B17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6" t="s">
        <v>22</v>
      </c>
      <c r="G1" s="406"/>
      <c r="H1" s="406"/>
      <c r="I1" s="38" t="s">
        <v>88</v>
      </c>
      <c r="J1" s="20"/>
      <c r="L1" s="37">
        <f>SUM(D161:D170)</f>
        <v>1354854</v>
      </c>
      <c r="M1" s="37">
        <v>1354850</v>
      </c>
      <c r="N1" s="37">
        <f>L1-M1</f>
        <v>4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220">
        <f>J185*-1</f>
        <v>1830530</v>
      </c>
      <c r="J2" s="20"/>
      <c r="L2" s="219">
        <f>SUM(H161:H170)</f>
        <v>153000</v>
      </c>
      <c r="M2" s="219">
        <v>153000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1507854</v>
      </c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6" x14ac:dyDescent="0.25">
      <c r="A7" s="44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7"/>
      <c r="I7" s="449"/>
      <c r="J7" s="41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98">
        <v>43367</v>
      </c>
      <c r="B161" s="99">
        <v>180175620</v>
      </c>
      <c r="C161" s="100">
        <v>1</v>
      </c>
      <c r="D161" s="34">
        <v>141838</v>
      </c>
      <c r="E161" s="101"/>
      <c r="F161" s="99"/>
      <c r="G161" s="34"/>
      <c r="H161" s="102">
        <v>14000</v>
      </c>
      <c r="I161" s="102"/>
      <c r="J161" s="34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98">
        <v>43367</v>
      </c>
      <c r="B162" s="99">
        <v>180175621</v>
      </c>
      <c r="C162" s="100">
        <v>1</v>
      </c>
      <c r="D162" s="34">
        <v>141838</v>
      </c>
      <c r="E162" s="101"/>
      <c r="F162" s="99"/>
      <c r="G162" s="34"/>
      <c r="H162" s="102">
        <v>7000</v>
      </c>
      <c r="I162" s="102"/>
      <c r="J162" s="34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98">
        <v>43367</v>
      </c>
      <c r="B163" s="99">
        <v>180175622</v>
      </c>
      <c r="C163" s="100">
        <v>1</v>
      </c>
      <c r="D163" s="34">
        <v>141838</v>
      </c>
      <c r="E163" s="101"/>
      <c r="F163" s="99"/>
      <c r="G163" s="34"/>
      <c r="H163" s="102">
        <v>19000</v>
      </c>
      <c r="I163" s="102"/>
      <c r="J163" s="34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98">
        <v>43368</v>
      </c>
      <c r="B164" s="99">
        <v>180175712</v>
      </c>
      <c r="C164" s="100">
        <v>1</v>
      </c>
      <c r="D164" s="34">
        <v>110075</v>
      </c>
      <c r="E164" s="101"/>
      <c r="F164" s="99"/>
      <c r="G164" s="34"/>
      <c r="H164" s="102">
        <v>9000</v>
      </c>
      <c r="I164" s="102"/>
      <c r="J164" s="34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98">
        <v>43368</v>
      </c>
      <c r="B165" s="99">
        <v>180175748</v>
      </c>
      <c r="C165" s="100">
        <v>1</v>
      </c>
      <c r="D165" s="34">
        <v>141838</v>
      </c>
      <c r="E165" s="101"/>
      <c r="F165" s="99"/>
      <c r="G165" s="34"/>
      <c r="H165" s="102">
        <v>11000</v>
      </c>
      <c r="I165" s="102"/>
      <c r="J165" s="34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98">
        <v>43370</v>
      </c>
      <c r="B166" s="99">
        <v>180175869</v>
      </c>
      <c r="C166" s="100">
        <v>1</v>
      </c>
      <c r="D166" s="34">
        <v>141838</v>
      </c>
      <c r="E166" s="101"/>
      <c r="F166" s="99"/>
      <c r="G166" s="34"/>
      <c r="H166" s="102">
        <v>11000</v>
      </c>
      <c r="I166" s="102"/>
      <c r="J166" s="34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98">
        <v>43370</v>
      </c>
      <c r="B167" s="99">
        <v>180175870</v>
      </c>
      <c r="C167" s="100">
        <v>1</v>
      </c>
      <c r="D167" s="34">
        <v>141838</v>
      </c>
      <c r="E167" s="101"/>
      <c r="F167" s="99"/>
      <c r="G167" s="34"/>
      <c r="H167" s="102">
        <v>33000</v>
      </c>
      <c r="I167" s="102"/>
      <c r="J167" s="34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98">
        <v>43371</v>
      </c>
      <c r="B168" s="99">
        <v>180175966</v>
      </c>
      <c r="C168" s="100">
        <v>1</v>
      </c>
      <c r="D168" s="34">
        <v>141838</v>
      </c>
      <c r="E168" s="101"/>
      <c r="F168" s="99"/>
      <c r="G168" s="34"/>
      <c r="H168" s="102">
        <v>11000</v>
      </c>
      <c r="I168" s="102"/>
      <c r="J168" s="34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98">
        <v>43373</v>
      </c>
      <c r="B169" s="99">
        <v>180176138</v>
      </c>
      <c r="C169" s="100">
        <v>1</v>
      </c>
      <c r="D169" s="34">
        <v>141838</v>
      </c>
      <c r="E169" s="101"/>
      <c r="F169" s="99"/>
      <c r="G169" s="34"/>
      <c r="H169" s="102">
        <v>10000</v>
      </c>
      <c r="I169" s="102"/>
      <c r="J169" s="34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98">
        <v>43373</v>
      </c>
      <c r="B170" s="99">
        <v>180176139</v>
      </c>
      <c r="C170" s="100">
        <v>1</v>
      </c>
      <c r="D170" s="34">
        <v>110075</v>
      </c>
      <c r="E170" s="101"/>
      <c r="F170" s="99"/>
      <c r="G170" s="34"/>
      <c r="H170" s="102">
        <v>28000</v>
      </c>
      <c r="I170" s="102"/>
      <c r="J170" s="34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98">
        <v>43374</v>
      </c>
      <c r="B171" s="99">
        <v>180176259</v>
      </c>
      <c r="C171" s="100">
        <v>1</v>
      </c>
      <c r="D171" s="34">
        <v>141838</v>
      </c>
      <c r="E171" s="101"/>
      <c r="F171" s="99"/>
      <c r="G171" s="34"/>
      <c r="H171" s="102">
        <v>11000</v>
      </c>
      <c r="I171" s="102"/>
      <c r="J171" s="34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98">
        <v>43374</v>
      </c>
      <c r="B172" s="99">
        <v>180176261</v>
      </c>
      <c r="C172" s="100">
        <v>1</v>
      </c>
      <c r="D172" s="34">
        <v>141838</v>
      </c>
      <c r="E172" s="101"/>
      <c r="F172" s="99"/>
      <c r="G172" s="34"/>
      <c r="H172" s="102">
        <v>28000</v>
      </c>
      <c r="I172" s="102"/>
      <c r="J172" s="34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35"/>
      <c r="B176" s="234"/>
      <c r="C176" s="240"/>
      <c r="D176" s="236"/>
      <c r="E176" s="237"/>
      <c r="F176" s="234"/>
      <c r="G176" s="236"/>
      <c r="H176" s="239"/>
      <c r="I176" s="239"/>
      <c r="J176" s="23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4"/>
      <c r="B177" s="8" t="s">
        <v>11</v>
      </c>
      <c r="C177" s="77">
        <f>SUM(C8:C176)</f>
        <v>677</v>
      </c>
      <c r="D177" s="9"/>
      <c r="E177" s="223" t="s">
        <v>11</v>
      </c>
      <c r="F177" s="223">
        <f>SUM(F8:F176)</f>
        <v>1</v>
      </c>
      <c r="G177" s="224">
        <f>SUM(G8:G176)</f>
        <v>98525</v>
      </c>
      <c r="H177" s="239"/>
      <c r="I177" s="239"/>
      <c r="J177" s="23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4"/>
      <c r="B178" s="8"/>
      <c r="C178" s="77"/>
      <c r="D178" s="9"/>
      <c r="E178" s="237"/>
      <c r="F178" s="234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10"/>
      <c r="B179" s="11"/>
      <c r="C179" s="40"/>
      <c r="D179" s="6"/>
      <c r="E179" s="8"/>
      <c r="F179" s="234"/>
      <c r="G179" s="405" t="s">
        <v>12</v>
      </c>
      <c r="H179" s="405"/>
      <c r="I179" s="39"/>
      <c r="J179" s="13">
        <f>SUM(D8:D176)</f>
        <v>57559760</v>
      </c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4"/>
      <c r="B180" s="3"/>
      <c r="C180" s="40"/>
      <c r="D180" s="6"/>
      <c r="E180" s="8"/>
      <c r="F180" s="234"/>
      <c r="G180" s="405" t="s">
        <v>13</v>
      </c>
      <c r="H180" s="405"/>
      <c r="I180" s="39"/>
      <c r="J180" s="13">
        <f>SUM(G8:G176)</f>
        <v>98525</v>
      </c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14"/>
      <c r="B181" s="7"/>
      <c r="C181" s="40"/>
      <c r="D181" s="6"/>
      <c r="E181" s="7"/>
      <c r="F181" s="234"/>
      <c r="G181" s="405" t="s">
        <v>14</v>
      </c>
      <c r="H181" s="405"/>
      <c r="I181" s="41"/>
      <c r="J181" s="15">
        <f>J179-J180</f>
        <v>57461235</v>
      </c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4"/>
      <c r="B182" s="16"/>
      <c r="C182" s="40"/>
      <c r="D182" s="17"/>
      <c r="E182" s="7"/>
      <c r="F182" s="8"/>
      <c r="G182" s="405" t="s">
        <v>15</v>
      </c>
      <c r="H182" s="405"/>
      <c r="I182" s="39"/>
      <c r="J182" s="13">
        <f>SUM(H8:H178)</f>
        <v>3790500</v>
      </c>
      <c r="K182" s="219"/>
      <c r="L182" s="219"/>
      <c r="M182" s="219"/>
      <c r="N182" s="219"/>
      <c r="O182" s="219"/>
      <c r="P182" s="219"/>
    </row>
    <row r="183" spans="1:16" x14ac:dyDescent="0.25">
      <c r="A183" s="4"/>
      <c r="B183" s="16"/>
      <c r="C183" s="40"/>
      <c r="D183" s="17"/>
      <c r="E183" s="7"/>
      <c r="F183" s="8"/>
      <c r="G183" s="405" t="s">
        <v>16</v>
      </c>
      <c r="H183" s="405"/>
      <c r="I183" s="39"/>
      <c r="J183" s="13">
        <f>J181+J182</f>
        <v>61251735</v>
      </c>
    </row>
    <row r="184" spans="1:16" x14ac:dyDescent="0.25">
      <c r="A184" s="4"/>
      <c r="B184" s="16"/>
      <c r="C184" s="40"/>
      <c r="D184" s="17"/>
      <c r="E184" s="7"/>
      <c r="F184" s="3"/>
      <c r="G184" s="405" t="s">
        <v>5</v>
      </c>
      <c r="H184" s="405"/>
      <c r="I184" s="39"/>
      <c r="J184" s="13">
        <f>SUM(I8:I178)</f>
        <v>59421205</v>
      </c>
    </row>
    <row r="185" spans="1:16" x14ac:dyDescent="0.25">
      <c r="A185" s="4"/>
      <c r="B185" s="16"/>
      <c r="C185" s="40"/>
      <c r="D185" s="17"/>
      <c r="E185" s="7"/>
      <c r="F185" s="3"/>
      <c r="G185" s="405" t="s">
        <v>32</v>
      </c>
      <c r="H185" s="405"/>
      <c r="I185" s="40" t="str">
        <f>IF(J185&gt;0,"SALDO",IF(J185&lt;0,"PIUTANG",IF(J185=0,"LUNAS")))</f>
        <v>PIUTANG</v>
      </c>
      <c r="J185" s="13">
        <f>J184-J183</f>
        <v>-1830530</v>
      </c>
    </row>
    <row r="186" spans="1:16" x14ac:dyDescent="0.25">
      <c r="F186" s="37"/>
      <c r="G186" s="37"/>
      <c r="J186" s="37"/>
    </row>
    <row r="187" spans="1:16" x14ac:dyDescent="0.25">
      <c r="C187" s="37"/>
      <c r="D187" s="37"/>
      <c r="F187" s="37"/>
      <c r="G187" s="37"/>
      <c r="J187" s="37"/>
      <c r="L187"/>
      <c r="M187"/>
      <c r="N187"/>
      <c r="O187"/>
      <c r="P187"/>
    </row>
    <row r="188" spans="1:16" x14ac:dyDescent="0.25">
      <c r="C188" s="37"/>
      <c r="D188" s="37"/>
      <c r="F188" s="37"/>
      <c r="G188" s="37"/>
      <c r="J188" s="37"/>
      <c r="L188"/>
      <c r="M188"/>
      <c r="N188"/>
      <c r="O188"/>
      <c r="P188"/>
    </row>
    <row r="189" spans="1:16" x14ac:dyDescent="0.25">
      <c r="C189" s="37"/>
      <c r="D189" s="37"/>
      <c r="F189" s="37"/>
      <c r="G189" s="37"/>
      <c r="J189" s="37"/>
      <c r="L189"/>
      <c r="M189"/>
      <c r="N189"/>
      <c r="O189"/>
      <c r="P189"/>
    </row>
    <row r="190" spans="1:16" x14ac:dyDescent="0.25">
      <c r="C190" s="37"/>
      <c r="D190" s="37"/>
      <c r="F190" s="37"/>
      <c r="G190" s="37"/>
      <c r="J190" s="37"/>
      <c r="L190"/>
      <c r="M190"/>
      <c r="N190"/>
      <c r="O190"/>
      <c r="P190"/>
    </row>
    <row r="191" spans="1:16" x14ac:dyDescent="0.25">
      <c r="C191" s="37"/>
      <c r="D191" s="37"/>
      <c r="L191"/>
      <c r="M191"/>
      <c r="N191"/>
      <c r="O191"/>
      <c r="P191"/>
    </row>
  </sheetData>
  <mergeCells count="15">
    <mergeCell ref="G185:H185"/>
    <mergeCell ref="G179:H179"/>
    <mergeCell ref="G180:H180"/>
    <mergeCell ref="G181:H181"/>
    <mergeCell ref="G182:H182"/>
    <mergeCell ref="G183:H183"/>
    <mergeCell ref="G184:H184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1"/>
  <sheetViews>
    <sheetView workbookViewId="0">
      <pane ySplit="7" topLeftCell="A63" activePane="bottomLeft" state="frozen"/>
      <selection pane="bottomLeft" activeCell="B70" sqref="B7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6" t="s">
        <v>22</v>
      </c>
      <c r="G1" s="406"/>
      <c r="H1" s="406"/>
      <c r="I1" s="38" t="s">
        <v>37</v>
      </c>
      <c r="J1" s="20"/>
      <c r="L1" s="37">
        <f>SUM(D68:D70)</f>
        <v>813226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J81*-1</f>
        <v>538651</v>
      </c>
      <c r="J2" s="20"/>
      <c r="L2" s="37">
        <f>SUM(G68:G70)</f>
        <v>274575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538651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M5" s="37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  <c r="M6" s="37"/>
    </row>
    <row r="7" spans="1:17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1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>
        <v>43370</v>
      </c>
      <c r="B68" s="99">
        <v>180175867</v>
      </c>
      <c r="C68" s="100">
        <v>3</v>
      </c>
      <c r="D68" s="34">
        <v>286038</v>
      </c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>
        <v>43372</v>
      </c>
      <c r="B69" s="99"/>
      <c r="C69" s="100"/>
      <c r="D69" s="34"/>
      <c r="E69" s="101">
        <v>180045497</v>
      </c>
      <c r="F69" s="99">
        <v>3</v>
      </c>
      <c r="G69" s="34">
        <v>274575</v>
      </c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98">
        <v>43373</v>
      </c>
      <c r="B70" s="99">
        <v>180176132</v>
      </c>
      <c r="C70" s="100">
        <v>5</v>
      </c>
      <c r="D70" s="34">
        <v>527188</v>
      </c>
      <c r="E70" s="101"/>
      <c r="F70" s="99"/>
      <c r="G70" s="34"/>
      <c r="H70" s="102"/>
      <c r="I70" s="102"/>
      <c r="J70" s="34"/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x14ac:dyDescent="0.25">
      <c r="A72" s="4"/>
      <c r="B72" s="3"/>
      <c r="C72" s="40"/>
      <c r="D72" s="6"/>
      <c r="E72" s="7"/>
      <c r="F72" s="3"/>
      <c r="G72" s="6"/>
      <c r="H72" s="39"/>
      <c r="I72" s="39"/>
      <c r="J72" s="6"/>
      <c r="M72" s="37"/>
    </row>
    <row r="73" spans="1:17" x14ac:dyDescent="0.25">
      <c r="A73" s="4"/>
      <c r="B73" s="8" t="s">
        <v>11</v>
      </c>
      <c r="C73" s="77">
        <f>SUM(C8:C72)</f>
        <v>380</v>
      </c>
      <c r="D73" s="9"/>
      <c r="E73" s="8" t="s">
        <v>11</v>
      </c>
      <c r="F73" s="8">
        <f>SUM(F8:F72)</f>
        <v>109</v>
      </c>
      <c r="G73" s="5"/>
      <c r="H73" s="40"/>
      <c r="I73" s="40"/>
      <c r="J73" s="5"/>
      <c r="M73" s="37"/>
    </row>
    <row r="74" spans="1:17" x14ac:dyDescent="0.25">
      <c r="A74" s="4"/>
      <c r="B74" s="8"/>
      <c r="C74" s="77"/>
      <c r="D74" s="9"/>
      <c r="E74" s="8"/>
      <c r="F74" s="8"/>
      <c r="G74" s="32"/>
      <c r="H74" s="52"/>
      <c r="I74" s="40"/>
      <c r="J74" s="5"/>
      <c r="M74" s="37"/>
    </row>
    <row r="75" spans="1:17" x14ac:dyDescent="0.25">
      <c r="A75" s="10"/>
      <c r="B75" s="11"/>
      <c r="C75" s="40"/>
      <c r="D75" s="6"/>
      <c r="E75" s="8"/>
      <c r="F75" s="3"/>
      <c r="G75" s="405" t="s">
        <v>12</v>
      </c>
      <c r="H75" s="405"/>
      <c r="I75" s="39"/>
      <c r="J75" s="13">
        <f>SUM(D8:D72)</f>
        <v>42258576</v>
      </c>
      <c r="M75" s="37"/>
    </row>
    <row r="76" spans="1:17" x14ac:dyDescent="0.25">
      <c r="A76" s="4"/>
      <c r="B76" s="3"/>
      <c r="C76" s="40"/>
      <c r="D76" s="6"/>
      <c r="E76" s="7"/>
      <c r="F76" s="3"/>
      <c r="G76" s="405" t="s">
        <v>13</v>
      </c>
      <c r="H76" s="405"/>
      <c r="I76" s="39"/>
      <c r="J76" s="13">
        <f>SUM(G8:G72)</f>
        <v>12901347</v>
      </c>
      <c r="M76" s="37"/>
    </row>
    <row r="77" spans="1:17" x14ac:dyDescent="0.25">
      <c r="A77" s="14"/>
      <c r="B77" s="7"/>
      <c r="C77" s="40"/>
      <c r="D77" s="6"/>
      <c r="E77" s="7"/>
      <c r="F77" s="3"/>
      <c r="G77" s="405" t="s">
        <v>14</v>
      </c>
      <c r="H77" s="405"/>
      <c r="I77" s="41"/>
      <c r="J77" s="15">
        <f>J75-J76</f>
        <v>29357229</v>
      </c>
      <c r="M77" s="37"/>
    </row>
    <row r="78" spans="1:17" x14ac:dyDescent="0.25">
      <c r="A78" s="4"/>
      <c r="B78" s="16"/>
      <c r="C78" s="40"/>
      <c r="D78" s="17"/>
      <c r="E78" s="7"/>
      <c r="F78" s="3"/>
      <c r="G78" s="405" t="s">
        <v>15</v>
      </c>
      <c r="H78" s="405"/>
      <c r="I78" s="39"/>
      <c r="J78" s="13">
        <f>SUM(H8:H73)</f>
        <v>0</v>
      </c>
      <c r="M78" s="37"/>
    </row>
    <row r="79" spans="1:17" x14ac:dyDescent="0.25">
      <c r="A79" s="4"/>
      <c r="B79" s="16"/>
      <c r="C79" s="40"/>
      <c r="D79" s="17"/>
      <c r="E79" s="7"/>
      <c r="F79" s="3"/>
      <c r="G79" s="405" t="s">
        <v>16</v>
      </c>
      <c r="H79" s="405"/>
      <c r="I79" s="39"/>
      <c r="J79" s="13">
        <f>J77+J78</f>
        <v>29357229</v>
      </c>
      <c r="M79" s="37"/>
    </row>
    <row r="80" spans="1:17" x14ac:dyDescent="0.25">
      <c r="A80" s="4"/>
      <c r="B80" s="16"/>
      <c r="C80" s="40"/>
      <c r="D80" s="17"/>
      <c r="E80" s="7"/>
      <c r="F80" s="3"/>
      <c r="G80" s="405" t="s">
        <v>5</v>
      </c>
      <c r="H80" s="405"/>
      <c r="I80" s="39"/>
      <c r="J80" s="13">
        <f>SUM(I8:I73)</f>
        <v>28818578</v>
      </c>
      <c r="M80" s="37"/>
    </row>
    <row r="81" spans="1:13" x14ac:dyDescent="0.25">
      <c r="A81" s="4"/>
      <c r="B81" s="16"/>
      <c r="C81" s="40"/>
      <c r="D81" s="17"/>
      <c r="E81" s="7"/>
      <c r="F81" s="3"/>
      <c r="G81" s="405" t="s">
        <v>32</v>
      </c>
      <c r="H81" s="405"/>
      <c r="I81" s="40" t="str">
        <f>IF(J81&gt;0,"SALDO",IF(J81&lt;0,"PIUTANG",IF(J81=0,"LUNAS")))</f>
        <v>PIUTANG</v>
      </c>
      <c r="J81" s="13">
        <f>J80-J79</f>
        <v>-538651</v>
      </c>
      <c r="M8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1:H81"/>
    <mergeCell ref="G75:H75"/>
    <mergeCell ref="G76:H76"/>
    <mergeCell ref="G77:H77"/>
    <mergeCell ref="G78:H78"/>
    <mergeCell ref="G79:H79"/>
    <mergeCell ref="G80:H8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6" t="s">
        <v>21</v>
      </c>
      <c r="G2" s="406"/>
      <c r="H2" s="406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3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5"/>
      <c r="I7" s="449"/>
      <c r="J7" s="41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405" t="s">
        <v>12</v>
      </c>
      <c r="H28" s="405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405" t="s">
        <v>13</v>
      </c>
      <c r="H29" s="405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405" t="s">
        <v>14</v>
      </c>
      <c r="H30" s="405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405" t="s">
        <v>15</v>
      </c>
      <c r="H31" s="40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405" t="s">
        <v>16</v>
      </c>
      <c r="H32" s="405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405" t="s">
        <v>5</v>
      </c>
      <c r="H33" s="405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405" t="s">
        <v>32</v>
      </c>
      <c r="H34" s="405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1"/>
  <sheetViews>
    <sheetView workbookViewId="0">
      <pane ySplit="7" topLeftCell="A39" activePane="bottomLeft" state="frozen"/>
      <selection pane="bottomLeft" activeCell="G38" sqref="G3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6" t="s">
        <v>22</v>
      </c>
      <c r="G1" s="406"/>
      <c r="H1" s="40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6" t="s">
        <v>21</v>
      </c>
      <c r="G2" s="406"/>
      <c r="H2" s="406"/>
      <c r="I2" s="220">
        <f>J55*-1</f>
        <v>7157475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0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1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245"/>
      <c r="I40" s="245">
        <v>4000000</v>
      </c>
      <c r="J40" s="246" t="s">
        <v>17</v>
      </c>
    </row>
    <row r="41" spans="1:10" x14ac:dyDescent="0.25">
      <c r="A41" s="98">
        <v>43369</v>
      </c>
      <c r="B41" s="99">
        <v>180175847</v>
      </c>
      <c r="C41" s="100">
        <v>17</v>
      </c>
      <c r="D41" s="34">
        <v>2008913</v>
      </c>
      <c r="E41" s="101"/>
      <c r="F41" s="99"/>
      <c r="G41" s="34"/>
      <c r="H41" s="245"/>
      <c r="I41" s="245"/>
      <c r="J41" s="246"/>
    </row>
    <row r="42" spans="1:10" x14ac:dyDescent="0.25">
      <c r="A42" s="98">
        <v>43369</v>
      </c>
      <c r="B42" s="99">
        <v>180175848</v>
      </c>
      <c r="C42" s="100">
        <v>13</v>
      </c>
      <c r="D42" s="34">
        <v>1489250</v>
      </c>
      <c r="E42" s="101"/>
      <c r="F42" s="99"/>
      <c r="G42" s="34"/>
      <c r="H42" s="245"/>
      <c r="I42" s="245"/>
      <c r="J42" s="246"/>
    </row>
    <row r="43" spans="1:10" x14ac:dyDescent="0.25">
      <c r="A43" s="98">
        <v>43369</v>
      </c>
      <c r="B43" s="99">
        <v>180175851</v>
      </c>
      <c r="C43" s="100">
        <v>7</v>
      </c>
      <c r="D43" s="34">
        <v>760550</v>
      </c>
      <c r="E43" s="101"/>
      <c r="F43" s="99"/>
      <c r="G43" s="34"/>
      <c r="H43" s="245"/>
      <c r="I43" s="245"/>
      <c r="J43" s="246"/>
    </row>
    <row r="44" spans="1:10" x14ac:dyDescent="0.25">
      <c r="A44" s="98">
        <v>43370</v>
      </c>
      <c r="B44" s="99"/>
      <c r="C44" s="100"/>
      <c r="D44" s="34"/>
      <c r="E44" s="101">
        <v>180045463</v>
      </c>
      <c r="F44" s="99">
        <v>7</v>
      </c>
      <c r="G44" s="34">
        <v>576013</v>
      </c>
      <c r="H44" s="245"/>
      <c r="I44" s="245">
        <v>2100000</v>
      </c>
      <c r="J44" s="246" t="s">
        <v>17</v>
      </c>
    </row>
    <row r="45" spans="1:10" x14ac:dyDescent="0.25">
      <c r="A45" s="98">
        <v>43370</v>
      </c>
      <c r="B45" s="99"/>
      <c r="C45" s="100"/>
      <c r="D45" s="34"/>
      <c r="E45" s="101"/>
      <c r="F45" s="99"/>
      <c r="G45" s="34"/>
      <c r="H45" s="245"/>
      <c r="I45" s="245">
        <v>2000000</v>
      </c>
      <c r="J45" s="246" t="s">
        <v>17</v>
      </c>
    </row>
    <row r="46" spans="1:10" x14ac:dyDescent="0.25">
      <c r="A46" s="235"/>
      <c r="B46" s="234"/>
      <c r="C46" s="240"/>
      <c r="D46" s="236"/>
      <c r="E46" s="237"/>
      <c r="F46" s="234"/>
      <c r="G46" s="236"/>
      <c r="H46" s="239"/>
      <c r="I46" s="239"/>
      <c r="J46" s="236"/>
    </row>
    <row r="47" spans="1:10" x14ac:dyDescent="0.25">
      <c r="A47" s="235"/>
      <c r="B47" s="223" t="s">
        <v>11</v>
      </c>
      <c r="C47" s="232">
        <f>SUM(C8:C46)</f>
        <v>850</v>
      </c>
      <c r="D47" s="224"/>
      <c r="E47" s="223" t="s">
        <v>11</v>
      </c>
      <c r="F47" s="223">
        <f>SUM(F8:F46)</f>
        <v>136</v>
      </c>
      <c r="G47" s="224">
        <f>SUM(G8:G46)</f>
        <v>14181740</v>
      </c>
      <c r="H47" s="239"/>
      <c r="I47" s="239"/>
      <c r="J47" s="236"/>
    </row>
    <row r="48" spans="1:10" x14ac:dyDescent="0.25">
      <c r="A48" s="235"/>
      <c r="B48" s="223"/>
      <c r="C48" s="232"/>
      <c r="D48" s="224"/>
      <c r="E48" s="237"/>
      <c r="F48" s="234"/>
      <c r="G48" s="236"/>
      <c r="H48" s="239"/>
      <c r="I48" s="239"/>
      <c r="J48" s="236"/>
    </row>
    <row r="49" spans="1:16" x14ac:dyDescent="0.25">
      <c r="A49" s="225"/>
      <c r="B49" s="226"/>
      <c r="C49" s="240"/>
      <c r="D49" s="236"/>
      <c r="E49" s="223"/>
      <c r="F49" s="234"/>
      <c r="G49" s="405" t="s">
        <v>12</v>
      </c>
      <c r="H49" s="405"/>
      <c r="I49" s="239"/>
      <c r="J49" s="227">
        <f>SUM(D8:D46)</f>
        <v>88696391</v>
      </c>
    </row>
    <row r="50" spans="1:16" x14ac:dyDescent="0.25">
      <c r="A50" s="235"/>
      <c r="B50" s="234"/>
      <c r="C50" s="240"/>
      <c r="D50" s="236"/>
      <c r="E50" s="223"/>
      <c r="F50" s="234"/>
      <c r="G50" s="405" t="s">
        <v>13</v>
      </c>
      <c r="H50" s="405"/>
      <c r="I50" s="239"/>
      <c r="J50" s="227">
        <f>SUM(G8:G46)</f>
        <v>14181740</v>
      </c>
    </row>
    <row r="51" spans="1:16" x14ac:dyDescent="0.25">
      <c r="A51" s="228"/>
      <c r="B51" s="237"/>
      <c r="C51" s="240"/>
      <c r="D51" s="236"/>
      <c r="E51" s="237"/>
      <c r="F51" s="234"/>
      <c r="G51" s="405" t="s">
        <v>14</v>
      </c>
      <c r="H51" s="405"/>
      <c r="I51" s="41"/>
      <c r="J51" s="229">
        <f>J49-J50</f>
        <v>74514651</v>
      </c>
    </row>
    <row r="52" spans="1:16" x14ac:dyDescent="0.25">
      <c r="A52" s="235"/>
      <c r="B52" s="230"/>
      <c r="C52" s="240"/>
      <c r="D52" s="231"/>
      <c r="E52" s="237"/>
      <c r="F52" s="223"/>
      <c r="G52" s="405" t="s">
        <v>15</v>
      </c>
      <c r="H52" s="405"/>
      <c r="I52" s="239"/>
      <c r="J52" s="227">
        <f>SUM(H8:H48)</f>
        <v>0</v>
      </c>
    </row>
    <row r="53" spans="1:16" x14ac:dyDescent="0.25">
      <c r="A53" s="235"/>
      <c r="B53" s="230"/>
      <c r="C53" s="240"/>
      <c r="D53" s="231"/>
      <c r="E53" s="237"/>
      <c r="F53" s="223"/>
      <c r="G53" s="405" t="s">
        <v>16</v>
      </c>
      <c r="H53" s="405"/>
      <c r="I53" s="239"/>
      <c r="J53" s="227">
        <f>J51+J52</f>
        <v>74514651</v>
      </c>
    </row>
    <row r="54" spans="1:16" x14ac:dyDescent="0.25">
      <c r="A54" s="235"/>
      <c r="B54" s="230"/>
      <c r="C54" s="240"/>
      <c r="D54" s="231"/>
      <c r="E54" s="237"/>
      <c r="F54" s="234"/>
      <c r="G54" s="405" t="s">
        <v>5</v>
      </c>
      <c r="H54" s="405"/>
      <c r="I54" s="239"/>
      <c r="J54" s="227">
        <f>SUM(I8:I48)</f>
        <v>67357176</v>
      </c>
    </row>
    <row r="55" spans="1:16" x14ac:dyDescent="0.25">
      <c r="A55" s="235"/>
      <c r="B55" s="230"/>
      <c r="C55" s="240"/>
      <c r="D55" s="231"/>
      <c r="E55" s="237"/>
      <c r="F55" s="234"/>
      <c r="G55" s="405" t="s">
        <v>32</v>
      </c>
      <c r="H55" s="405"/>
      <c r="I55" s="240" t="str">
        <f>IF(J55&gt;0,"SALDO",IF(J55&lt;0,"PIUTANG",IF(J55=0,"LUNAS")))</f>
        <v>PIUTANG</v>
      </c>
      <c r="J55" s="227">
        <f>J54-J53</f>
        <v>-7157475</v>
      </c>
    </row>
    <row r="56" spans="1:16" x14ac:dyDescent="0.25">
      <c r="F56" s="219"/>
      <c r="G56" s="219"/>
      <c r="J56" s="219"/>
    </row>
    <row r="57" spans="1:16" x14ac:dyDescent="0.25">
      <c r="C57" s="219"/>
      <c r="D57" s="219"/>
      <c r="F57" s="219"/>
      <c r="G57" s="219"/>
      <c r="J57" s="219"/>
      <c r="M57" s="233"/>
      <c r="N57" s="233"/>
      <c r="O57" s="233"/>
      <c r="P57" s="233"/>
    </row>
    <row r="58" spans="1:16" x14ac:dyDescent="0.25">
      <c r="C58" s="219"/>
      <c r="D58" s="219"/>
      <c r="F58" s="219"/>
      <c r="G58" s="219"/>
      <c r="J58" s="219"/>
      <c r="L58" s="238"/>
      <c r="M58" s="233"/>
      <c r="N58" s="233"/>
      <c r="O58" s="233"/>
      <c r="P58" s="233"/>
    </row>
    <row r="59" spans="1:16" x14ac:dyDescent="0.25">
      <c r="C59" s="219"/>
      <c r="D59" s="219"/>
      <c r="F59" s="219"/>
      <c r="G59" s="219"/>
      <c r="J59" s="219"/>
      <c r="L59" s="238"/>
      <c r="M59" s="233"/>
      <c r="N59" s="233"/>
      <c r="O59" s="233"/>
      <c r="P59" s="233"/>
    </row>
    <row r="60" spans="1:16" x14ac:dyDescent="0.25">
      <c r="C60" s="219"/>
      <c r="D60" s="219"/>
      <c r="F60" s="219"/>
      <c r="G60" s="219"/>
      <c r="J60" s="219"/>
      <c r="L60" s="233"/>
      <c r="M60" s="233"/>
      <c r="N60" s="233"/>
      <c r="O60" s="233"/>
      <c r="P60" s="233"/>
    </row>
    <row r="61" spans="1:16" x14ac:dyDescent="0.25">
      <c r="C61" s="219"/>
      <c r="D61" s="219"/>
      <c r="L61" s="233"/>
      <c r="M61" s="233"/>
      <c r="N61" s="233"/>
      <c r="O61" s="233"/>
      <c r="P61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6" t="s">
        <v>22</v>
      </c>
      <c r="G1" s="406"/>
      <c r="H1" s="406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6" t="s">
        <v>21</v>
      </c>
      <c r="G2" s="406"/>
      <c r="H2" s="406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3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1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05" t="s">
        <v>12</v>
      </c>
      <c r="H27" s="405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05" t="s">
        <v>13</v>
      </c>
      <c r="H28" s="40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05" t="s">
        <v>14</v>
      </c>
      <c r="H29" s="405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05" t="s">
        <v>15</v>
      </c>
      <c r="H30" s="40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05" t="s">
        <v>16</v>
      </c>
      <c r="H31" s="405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05" t="s">
        <v>5</v>
      </c>
      <c r="H32" s="405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05" t="s">
        <v>32</v>
      </c>
      <c r="H33" s="405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6" t="s">
        <v>21</v>
      </c>
      <c r="G2" s="406"/>
      <c r="H2" s="406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7"/>
      <c r="I7" s="449"/>
      <c r="J7" s="41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5" t="s">
        <v>12</v>
      </c>
      <c r="H46" s="40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5" t="s">
        <v>13</v>
      </c>
      <c r="H47" s="40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5" t="s">
        <v>14</v>
      </c>
      <c r="H48" s="40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5" t="s">
        <v>15</v>
      </c>
      <c r="H49" s="40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5" t="s">
        <v>16</v>
      </c>
      <c r="H50" s="40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5" t="s">
        <v>5</v>
      </c>
      <c r="H51" s="40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5" t="s">
        <v>32</v>
      </c>
      <c r="H52" s="40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6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1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5" t="s">
        <v>12</v>
      </c>
      <c r="H69" s="40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5" t="s">
        <v>13</v>
      </c>
      <c r="H70" s="40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5" t="s">
        <v>14</v>
      </c>
      <c r="H71" s="40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5" t="s">
        <v>15</v>
      </c>
      <c r="H72" s="40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5" t="s">
        <v>16</v>
      </c>
      <c r="H73" s="40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5" t="s">
        <v>5</v>
      </c>
      <c r="H74" s="40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5" t="s">
        <v>32</v>
      </c>
      <c r="H75" s="40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0" t="s">
        <v>21</v>
      </c>
      <c r="H1" s="450"/>
      <c r="I1" s="450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0" t="s">
        <v>108</v>
      </c>
      <c r="H2" s="450"/>
      <c r="I2" s="45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0" t="s">
        <v>109</v>
      </c>
      <c r="H3" s="450"/>
      <c r="I3" s="450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3" x14ac:dyDescent="0.25">
      <c r="A7" s="44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5"/>
      <c r="I7" s="449"/>
      <c r="J7" s="41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5" t="s">
        <v>12</v>
      </c>
      <c r="H44" s="40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5" t="s">
        <v>13</v>
      </c>
      <c r="H45" s="40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5" t="s">
        <v>14</v>
      </c>
      <c r="H46" s="40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5" t="s">
        <v>15</v>
      </c>
      <c r="H47" s="40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5" t="s">
        <v>16</v>
      </c>
      <c r="H48" s="40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5" t="s">
        <v>5</v>
      </c>
      <c r="H49" s="40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5" t="s">
        <v>32</v>
      </c>
      <c r="H50" s="40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6" t="s">
        <v>21</v>
      </c>
      <c r="G2" s="406"/>
      <c r="H2" s="406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5"/>
      <c r="I7" s="449"/>
      <c r="J7" s="41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5" t="s">
        <v>12</v>
      </c>
      <c r="H49" s="40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5" t="s">
        <v>13</v>
      </c>
      <c r="H50" s="40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5" t="s">
        <v>14</v>
      </c>
      <c r="H51" s="40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5" t="s">
        <v>15</v>
      </c>
      <c r="H52" s="40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5" t="s">
        <v>16</v>
      </c>
      <c r="H53" s="40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5" t="s">
        <v>5</v>
      </c>
      <c r="H54" s="40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5" t="s">
        <v>32</v>
      </c>
      <c r="H55" s="40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B8" sqref="B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1" t="s">
        <v>49</v>
      </c>
      <c r="B1" s="451"/>
      <c r="C1" s="451"/>
    </row>
    <row r="2" spans="1:5" ht="15" customHeight="1" x14ac:dyDescent="0.25">
      <c r="A2" s="451"/>
      <c r="B2" s="451"/>
      <c r="C2" s="451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43374</v>
      </c>
      <c r="C5" s="281">
        <f>'Taufik ST'!I2</f>
        <v>1691726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43367</v>
      </c>
      <c r="C6" s="281">
        <f>'Indra Fashion'!I2</f>
        <v>453688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43374</v>
      </c>
      <c r="C7" s="281">
        <f>Atlantis!I2</f>
        <v>899679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43372</v>
      </c>
      <c r="C8" s="281">
        <f>Bandros!I2</f>
        <v>14207203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v>43372</v>
      </c>
      <c r="C9" s="281">
        <f>Bentang!I2</f>
        <v>7157475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43372</v>
      </c>
      <c r="C11" s="281">
        <f>ESP!I2</f>
        <v>3464816</v>
      </c>
      <c r="E11" s="289"/>
    </row>
    <row r="12" spans="1:5" s="267" customFormat="1" ht="18.75" customHeight="1" x14ac:dyDescent="0.25">
      <c r="A12" s="185" t="s">
        <v>203</v>
      </c>
      <c r="B12" s="184">
        <v>43372</v>
      </c>
      <c r="C12" s="281">
        <f>Yuan!I2</f>
        <v>1275489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Yanyan!A68</f>
        <v>43370</v>
      </c>
      <c r="C13" s="281">
        <f>Yanyan!I2</f>
        <v>538651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v>43367</v>
      </c>
      <c r="C19" s="281">
        <f>Anip!I2</f>
        <v>1830530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43372</v>
      </c>
      <c r="C20" s="281">
        <f>'Sale Atlantis'!I2</f>
        <v>358605</v>
      </c>
      <c r="E20" s="288"/>
    </row>
    <row r="21" spans="1:5" s="267" customFormat="1" ht="18.75" customHeight="1" x14ac:dyDescent="0.25">
      <c r="A21" s="185" t="s">
        <v>214</v>
      </c>
      <c r="B21" s="184">
        <v>43372</v>
      </c>
      <c r="C21" s="281">
        <f>'Sale ESP'!I2</f>
        <v>54900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4" t="s">
        <v>11</v>
      </c>
      <c r="B23" s="455"/>
      <c r="C23" s="452">
        <f>SUM(C5:C22)</f>
        <v>41806914.5</v>
      </c>
    </row>
    <row r="24" spans="1:5" s="267" customFormat="1" ht="15" customHeight="1" x14ac:dyDescent="0.25">
      <c r="A24" s="456"/>
      <c r="B24" s="457"/>
      <c r="C24" s="453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8" t="s">
        <v>12</v>
      </c>
      <c r="H647" s="438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2" t="s">
        <v>13</v>
      </c>
      <c r="H648" s="422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2" t="s">
        <v>14</v>
      </c>
      <c r="H649" s="422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2" t="s">
        <v>15</v>
      </c>
      <c r="H650" s="422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2" t="s">
        <v>16</v>
      </c>
      <c r="H651" s="422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2" t="s">
        <v>5</v>
      </c>
      <c r="H652" s="422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2" t="s">
        <v>32</v>
      </c>
      <c r="H653" s="422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6" t="s">
        <v>22</v>
      </c>
      <c r="G1" s="406"/>
      <c r="H1" s="40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2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5"/>
      <c r="I7" s="449"/>
      <c r="J7" s="41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5" t="s">
        <v>12</v>
      </c>
      <c r="H120" s="40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5" t="s">
        <v>13</v>
      </c>
      <c r="H121" s="40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5" t="s">
        <v>14</v>
      </c>
      <c r="H122" s="40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5" t="s">
        <v>15</v>
      </c>
      <c r="H123" s="40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5" t="s">
        <v>16</v>
      </c>
      <c r="H124" s="40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5" t="s">
        <v>5</v>
      </c>
      <c r="H125" s="40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5" t="s">
        <v>32</v>
      </c>
      <c r="H126" s="40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9" t="s">
        <v>22</v>
      </c>
      <c r="G1" s="459"/>
      <c r="H1" s="459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63" t="s">
        <v>4</v>
      </c>
      <c r="I6" s="465" t="s">
        <v>5</v>
      </c>
      <c r="J6" s="466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4"/>
      <c r="I7" s="465"/>
      <c r="J7" s="466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8" t="s">
        <v>12</v>
      </c>
      <c r="H89" s="45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8" t="s">
        <v>13</v>
      </c>
      <c r="H90" s="45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8" t="s">
        <v>14</v>
      </c>
      <c r="H91" s="45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8" t="s">
        <v>15</v>
      </c>
      <c r="H92" s="45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8" t="s">
        <v>16</v>
      </c>
      <c r="H93" s="45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8" t="s">
        <v>5</v>
      </c>
      <c r="H94" s="45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8" t="s">
        <v>32</v>
      </c>
      <c r="H95" s="45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6" t="s">
        <v>22</v>
      </c>
      <c r="G1" s="406"/>
      <c r="H1" s="40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6" t="s">
        <v>21</v>
      </c>
      <c r="G2" s="406"/>
      <c r="H2" s="40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18" t="s">
        <v>6</v>
      </c>
    </row>
    <row r="6" spans="1:15" x14ac:dyDescent="0.25">
      <c r="A6" s="44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7"/>
      <c r="I6" s="449"/>
      <c r="J6" s="41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5" t="s">
        <v>12</v>
      </c>
      <c r="H121" s="40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5" t="s">
        <v>13</v>
      </c>
      <c r="H122" s="40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5" t="s">
        <v>14</v>
      </c>
      <c r="H123" s="40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5" t="s">
        <v>15</v>
      </c>
      <c r="H124" s="40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5" t="s">
        <v>16</v>
      </c>
      <c r="H125" s="40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5" t="s">
        <v>5</v>
      </c>
      <c r="H126" s="40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5" t="s">
        <v>32</v>
      </c>
      <c r="H127" s="40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6" t="s">
        <v>22</v>
      </c>
      <c r="G1" s="406"/>
      <c r="H1" s="40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6" t="s">
        <v>21</v>
      </c>
      <c r="G2" s="406"/>
      <c r="H2" s="40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09" t="s">
        <v>4</v>
      </c>
      <c r="I5" s="467" t="s">
        <v>5</v>
      </c>
      <c r="J5" s="411" t="s">
        <v>6</v>
      </c>
      <c r="L5" s="37"/>
      <c r="M5" s="37"/>
      <c r="N5" s="37"/>
      <c r="O5" s="37"/>
      <c r="P5" s="37"/>
      <c r="Q5" s="37"/>
    </row>
    <row r="6" spans="1:17" x14ac:dyDescent="0.25">
      <c r="A6" s="40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9"/>
      <c r="I6" s="467"/>
      <c r="J6" s="41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5" t="s">
        <v>12</v>
      </c>
      <c r="H31" s="40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5" t="s">
        <v>13</v>
      </c>
      <c r="H32" s="40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5" t="s">
        <v>14</v>
      </c>
      <c r="H33" s="40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5" t="s">
        <v>15</v>
      </c>
      <c r="H34" s="40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5" t="s">
        <v>16</v>
      </c>
      <c r="H35" s="40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5" t="s">
        <v>5</v>
      </c>
      <c r="H36" s="40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5" t="s">
        <v>32</v>
      </c>
      <c r="H37" s="40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J59*-1</f>
        <v>-34807202</v>
      </c>
      <c r="J2" s="20"/>
    </row>
    <row r="4" spans="1:10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0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18" t="s">
        <v>6</v>
      </c>
    </row>
    <row r="6" spans="1:10" x14ac:dyDescent="0.25">
      <c r="A6" s="44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7"/>
      <c r="I6" s="449"/>
      <c r="J6" s="41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8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8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8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8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8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8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8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8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8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8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5" t="s">
        <v>12</v>
      </c>
      <c r="H53" s="40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5" t="s">
        <v>13</v>
      </c>
      <c r="H54" s="40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5" t="s">
        <v>14</v>
      </c>
      <c r="H55" s="40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5" t="s">
        <v>15</v>
      </c>
      <c r="H56" s="40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5" t="s">
        <v>16</v>
      </c>
      <c r="H57" s="40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5" t="s">
        <v>5</v>
      </c>
      <c r="H58" s="40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5" t="s">
        <v>32</v>
      </c>
      <c r="H59" s="40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6" t="s">
        <v>21</v>
      </c>
      <c r="G2" s="406"/>
      <c r="H2" s="406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  <c r="L6" s="238"/>
    </row>
    <row r="7" spans="1:12" x14ac:dyDescent="0.25">
      <c r="A7" s="44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7"/>
      <c r="I7" s="449"/>
      <c r="J7" s="41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5" t="s">
        <v>12</v>
      </c>
      <c r="H53" s="40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5" t="s">
        <v>13</v>
      </c>
      <c r="H54" s="40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5" t="s">
        <v>14</v>
      </c>
      <c r="H55" s="40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5" t="s">
        <v>15</v>
      </c>
      <c r="H56" s="40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5" t="s">
        <v>16</v>
      </c>
      <c r="H57" s="40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5" t="s">
        <v>5</v>
      </c>
      <c r="H58" s="40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5" t="s">
        <v>32</v>
      </c>
      <c r="H59" s="40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6" t="s">
        <v>22</v>
      </c>
      <c r="G1" s="406"/>
      <c r="H1" s="40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6" t="s">
        <v>21</v>
      </c>
      <c r="G2" s="406"/>
      <c r="H2" s="40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7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9"/>
      <c r="I7" s="467"/>
      <c r="J7" s="41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5" t="s">
        <v>12</v>
      </c>
      <c r="H32" s="40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5" t="s">
        <v>13</v>
      </c>
      <c r="H33" s="40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5" t="s">
        <v>14</v>
      </c>
      <c r="H34" s="40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5" t="s">
        <v>15</v>
      </c>
      <c r="H35" s="40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5" t="s">
        <v>16</v>
      </c>
      <c r="H36" s="40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5" t="s">
        <v>5</v>
      </c>
      <c r="H37" s="40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5" t="s">
        <v>32</v>
      </c>
      <c r="H38" s="40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6" t="s">
        <v>22</v>
      </c>
      <c r="G1" s="406"/>
      <c r="H1" s="40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7" t="s">
        <v>62</v>
      </c>
      <c r="B5" s="407"/>
      <c r="C5" s="407"/>
      <c r="D5" s="407"/>
      <c r="E5" s="407"/>
      <c r="F5" s="407"/>
      <c r="G5" s="407"/>
      <c r="H5" s="407"/>
      <c r="I5" s="407"/>
      <c r="J5" s="407"/>
    </row>
    <row r="6" spans="1:19" x14ac:dyDescent="0.25">
      <c r="A6" s="412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10" t="s">
        <v>5</v>
      </c>
      <c r="J6" s="411" t="s">
        <v>6</v>
      </c>
    </row>
    <row r="7" spans="1:19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9"/>
      <c r="I7" s="410"/>
      <c r="J7" s="41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5" t="s">
        <v>12</v>
      </c>
      <c r="H32" s="40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5" t="s">
        <v>13</v>
      </c>
      <c r="H33" s="40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5" t="s">
        <v>14</v>
      </c>
      <c r="H34" s="40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5" t="s">
        <v>15</v>
      </c>
      <c r="H35" s="40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5" t="s">
        <v>16</v>
      </c>
      <c r="H36" s="40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5" t="s">
        <v>5</v>
      </c>
      <c r="H37" s="40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5" t="s">
        <v>32</v>
      </c>
      <c r="H38" s="40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6" t="s">
        <v>21</v>
      </c>
      <c r="G2" s="406"/>
      <c r="H2" s="40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3" x14ac:dyDescent="0.25">
      <c r="A7" s="44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5"/>
      <c r="I7" s="449"/>
      <c r="J7" s="41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5" t="s">
        <v>12</v>
      </c>
      <c r="H73" s="40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5" t="s">
        <v>13</v>
      </c>
      <c r="H74" s="40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5" t="s">
        <v>14</v>
      </c>
      <c r="H75" s="40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5" t="s">
        <v>15</v>
      </c>
      <c r="H76" s="40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5" t="s">
        <v>16</v>
      </c>
      <c r="H77" s="40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5" t="s">
        <v>5</v>
      </c>
      <c r="H78" s="40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5" t="s">
        <v>32</v>
      </c>
      <c r="H79" s="40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6" t="s">
        <v>119</v>
      </c>
      <c r="G2" s="406"/>
      <c r="H2" s="406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18"/>
      <c r="N5" s="18"/>
      <c r="O5" s="37"/>
    </row>
    <row r="6" spans="1:15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71" t="s">
        <v>4</v>
      </c>
      <c r="I6" s="473" t="s">
        <v>5</v>
      </c>
      <c r="J6" s="474" t="s">
        <v>6</v>
      </c>
      <c r="L6" s="18"/>
      <c r="N6" s="18"/>
      <c r="O6" s="37"/>
    </row>
    <row r="7" spans="1:15" x14ac:dyDescent="0.25">
      <c r="A7" s="40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2"/>
      <c r="I7" s="473"/>
      <c r="J7" s="47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0" t="s">
        <v>12</v>
      </c>
      <c r="H19" s="47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0" t="s">
        <v>13</v>
      </c>
      <c r="H20" s="47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0" t="s">
        <v>14</v>
      </c>
      <c r="H21" s="47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0" t="s">
        <v>15</v>
      </c>
      <c r="H22" s="47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0" t="s">
        <v>16</v>
      </c>
      <c r="H23" s="47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0" t="s">
        <v>5</v>
      </c>
      <c r="H24" s="47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0" t="s">
        <v>32</v>
      </c>
      <c r="H25" s="47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6" t="s">
        <v>22</v>
      </c>
      <c r="G1" s="406"/>
      <c r="H1" s="40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1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5" t="s">
        <v>12</v>
      </c>
      <c r="H53" s="40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5" t="s">
        <v>13</v>
      </c>
      <c r="H54" s="40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5" t="s">
        <v>14</v>
      </c>
      <c r="H55" s="40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5" t="s">
        <v>15</v>
      </c>
      <c r="H56" s="40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5" t="s">
        <v>16</v>
      </c>
      <c r="H57" s="40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5" t="s">
        <v>5</v>
      </c>
      <c r="H58" s="40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5" t="s">
        <v>32</v>
      </c>
      <c r="H59" s="40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5"/>
      <c r="I7" s="449"/>
      <c r="J7" s="41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5" t="s">
        <v>12</v>
      </c>
      <c r="H35" s="40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5" t="s">
        <v>13</v>
      </c>
      <c r="H36" s="40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5" t="s">
        <v>14</v>
      </c>
      <c r="H37" s="40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5" t="s">
        <v>15</v>
      </c>
      <c r="H38" s="40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5" t="s">
        <v>16</v>
      </c>
      <c r="H39" s="40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5" t="s">
        <v>5</v>
      </c>
      <c r="H40" s="40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5" t="s">
        <v>32</v>
      </c>
      <c r="H41" s="40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6" t="s">
        <v>22</v>
      </c>
      <c r="G1" s="406"/>
      <c r="H1" s="406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6" t="s">
        <v>21</v>
      </c>
      <c r="G2" s="406"/>
      <c r="H2" s="406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5"/>
      <c r="I7" s="449"/>
      <c r="J7" s="41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5" t="s">
        <v>12</v>
      </c>
      <c r="H35" s="40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5" t="s">
        <v>13</v>
      </c>
      <c r="H36" s="40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5" t="s">
        <v>14</v>
      </c>
      <c r="H37" s="40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5" t="s">
        <v>15</v>
      </c>
      <c r="H38" s="40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5" t="s">
        <v>16</v>
      </c>
      <c r="H39" s="40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5" t="s">
        <v>5</v>
      </c>
      <c r="H40" s="40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5" t="s">
        <v>32</v>
      </c>
      <c r="H41" s="40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6" t="s">
        <v>22</v>
      </c>
      <c r="G1" s="406"/>
      <c r="H1" s="406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6" t="s">
        <v>21</v>
      </c>
      <c r="G2" s="406"/>
      <c r="H2" s="406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7" x14ac:dyDescent="0.25">
      <c r="A7" s="44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5"/>
      <c r="I7" s="449"/>
      <c r="J7" s="41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5" t="s">
        <v>12</v>
      </c>
      <c r="H35" s="40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5" t="s">
        <v>13</v>
      </c>
      <c r="H36" s="40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5" t="s">
        <v>14</v>
      </c>
      <c r="H37" s="40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5" t="s">
        <v>15</v>
      </c>
      <c r="H38" s="40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5" t="s">
        <v>16</v>
      </c>
      <c r="H39" s="40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5" t="s">
        <v>5</v>
      </c>
      <c r="H40" s="40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5" t="s">
        <v>32</v>
      </c>
      <c r="H41" s="40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6" t="s">
        <v>21</v>
      </c>
      <c r="G2" s="406"/>
      <c r="H2" s="406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5"/>
      <c r="I7" s="449"/>
      <c r="J7" s="41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5" t="s">
        <v>12</v>
      </c>
      <c r="H35" s="40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5" t="s">
        <v>13</v>
      </c>
      <c r="H36" s="40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5" t="s">
        <v>14</v>
      </c>
      <c r="H37" s="40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5" t="s">
        <v>15</v>
      </c>
      <c r="H38" s="40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5" t="s">
        <v>16</v>
      </c>
      <c r="H39" s="40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5" t="s">
        <v>5</v>
      </c>
      <c r="H40" s="40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5" t="s">
        <v>32</v>
      </c>
      <c r="H41" s="40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6" t="s">
        <v>21</v>
      </c>
      <c r="G2" s="406"/>
      <c r="H2" s="406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5"/>
      <c r="I7" s="449"/>
      <c r="J7" s="41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5" t="s">
        <v>12</v>
      </c>
      <c r="H35" s="40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5" t="s">
        <v>13</v>
      </c>
      <c r="H36" s="40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5" t="s">
        <v>14</v>
      </c>
      <c r="H37" s="40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5" t="s">
        <v>15</v>
      </c>
      <c r="H38" s="40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5" t="s">
        <v>16</v>
      </c>
      <c r="H39" s="40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5" t="s">
        <v>5</v>
      </c>
      <c r="H40" s="40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5" t="s">
        <v>32</v>
      </c>
      <c r="H41" s="40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6" t="s">
        <v>22</v>
      </c>
      <c r="G1" s="406"/>
      <c r="H1" s="406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6" x14ac:dyDescent="0.25">
      <c r="A7" s="44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5"/>
      <c r="I7" s="449"/>
      <c r="J7" s="41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5" t="s">
        <v>12</v>
      </c>
      <c r="H158" s="40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5" t="s">
        <v>13</v>
      </c>
      <c r="H159" s="40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5" t="s">
        <v>14</v>
      </c>
      <c r="H160" s="40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5" t="s">
        <v>15</v>
      </c>
      <c r="H161" s="40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5" t="s">
        <v>16</v>
      </c>
      <c r="H162" s="40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5" t="s">
        <v>5</v>
      </c>
      <c r="H163" s="40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5" t="s">
        <v>32</v>
      </c>
      <c r="H164" s="40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6" t="s">
        <v>22</v>
      </c>
      <c r="G1" s="406"/>
      <c r="H1" s="406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6" t="s">
        <v>21</v>
      </c>
      <c r="G2" s="406"/>
      <c r="H2" s="40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7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9"/>
      <c r="I7" s="467"/>
      <c r="J7" s="41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5" t="s">
        <v>12</v>
      </c>
      <c r="H32" s="40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5" t="s">
        <v>13</v>
      </c>
      <c r="H33" s="40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5" t="s">
        <v>14</v>
      </c>
      <c r="H34" s="40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5" t="s">
        <v>15</v>
      </c>
      <c r="H35" s="40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5" t="s">
        <v>16</v>
      </c>
      <c r="H36" s="40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5" t="s">
        <v>5</v>
      </c>
      <c r="H37" s="40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5" t="s">
        <v>32</v>
      </c>
      <c r="H38" s="40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6" t="s">
        <v>22</v>
      </c>
      <c r="G1" s="406"/>
      <c r="H1" s="40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74"/>
      <c r="M5" s="18"/>
      <c r="O5" s="18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  <c r="L6" s="174"/>
    </row>
    <row r="7" spans="1:15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49"/>
      <c r="J7" s="41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5" t="s">
        <v>12</v>
      </c>
      <c r="H57" s="40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5" t="s">
        <v>13</v>
      </c>
      <c r="H58" s="40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5" t="s">
        <v>14</v>
      </c>
      <c r="H59" s="40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5" t="s">
        <v>15</v>
      </c>
      <c r="H60" s="40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5" t="s">
        <v>16</v>
      </c>
      <c r="H61" s="40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5" t="s">
        <v>5</v>
      </c>
      <c r="H62" s="40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5" t="s">
        <v>32</v>
      </c>
      <c r="H63" s="40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6" t="s">
        <v>22</v>
      </c>
      <c r="G1" s="406"/>
      <c r="H1" s="40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6" t="s">
        <v>21</v>
      </c>
      <c r="G2" s="406"/>
      <c r="H2" s="406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1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1" x14ac:dyDescent="0.25">
      <c r="A7" s="44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1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5" t="s">
        <v>12</v>
      </c>
      <c r="H116" s="40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5" t="s">
        <v>13</v>
      </c>
      <c r="H117" s="40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5" t="s">
        <v>14</v>
      </c>
      <c r="H118" s="40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5" t="s">
        <v>15</v>
      </c>
      <c r="H119" s="40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5" t="s">
        <v>16</v>
      </c>
      <c r="H120" s="40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5" t="s">
        <v>5</v>
      </c>
      <c r="H121" s="40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5" t="s">
        <v>32</v>
      </c>
      <c r="H122" s="40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6" t="s">
        <v>22</v>
      </c>
      <c r="G1" s="406"/>
      <c r="H1" s="40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6" t="s">
        <v>21</v>
      </c>
      <c r="G2" s="406"/>
      <c r="H2" s="40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7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9"/>
      <c r="I7" s="467"/>
      <c r="J7" s="41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5" t="s">
        <v>12</v>
      </c>
      <c r="H32" s="40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5" t="s">
        <v>13</v>
      </c>
      <c r="H33" s="40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5" t="s">
        <v>14</v>
      </c>
      <c r="H34" s="40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5" t="s">
        <v>15</v>
      </c>
      <c r="H35" s="40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5" t="s">
        <v>16</v>
      </c>
      <c r="H36" s="40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5" t="s">
        <v>5</v>
      </c>
      <c r="H37" s="40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5" t="s">
        <v>32</v>
      </c>
      <c r="H38" s="40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6" t="s">
        <v>22</v>
      </c>
      <c r="G1" s="406"/>
      <c r="H1" s="40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6" t="s">
        <v>21</v>
      </c>
      <c r="G2" s="406"/>
      <c r="H2" s="406"/>
      <c r="I2" s="21">
        <f>J72*-1</f>
        <v>0</v>
      </c>
    </row>
    <row r="4" spans="1:10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</row>
    <row r="5" spans="1:10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75" t="s">
        <v>4</v>
      </c>
      <c r="I5" s="473" t="s">
        <v>5</v>
      </c>
      <c r="J5" s="474" t="s">
        <v>6</v>
      </c>
    </row>
    <row r="6" spans="1:10" x14ac:dyDescent="0.25">
      <c r="A6" s="40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3"/>
      <c r="J6" s="47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0" t="s">
        <v>12</v>
      </c>
      <c r="H66" s="47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0" t="s">
        <v>13</v>
      </c>
      <c r="H67" s="47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0" t="s">
        <v>14</v>
      </c>
      <c r="H68" s="47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0" t="s">
        <v>15</v>
      </c>
      <c r="H69" s="47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0" t="s">
        <v>16</v>
      </c>
      <c r="H70" s="47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0" t="s">
        <v>5</v>
      </c>
      <c r="H71" s="47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0" t="s">
        <v>32</v>
      </c>
      <c r="H72" s="47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6" t="s">
        <v>22</v>
      </c>
      <c r="G1" s="406"/>
      <c r="H1" s="40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J40*-1</f>
        <v>0</v>
      </c>
      <c r="J2" s="20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18" t="s">
        <v>6</v>
      </c>
    </row>
    <row r="6" spans="1:15" x14ac:dyDescent="0.25">
      <c r="A6" s="44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7"/>
      <c r="I6" s="449"/>
      <c r="J6" s="41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5" t="s">
        <v>12</v>
      </c>
      <c r="H34" s="40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5" t="s">
        <v>13</v>
      </c>
      <c r="H35" s="40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5" t="s">
        <v>14</v>
      </c>
      <c r="H36" s="40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5" t="s">
        <v>15</v>
      </c>
      <c r="H37" s="40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5" t="s">
        <v>16</v>
      </c>
      <c r="H38" s="40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5" t="s">
        <v>5</v>
      </c>
      <c r="H39" s="40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5" t="s">
        <v>32</v>
      </c>
      <c r="H40" s="40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6" t="s">
        <v>22</v>
      </c>
      <c r="G1" s="406"/>
      <c r="H1" s="40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6" t="s">
        <v>21</v>
      </c>
      <c r="G2" s="406"/>
      <c r="H2" s="406"/>
      <c r="I2" s="21">
        <f>J71*-1</f>
        <v>12110891</v>
      </c>
    </row>
    <row r="4" spans="1:10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</row>
    <row r="5" spans="1:10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75" t="s">
        <v>4</v>
      </c>
      <c r="I5" s="473" t="s">
        <v>5</v>
      </c>
      <c r="J5" s="474" t="s">
        <v>6</v>
      </c>
    </row>
    <row r="6" spans="1:10" x14ac:dyDescent="0.25">
      <c r="A6" s="40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3"/>
      <c r="J6" s="47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0" t="s">
        <v>12</v>
      </c>
      <c r="H65" s="47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0" t="s">
        <v>13</v>
      </c>
      <c r="H66" s="47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0" t="s">
        <v>14</v>
      </c>
      <c r="H67" s="47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0" t="s">
        <v>15</v>
      </c>
      <c r="H68" s="47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0" t="s">
        <v>16</v>
      </c>
      <c r="H69" s="47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0" t="s">
        <v>5</v>
      </c>
      <c r="H70" s="47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0" t="s">
        <v>32</v>
      </c>
      <c r="H71" s="47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2018-10-01T10:22:26Z</dcterms:modified>
</cp:coreProperties>
</file>