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1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Bentang!$A$1:$J$62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Atlantis'!$L$61:$M$77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ST'!$A$5:$J$419</definedName>
    <definedName name="_xlnm.Print_Area" localSheetId="28">Widya!$A$1:$J$25</definedName>
    <definedName name="_xlnm.Print_Area" localSheetId="7">Yuan!$N$70:$N$76</definedName>
  </definedNames>
  <calcPr calcId="144525"/>
</workbook>
</file>

<file path=xl/calcChain.xml><?xml version="1.0" encoding="utf-8"?>
<calcChain xmlns="http://schemas.openxmlformats.org/spreadsheetml/2006/main">
  <c r="B9" i="15" l="1"/>
  <c r="L66" i="62" l="1"/>
  <c r="L2" i="35"/>
  <c r="L1" i="35"/>
  <c r="L2" i="61"/>
  <c r="L1" i="61"/>
  <c r="M2" i="58"/>
  <c r="M1" i="58"/>
  <c r="L2" i="2"/>
  <c r="L1" i="2"/>
  <c r="L2" i="54" l="1"/>
  <c r="L1" i="54"/>
  <c r="L1" i="58" l="1"/>
  <c r="L2" i="58"/>
  <c r="L2" i="12" l="1"/>
  <c r="L1" i="12"/>
  <c r="M2" i="57" l="1"/>
  <c r="M1" i="57"/>
  <c r="B13" i="15" l="1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42" i="63" l="1"/>
  <c r="J740" i="63"/>
  <c r="J738" i="63"/>
  <c r="J737" i="63"/>
  <c r="I735" i="63"/>
  <c r="H735" i="63"/>
  <c r="G735" i="63"/>
  <c r="F735" i="63"/>
  <c r="D735" i="63"/>
  <c r="C735" i="63"/>
  <c r="L3" i="63"/>
  <c r="L2" i="63"/>
  <c r="L1" i="63"/>
  <c r="J739" i="63" l="1"/>
  <c r="J741" i="63" s="1"/>
  <c r="J743" i="63" s="1"/>
  <c r="I743" i="63" l="1"/>
  <c r="I2" i="63"/>
  <c r="L2" i="56" l="1"/>
  <c r="L1" i="56"/>
  <c r="L3" i="56" s="1"/>
  <c r="O1" i="2"/>
  <c r="M3" i="54" l="1"/>
  <c r="J654" i="62"/>
  <c r="J652" i="62"/>
  <c r="J650" i="62"/>
  <c r="J649" i="62"/>
  <c r="I647" i="62"/>
  <c r="H647" i="62"/>
  <c r="G647" i="62"/>
  <c r="F647" i="62"/>
  <c r="D647" i="62"/>
  <c r="C647" i="62"/>
  <c r="L2" i="62"/>
  <c r="L1" i="62"/>
  <c r="L3" i="62" s="1"/>
  <c r="L2" i="60"/>
  <c r="L1" i="60"/>
  <c r="J651" i="62" l="1"/>
  <c r="J653" i="62" s="1"/>
  <c r="J655" i="62" s="1"/>
  <c r="I2" i="62" l="1"/>
  <c r="I655" i="62"/>
  <c r="M3" i="2" l="1"/>
  <c r="L3" i="61" l="1"/>
  <c r="J82" i="61" l="1"/>
  <c r="J80" i="61"/>
  <c r="J78" i="61"/>
  <c r="J77" i="61"/>
  <c r="F75" i="61"/>
  <c r="C75" i="61"/>
  <c r="J79" i="61" l="1"/>
  <c r="J81" i="61" s="1"/>
  <c r="J83" i="61" s="1"/>
  <c r="I83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315" i="58" l="1"/>
  <c r="J1313" i="58"/>
  <c r="J1311" i="58"/>
  <c r="J1310" i="58"/>
  <c r="I1308" i="58"/>
  <c r="H1308" i="58"/>
  <c r="G1308" i="58"/>
  <c r="F1308" i="58"/>
  <c r="D1308" i="58"/>
  <c r="C1308" i="58"/>
  <c r="L666" i="58"/>
  <c r="L665" i="58"/>
  <c r="M3" i="58"/>
  <c r="L3" i="58"/>
  <c r="N3" i="58" l="1"/>
  <c r="J1312" i="58"/>
  <c r="J1314" i="58" s="1"/>
  <c r="J1316" i="58" s="1"/>
  <c r="I1316" i="58" l="1"/>
  <c r="I2" i="58"/>
  <c r="C8" i="15" s="1"/>
  <c r="M66" i="57" l="1"/>
  <c r="M65" i="57"/>
  <c r="M67" i="57" l="1"/>
  <c r="L15" i="2"/>
  <c r="L16" i="2"/>
  <c r="L17" i="2"/>
  <c r="J283" i="57" l="1"/>
  <c r="J281" i="57"/>
  <c r="J279" i="57"/>
  <c r="J278" i="57"/>
  <c r="G276" i="57"/>
  <c r="F276" i="57"/>
  <c r="C276" i="57"/>
  <c r="J280" i="57" l="1"/>
  <c r="J282" i="57" s="1"/>
  <c r="J284" i="57" s="1"/>
  <c r="I284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61" i="55"/>
  <c r="J59" i="55"/>
  <c r="J57" i="55"/>
  <c r="J56" i="55"/>
  <c r="G54" i="55"/>
  <c r="F54" i="55"/>
  <c r="C54" i="55"/>
  <c r="M1" i="56" l="1"/>
  <c r="J58" i="55"/>
  <c r="J60" i="55" s="1"/>
  <c r="J62" i="55" s="1"/>
  <c r="I62" i="55" s="1"/>
  <c r="I2" i="55" l="1"/>
  <c r="C9" i="15" s="1"/>
  <c r="I42" i="30" l="1"/>
  <c r="I44" i="30"/>
  <c r="I37" i="18" l="1"/>
  <c r="I39" i="18"/>
  <c r="L3" i="12" l="1"/>
  <c r="B17" i="15" l="1"/>
  <c r="B14" i="15"/>
  <c r="J418" i="54" l="1"/>
  <c r="J416" i="54"/>
  <c r="J414" i="54"/>
  <c r="J413" i="54"/>
  <c r="I411" i="54"/>
  <c r="H411" i="54"/>
  <c r="G411" i="54"/>
  <c r="F411" i="54"/>
  <c r="D411" i="54"/>
  <c r="C411" i="54"/>
  <c r="J415" i="54" l="1"/>
  <c r="J417" i="54" s="1"/>
  <c r="J419" i="54" s="1"/>
  <c r="I2" i="54" s="1"/>
  <c r="C5" i="15" s="1"/>
  <c r="L3" i="54"/>
  <c r="N3" i="54" s="1"/>
  <c r="I419" i="54" l="1"/>
  <c r="J191" i="35" l="1"/>
  <c r="J195" i="35"/>
  <c r="J193" i="35"/>
  <c r="J190" i="35"/>
  <c r="G188" i="35"/>
  <c r="F188" i="35"/>
  <c r="J192" i="35" l="1"/>
  <c r="J194" i="35" s="1"/>
  <c r="J19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8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15" i="2" l="1"/>
  <c r="I210" i="2"/>
  <c r="H210" i="2"/>
  <c r="G210" i="2"/>
  <c r="F21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7" i="2"/>
  <c r="J213" i="2"/>
  <c r="J212" i="2"/>
  <c r="D210" i="2"/>
  <c r="C21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14" i="2"/>
  <c r="J216" i="2" s="1"/>
  <c r="J218" i="2" s="1"/>
  <c r="I218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4" i="32"/>
  <c r="I2" i="32"/>
  <c r="I2" i="6"/>
  <c r="I2" i="17"/>
  <c r="I2" i="16"/>
  <c r="C15" i="15" s="1"/>
  <c r="I25" i="25"/>
  <c r="I196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<sst xmlns="http://schemas.openxmlformats.org/spreadsheetml/2006/main" count="2347" uniqueCount="223">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</sst>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19"/>
  <sheetViews>
    <sheetView zoomScale="85" zoomScaleNormal="85" workbookViewId="0">
      <pane ySplit="7" topLeftCell="A396" activePane="bottomLeft" state="frozen"/>
      <selection pane="bottomLeft" activeCell="E402" sqref="E40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5" t="s">
        <v>22</v>
      </c>
      <c r="G1" s="405"/>
      <c r="H1" s="405"/>
      <c r="I1" s="220" t="s">
        <v>20</v>
      </c>
      <c r="J1" s="218"/>
      <c r="L1" s="275">
        <f>SUM(D389:D400)</f>
        <v>6040567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5" t="s">
        <v>21</v>
      </c>
      <c r="G2" s="405"/>
      <c r="H2" s="405"/>
      <c r="I2" s="220">
        <f>J419*-1</f>
        <v>6891505</v>
      </c>
      <c r="J2" s="218"/>
      <c r="L2" s="276">
        <f>SUM(G389:G400)</f>
        <v>966350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5074217</v>
      </c>
      <c r="M3" s="238">
        <f>M1-M2</f>
        <v>4830175</v>
      </c>
      <c r="N3" s="238">
        <f>L3+M3</f>
        <v>9904392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6" t="s">
        <v>60</v>
      </c>
      <c r="B5" s="406"/>
      <c r="C5" s="406"/>
      <c r="D5" s="406"/>
      <c r="E5" s="406"/>
      <c r="F5" s="406"/>
      <c r="G5" s="406"/>
      <c r="H5" s="406"/>
      <c r="I5" s="406"/>
      <c r="J5" s="406"/>
      <c r="L5" s="274"/>
      <c r="M5" s="238"/>
      <c r="N5" s="238"/>
      <c r="O5" s="238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5" x14ac:dyDescent="0.25">
      <c r="A7" s="40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8"/>
      <c r="I7" s="409"/>
      <c r="J7" s="41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10">
        <v>43374</v>
      </c>
      <c r="B389" s="115">
        <v>180176205</v>
      </c>
      <c r="C389" s="306">
        <v>11</v>
      </c>
      <c r="D389" s="117">
        <v>888213</v>
      </c>
      <c r="E389" s="118"/>
      <c r="F389" s="120"/>
      <c r="G389" s="117"/>
      <c r="H389" s="118"/>
      <c r="I389" s="213"/>
      <c r="J389" s="117"/>
    </row>
    <row r="390" spans="1:10" ht="15.75" customHeight="1" x14ac:dyDescent="0.25">
      <c r="A390" s="210">
        <v>43374</v>
      </c>
      <c r="B390" s="115">
        <v>180176246</v>
      </c>
      <c r="C390" s="306">
        <v>7</v>
      </c>
      <c r="D390" s="117">
        <v>803513</v>
      </c>
      <c r="E390" s="118"/>
      <c r="F390" s="120"/>
      <c r="G390" s="117"/>
      <c r="H390" s="118"/>
      <c r="I390" s="213"/>
      <c r="J390" s="117"/>
    </row>
    <row r="391" spans="1:10" ht="15.75" customHeight="1" x14ac:dyDescent="0.25">
      <c r="A391" s="210">
        <v>43375</v>
      </c>
      <c r="B391" s="115">
        <v>180176309</v>
      </c>
      <c r="C391" s="306">
        <v>5</v>
      </c>
      <c r="D391" s="117">
        <v>503825</v>
      </c>
      <c r="E391" s="118"/>
      <c r="F391" s="120"/>
      <c r="G391" s="117"/>
      <c r="H391" s="118"/>
      <c r="I391" s="213"/>
      <c r="J391" s="117"/>
    </row>
    <row r="392" spans="1:10" ht="15.75" customHeight="1" x14ac:dyDescent="0.25">
      <c r="A392" s="210">
        <v>43375</v>
      </c>
      <c r="B392" s="115">
        <v>180176351</v>
      </c>
      <c r="C392" s="306">
        <v>2</v>
      </c>
      <c r="D392" s="117">
        <v>191538</v>
      </c>
      <c r="E392" s="118"/>
      <c r="F392" s="120"/>
      <c r="G392" s="117"/>
      <c r="H392" s="118"/>
      <c r="I392" s="213"/>
      <c r="J392" s="117"/>
    </row>
    <row r="393" spans="1:10" ht="15.75" customHeight="1" x14ac:dyDescent="0.25">
      <c r="A393" s="210">
        <v>43376</v>
      </c>
      <c r="B393" s="115">
        <v>180176398</v>
      </c>
      <c r="C393" s="306">
        <v>9</v>
      </c>
      <c r="D393" s="117">
        <v>914463</v>
      </c>
      <c r="E393" s="118"/>
      <c r="F393" s="120"/>
      <c r="G393" s="117"/>
      <c r="H393" s="118"/>
      <c r="I393" s="213"/>
      <c r="J393" s="117"/>
    </row>
    <row r="394" spans="1:10" ht="15.75" customHeight="1" x14ac:dyDescent="0.25">
      <c r="A394" s="210">
        <v>43346</v>
      </c>
      <c r="B394" s="115">
        <v>180176434</v>
      </c>
      <c r="C394" s="306">
        <v>1</v>
      </c>
      <c r="D394" s="117">
        <v>104650</v>
      </c>
      <c r="E394" s="118"/>
      <c r="F394" s="120"/>
      <c r="G394" s="117"/>
      <c r="H394" s="118"/>
      <c r="I394" s="213"/>
      <c r="J394" s="117"/>
    </row>
    <row r="395" spans="1:10" ht="15.75" customHeight="1" x14ac:dyDescent="0.25">
      <c r="A395" s="210">
        <v>43377</v>
      </c>
      <c r="B395" s="115">
        <v>180176471</v>
      </c>
      <c r="C395" s="306">
        <v>8</v>
      </c>
      <c r="D395" s="117">
        <v>808938</v>
      </c>
      <c r="E395" s="118">
        <v>180045569</v>
      </c>
      <c r="F395" s="120">
        <v>2</v>
      </c>
      <c r="G395" s="117">
        <v>130375</v>
      </c>
      <c r="H395" s="118"/>
      <c r="I395" s="213"/>
      <c r="J395" s="117"/>
    </row>
    <row r="396" spans="1:10" ht="15.75" customHeight="1" x14ac:dyDescent="0.25">
      <c r="A396" s="210">
        <v>43377</v>
      </c>
      <c r="B396" s="115">
        <v>180176509</v>
      </c>
      <c r="C396" s="306">
        <v>2</v>
      </c>
      <c r="D396" s="117">
        <v>171238</v>
      </c>
      <c r="E396" s="118"/>
      <c r="F396" s="120"/>
      <c r="G396" s="117"/>
      <c r="H396" s="118"/>
      <c r="I396" s="213"/>
      <c r="J396" s="117"/>
    </row>
    <row r="397" spans="1:10" ht="15.75" customHeight="1" x14ac:dyDescent="0.25">
      <c r="A397" s="210">
        <v>43378</v>
      </c>
      <c r="B397" s="115">
        <v>180176574</v>
      </c>
      <c r="C397" s="306">
        <v>10</v>
      </c>
      <c r="D397" s="117">
        <v>897663</v>
      </c>
      <c r="E397" s="118">
        <v>180045583</v>
      </c>
      <c r="F397" s="120">
        <v>7</v>
      </c>
      <c r="G397" s="117">
        <v>835975</v>
      </c>
      <c r="H397" s="118"/>
      <c r="I397" s="213"/>
      <c r="J397" s="117"/>
    </row>
    <row r="398" spans="1:10" ht="15.75" customHeight="1" x14ac:dyDescent="0.25">
      <c r="A398" s="210">
        <v>43378</v>
      </c>
      <c r="B398" s="115">
        <v>180176595</v>
      </c>
      <c r="C398" s="306">
        <v>5</v>
      </c>
      <c r="D398" s="117">
        <v>455088</v>
      </c>
      <c r="E398" s="118"/>
      <c r="F398" s="120"/>
      <c r="G398" s="117"/>
      <c r="H398" s="118"/>
      <c r="I398" s="213"/>
      <c r="J398" s="117"/>
    </row>
    <row r="399" spans="1:10" ht="15.75" customHeight="1" x14ac:dyDescent="0.25">
      <c r="A399" s="210">
        <v>43378</v>
      </c>
      <c r="B399" s="115">
        <v>180176607</v>
      </c>
      <c r="C399" s="306">
        <v>1</v>
      </c>
      <c r="D399" s="117">
        <v>117863</v>
      </c>
      <c r="E399" s="118"/>
      <c r="F399" s="120"/>
      <c r="G399" s="117"/>
      <c r="H399" s="118"/>
      <c r="I399" s="213"/>
      <c r="J399" s="117"/>
    </row>
    <row r="400" spans="1:10" ht="15.75" customHeight="1" x14ac:dyDescent="0.25">
      <c r="A400" s="210">
        <v>43379</v>
      </c>
      <c r="B400" s="115">
        <v>180176643</v>
      </c>
      <c r="C400" s="306">
        <v>2</v>
      </c>
      <c r="D400" s="117">
        <v>183575</v>
      </c>
      <c r="E400" s="118"/>
      <c r="F400" s="120"/>
      <c r="G400" s="117"/>
      <c r="H400" s="118"/>
      <c r="I400" s="213"/>
      <c r="J400" s="117"/>
    </row>
    <row r="401" spans="1:10" ht="15.75" customHeight="1" x14ac:dyDescent="0.25">
      <c r="A401" s="210">
        <v>43379</v>
      </c>
      <c r="B401" s="115">
        <v>180176796</v>
      </c>
      <c r="C401" s="306">
        <v>8</v>
      </c>
      <c r="D401" s="117">
        <v>682063</v>
      </c>
      <c r="E401" s="118"/>
      <c r="F401" s="120"/>
      <c r="G401" s="117"/>
      <c r="H401" s="118"/>
      <c r="I401" s="213"/>
      <c r="J401" s="117"/>
    </row>
    <row r="402" spans="1:10" ht="15.75" customHeight="1" x14ac:dyDescent="0.25">
      <c r="A402" s="210">
        <v>43381</v>
      </c>
      <c r="B402" s="115">
        <v>180176794</v>
      </c>
      <c r="C402" s="306">
        <v>12</v>
      </c>
      <c r="D402" s="117">
        <v>1005988</v>
      </c>
      <c r="E402" s="118">
        <v>180045630</v>
      </c>
      <c r="F402" s="120">
        <v>1</v>
      </c>
      <c r="G402" s="117">
        <v>115063</v>
      </c>
      <c r="H402" s="118"/>
      <c r="I402" s="213"/>
      <c r="J402" s="117"/>
    </row>
    <row r="403" spans="1:10" ht="15.75" customHeight="1" x14ac:dyDescent="0.25">
      <c r="A403" s="210">
        <v>43381</v>
      </c>
      <c r="B403" s="115">
        <v>180176820</v>
      </c>
      <c r="C403" s="306">
        <v>3</v>
      </c>
      <c r="D403" s="117">
        <v>244300</v>
      </c>
      <c r="E403" s="118"/>
      <c r="F403" s="120"/>
      <c r="G403" s="117"/>
      <c r="H403" s="118"/>
      <c r="I403" s="213"/>
      <c r="J403" s="117"/>
    </row>
    <row r="404" spans="1:10" ht="15.75" customHeight="1" x14ac:dyDescent="0.25">
      <c r="A404" s="210"/>
      <c r="B404" s="115"/>
      <c r="C404" s="306"/>
      <c r="D404" s="117"/>
      <c r="E404" s="118"/>
      <c r="F404" s="120"/>
      <c r="G404" s="117"/>
      <c r="H404" s="118"/>
      <c r="I404" s="213"/>
      <c r="J404" s="117"/>
    </row>
    <row r="405" spans="1:10" ht="15.75" customHeight="1" x14ac:dyDescent="0.25">
      <c r="A405" s="210"/>
      <c r="B405" s="115"/>
      <c r="C405" s="306"/>
      <c r="D405" s="117"/>
      <c r="E405" s="118"/>
      <c r="F405" s="120"/>
      <c r="G405" s="117"/>
      <c r="H405" s="118"/>
      <c r="I405" s="213"/>
      <c r="J405" s="117"/>
    </row>
    <row r="406" spans="1:10" ht="15.75" customHeight="1" x14ac:dyDescent="0.25">
      <c r="A406" s="210"/>
      <c r="B406" s="115"/>
      <c r="C406" s="306"/>
      <c r="D406" s="117"/>
      <c r="E406" s="118"/>
      <c r="F406" s="120"/>
      <c r="G406" s="117"/>
      <c r="H406" s="118"/>
      <c r="I406" s="213"/>
      <c r="J406" s="117"/>
    </row>
    <row r="407" spans="1:10" ht="15.75" customHeight="1" x14ac:dyDescent="0.25">
      <c r="A407" s="210"/>
      <c r="B407" s="115"/>
      <c r="C407" s="306"/>
      <c r="D407" s="117"/>
      <c r="E407" s="118"/>
      <c r="F407" s="120"/>
      <c r="G407" s="117"/>
      <c r="H407" s="118"/>
      <c r="I407" s="213"/>
      <c r="J407" s="117"/>
    </row>
    <row r="408" spans="1:10" ht="15.75" customHeight="1" x14ac:dyDescent="0.25">
      <c r="A408" s="210"/>
      <c r="B408" s="115"/>
      <c r="C408" s="306"/>
      <c r="D408" s="117"/>
      <c r="E408" s="118"/>
      <c r="F408" s="120"/>
      <c r="G408" s="117"/>
      <c r="H408" s="118"/>
      <c r="I408" s="213"/>
      <c r="J408" s="117"/>
    </row>
    <row r="409" spans="1:10" ht="15.75" customHeight="1" x14ac:dyDescent="0.25">
      <c r="A409" s="210"/>
      <c r="B409" s="115"/>
      <c r="C409" s="306"/>
      <c r="D409" s="117"/>
      <c r="E409" s="118"/>
      <c r="F409" s="120"/>
      <c r="G409" s="117"/>
      <c r="H409" s="118"/>
      <c r="I409" s="213"/>
      <c r="J409" s="117"/>
    </row>
    <row r="410" spans="1:10" x14ac:dyDescent="0.25">
      <c r="A410" s="235"/>
      <c r="B410" s="234"/>
      <c r="C410" s="12"/>
      <c r="D410" s="236"/>
      <c r="E410" s="237"/>
      <c r="F410" s="240"/>
      <c r="G410" s="236"/>
      <c r="H410" s="237"/>
      <c r="I410" s="239"/>
      <c r="J410" s="236"/>
    </row>
    <row r="411" spans="1:10" x14ac:dyDescent="0.25">
      <c r="A411" s="235"/>
      <c r="B411" s="223" t="s">
        <v>11</v>
      </c>
      <c r="C411" s="229">
        <f>SUM(C8:C410)</f>
        <v>3868</v>
      </c>
      <c r="D411" s="224">
        <f>SUM(D8:D410)</f>
        <v>402942673</v>
      </c>
      <c r="E411" s="223" t="s">
        <v>11</v>
      </c>
      <c r="F411" s="232">
        <f>SUM(F8:F410)</f>
        <v>521</v>
      </c>
      <c r="G411" s="224">
        <f>SUM(G8:G410)</f>
        <v>57182863</v>
      </c>
      <c r="H411" s="232">
        <f>SUM(H8:H410)</f>
        <v>0</v>
      </c>
      <c r="I411" s="232">
        <f>SUM(I8:I410)</f>
        <v>338868305</v>
      </c>
      <c r="J411" s="5"/>
    </row>
    <row r="412" spans="1:10" x14ac:dyDescent="0.25">
      <c r="A412" s="235"/>
      <c r="B412" s="223"/>
      <c r="C412" s="229"/>
      <c r="D412" s="224"/>
      <c r="E412" s="223"/>
      <c r="F412" s="232"/>
      <c r="G412" s="224"/>
      <c r="H412" s="232"/>
      <c r="I412" s="232"/>
      <c r="J412" s="5"/>
    </row>
    <row r="413" spans="1:10" x14ac:dyDescent="0.25">
      <c r="A413" s="225"/>
      <c r="B413" s="226"/>
      <c r="C413" s="12"/>
      <c r="D413" s="236"/>
      <c r="E413" s="223"/>
      <c r="F413" s="240"/>
      <c r="G413" s="404" t="s">
        <v>12</v>
      </c>
      <c r="H413" s="404"/>
      <c r="I413" s="239"/>
      <c r="J413" s="227">
        <f>SUM(D8:D410)</f>
        <v>402942673</v>
      </c>
    </row>
    <row r="414" spans="1:10" x14ac:dyDescent="0.25">
      <c r="A414" s="235"/>
      <c r="B414" s="234"/>
      <c r="C414" s="12"/>
      <c r="D414" s="236"/>
      <c r="E414" s="237"/>
      <c r="F414" s="240"/>
      <c r="G414" s="404" t="s">
        <v>13</v>
      </c>
      <c r="H414" s="404"/>
      <c r="I414" s="239"/>
      <c r="J414" s="227">
        <f>SUM(G8:G410)</f>
        <v>57182863</v>
      </c>
    </row>
    <row r="415" spans="1:10" x14ac:dyDescent="0.25">
      <c r="A415" s="228"/>
      <c r="B415" s="237"/>
      <c r="C415" s="12"/>
      <c r="D415" s="236"/>
      <c r="E415" s="237"/>
      <c r="F415" s="240"/>
      <c r="G415" s="404" t="s">
        <v>14</v>
      </c>
      <c r="H415" s="404"/>
      <c r="I415" s="41"/>
      <c r="J415" s="229">
        <f>J413-J414</f>
        <v>345759810</v>
      </c>
    </row>
    <row r="416" spans="1:10" x14ac:dyDescent="0.25">
      <c r="A416" s="235"/>
      <c r="B416" s="230"/>
      <c r="C416" s="12"/>
      <c r="D416" s="231"/>
      <c r="E416" s="237"/>
      <c r="F416" s="240"/>
      <c r="G416" s="404" t="s">
        <v>15</v>
      </c>
      <c r="H416" s="404"/>
      <c r="I416" s="239"/>
      <c r="J416" s="227">
        <f>SUM(H8:H410)</f>
        <v>0</v>
      </c>
    </row>
    <row r="417" spans="1:10" x14ac:dyDescent="0.25">
      <c r="A417" s="235"/>
      <c r="B417" s="230"/>
      <c r="C417" s="12"/>
      <c r="D417" s="231"/>
      <c r="E417" s="237"/>
      <c r="F417" s="240"/>
      <c r="G417" s="404" t="s">
        <v>16</v>
      </c>
      <c r="H417" s="404"/>
      <c r="I417" s="239"/>
      <c r="J417" s="227">
        <f>J415+J416</f>
        <v>345759810</v>
      </c>
    </row>
    <row r="418" spans="1:10" x14ac:dyDescent="0.25">
      <c r="A418" s="235"/>
      <c r="B418" s="230"/>
      <c r="C418" s="12"/>
      <c r="D418" s="231"/>
      <c r="E418" s="237"/>
      <c r="F418" s="240"/>
      <c r="G418" s="404" t="s">
        <v>5</v>
      </c>
      <c r="H418" s="404"/>
      <c r="I418" s="239"/>
      <c r="J418" s="227">
        <f>SUM(I8:I410)</f>
        <v>338868305</v>
      </c>
    </row>
    <row r="419" spans="1:10" x14ac:dyDescent="0.25">
      <c r="A419" s="235"/>
      <c r="B419" s="230"/>
      <c r="C419" s="12"/>
      <c r="D419" s="231"/>
      <c r="E419" s="237"/>
      <c r="F419" s="240"/>
      <c r="G419" s="404" t="s">
        <v>32</v>
      </c>
      <c r="H419" s="404"/>
      <c r="I419" s="240" t="str">
        <f>IF(J419&gt;0,"SALDO",IF(J419&lt;0,"PIUTANG",IF(J419=0,"LUNAS")))</f>
        <v>PIUTANG</v>
      </c>
      <c r="J419" s="227">
        <f>J418-J417</f>
        <v>-6891505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9:H419"/>
    <mergeCell ref="G413:H413"/>
    <mergeCell ref="G414:H414"/>
    <mergeCell ref="G415:H415"/>
    <mergeCell ref="G416:H416"/>
    <mergeCell ref="G417:H417"/>
    <mergeCell ref="G418:H418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18"/>
  <sheetViews>
    <sheetView workbookViewId="0">
      <pane ySplit="7" topLeftCell="A191" activePane="bottomLeft" state="frozen"/>
      <selection pane="bottomLeft" activeCell="J196" sqref="J19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5" t="s">
        <v>22</v>
      </c>
      <c r="G1" s="405"/>
      <c r="H1" s="405"/>
      <c r="I1" s="42" t="s">
        <v>20</v>
      </c>
      <c r="J1" s="20"/>
      <c r="L1" s="277">
        <f>SUM(D197:D200)</f>
        <v>515025</v>
      </c>
      <c r="M1" s="219">
        <v>0</v>
      </c>
      <c r="N1" s="219">
        <v>132213</v>
      </c>
      <c r="O1" s="219">
        <f>L2+N1</f>
        <v>132213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J218*-1</f>
        <v>630088</v>
      </c>
      <c r="J2" s="20"/>
      <c r="L2" s="277">
        <f>SUM(G197:G200)</f>
        <v>0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515025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11" t="s">
        <v>2</v>
      </c>
      <c r="B6" s="408" t="s">
        <v>3</v>
      </c>
      <c r="C6" s="408"/>
      <c r="D6" s="408"/>
      <c r="E6" s="408"/>
      <c r="F6" s="408"/>
      <c r="G6" s="408"/>
      <c r="H6" s="412" t="s">
        <v>4</v>
      </c>
      <c r="I6" s="409" t="s">
        <v>5</v>
      </c>
      <c r="J6" s="410" t="s">
        <v>6</v>
      </c>
    </row>
    <row r="7" spans="1:18" x14ac:dyDescent="0.25">
      <c r="A7" s="41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2"/>
      <c r="I7" s="409"/>
      <c r="J7" s="41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>
        <v>43374</v>
      </c>
      <c r="B197" s="234">
        <v>180176243</v>
      </c>
      <c r="C197" s="240">
        <v>1</v>
      </c>
      <c r="D197" s="236">
        <v>100625</v>
      </c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2">
        <v>43375</v>
      </c>
      <c r="B198" s="234">
        <v>180176345</v>
      </c>
      <c r="C198" s="240">
        <v>2</v>
      </c>
      <c r="D198" s="236">
        <v>124075</v>
      </c>
      <c r="E198" s="237"/>
      <c r="F198" s="240"/>
      <c r="G198" s="236"/>
      <c r="H198" s="239"/>
      <c r="I198" s="239"/>
      <c r="J198" s="23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2">
        <v>43376</v>
      </c>
      <c r="B199" s="234">
        <v>180176419</v>
      </c>
      <c r="C199" s="240">
        <v>1</v>
      </c>
      <c r="D199" s="236">
        <v>112000</v>
      </c>
      <c r="E199" s="237"/>
      <c r="F199" s="240"/>
      <c r="G199" s="236"/>
      <c r="H199" s="239"/>
      <c r="I199" s="239"/>
      <c r="J199" s="23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2">
        <v>43377</v>
      </c>
      <c r="B200" s="234">
        <v>180176512</v>
      </c>
      <c r="C200" s="240">
        <v>2</v>
      </c>
      <c r="D200" s="236">
        <v>178325</v>
      </c>
      <c r="E200" s="237"/>
      <c r="F200" s="240"/>
      <c r="G200" s="236"/>
      <c r="H200" s="239"/>
      <c r="I200" s="239"/>
      <c r="J200" s="236"/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2">
        <v>43381</v>
      </c>
      <c r="B201" s="234">
        <v>180176811</v>
      </c>
      <c r="C201" s="240">
        <v>1</v>
      </c>
      <c r="D201" s="236">
        <v>115063</v>
      </c>
      <c r="E201" s="237"/>
      <c r="F201" s="240"/>
      <c r="G201" s="236"/>
      <c r="H201" s="239"/>
      <c r="I201" s="239"/>
      <c r="J201" s="23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2"/>
      <c r="B202" s="234"/>
      <c r="C202" s="240"/>
      <c r="D202" s="236"/>
      <c r="E202" s="237"/>
      <c r="F202" s="240"/>
      <c r="G202" s="236"/>
      <c r="H202" s="239"/>
      <c r="I202" s="239"/>
      <c r="J202" s="23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2"/>
      <c r="B203" s="234"/>
      <c r="C203" s="240"/>
      <c r="D203" s="236"/>
      <c r="E203" s="237"/>
      <c r="F203" s="240"/>
      <c r="G203" s="236"/>
      <c r="H203" s="239"/>
      <c r="I203" s="239"/>
      <c r="J203" s="23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2"/>
      <c r="B204" s="234"/>
      <c r="C204" s="240"/>
      <c r="D204" s="236"/>
      <c r="E204" s="237"/>
      <c r="F204" s="240"/>
      <c r="G204" s="236"/>
      <c r="H204" s="239"/>
      <c r="I204" s="239"/>
      <c r="J204" s="23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2"/>
      <c r="B205" s="234"/>
      <c r="C205" s="240"/>
      <c r="D205" s="236"/>
      <c r="E205" s="237"/>
      <c r="F205" s="240"/>
      <c r="G205" s="236"/>
      <c r="H205" s="239"/>
      <c r="I205" s="239"/>
      <c r="J205" s="23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2"/>
      <c r="B206" s="234"/>
      <c r="C206" s="240"/>
      <c r="D206" s="236"/>
      <c r="E206" s="237"/>
      <c r="F206" s="240"/>
      <c r="G206" s="236"/>
      <c r="H206" s="239"/>
      <c r="I206" s="239"/>
      <c r="J206" s="23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2"/>
      <c r="B207" s="234"/>
      <c r="C207" s="240"/>
      <c r="D207" s="236"/>
      <c r="E207" s="237"/>
      <c r="F207" s="240"/>
      <c r="G207" s="236"/>
      <c r="H207" s="239"/>
      <c r="I207" s="239"/>
      <c r="J207" s="236"/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2"/>
      <c r="B208" s="234"/>
      <c r="C208" s="240"/>
      <c r="D208" s="236"/>
      <c r="E208" s="237"/>
      <c r="F208" s="240"/>
      <c r="G208" s="236"/>
      <c r="H208" s="239"/>
      <c r="I208" s="239"/>
      <c r="J208" s="236"/>
      <c r="K208" s="219"/>
      <c r="L208" s="219"/>
      <c r="M208" s="219"/>
      <c r="N208" s="219"/>
      <c r="O208" s="219"/>
      <c r="P208" s="219"/>
      <c r="Q208" s="219"/>
      <c r="R208" s="219"/>
    </row>
    <row r="209" spans="1:10" x14ac:dyDescent="0.25">
      <c r="A209" s="162"/>
      <c r="B209" s="3"/>
      <c r="C209" s="40"/>
      <c r="D209" s="6"/>
      <c r="E209" s="7"/>
      <c r="F209" s="40"/>
      <c r="G209" s="6"/>
      <c r="H209" s="39"/>
      <c r="I209" s="39"/>
      <c r="J209" s="6"/>
    </row>
    <row r="210" spans="1:10" x14ac:dyDescent="0.25">
      <c r="A210" s="162"/>
      <c r="B210" s="8" t="s">
        <v>11</v>
      </c>
      <c r="C210" s="77">
        <f>SUM(C8:C209)</f>
        <v>1037</v>
      </c>
      <c r="D210" s="9">
        <f>SUM(D8:D209)</f>
        <v>112147568</v>
      </c>
      <c r="E210" s="8" t="s">
        <v>11</v>
      </c>
      <c r="F210" s="77">
        <f>SUM(F8:F209)</f>
        <v>90</v>
      </c>
      <c r="G210" s="5">
        <f>SUM(G8:G209)</f>
        <v>19351640</v>
      </c>
      <c r="H210" s="40">
        <f>SUM(H8:H209)</f>
        <v>0</v>
      </c>
      <c r="I210" s="40">
        <f>SUM(I8:I209)</f>
        <v>92165840</v>
      </c>
      <c r="J210" s="5"/>
    </row>
    <row r="211" spans="1:10" x14ac:dyDescent="0.25">
      <c r="A211" s="162"/>
      <c r="B211" s="8"/>
      <c r="C211" s="77"/>
      <c r="D211" s="9"/>
      <c r="E211" s="8"/>
      <c r="F211" s="77"/>
      <c r="G211" s="5"/>
      <c r="H211" s="40"/>
      <c r="I211" s="40"/>
      <c r="J211" s="5"/>
    </row>
    <row r="212" spans="1:10" x14ac:dyDescent="0.25">
      <c r="A212" s="163"/>
      <c r="B212" s="11"/>
      <c r="C212" s="40"/>
      <c r="D212" s="6"/>
      <c r="E212" s="8"/>
      <c r="F212" s="40"/>
      <c r="G212" s="404" t="s">
        <v>12</v>
      </c>
      <c r="H212" s="404"/>
      <c r="I212" s="39"/>
      <c r="J212" s="13">
        <f>SUM(D8:D209)</f>
        <v>112147568</v>
      </c>
    </row>
    <row r="213" spans="1:10" x14ac:dyDescent="0.25">
      <c r="A213" s="162"/>
      <c r="B213" s="3"/>
      <c r="C213" s="40"/>
      <c r="D213" s="6"/>
      <c r="E213" s="7"/>
      <c r="F213" s="40"/>
      <c r="G213" s="404" t="s">
        <v>13</v>
      </c>
      <c r="H213" s="404"/>
      <c r="I213" s="39"/>
      <c r="J213" s="13">
        <f>SUM(G8:G209)</f>
        <v>19351640</v>
      </c>
    </row>
    <row r="214" spans="1:10" x14ac:dyDescent="0.25">
      <c r="A214" s="164"/>
      <c r="B214" s="7"/>
      <c r="C214" s="40"/>
      <c r="D214" s="6"/>
      <c r="E214" s="7"/>
      <c r="F214" s="40"/>
      <c r="G214" s="404" t="s">
        <v>14</v>
      </c>
      <c r="H214" s="404"/>
      <c r="I214" s="41"/>
      <c r="J214" s="15">
        <f>J212-J213</f>
        <v>92795928</v>
      </c>
    </row>
    <row r="215" spans="1:10" x14ac:dyDescent="0.25">
      <c r="A215" s="162"/>
      <c r="B215" s="16"/>
      <c r="C215" s="40"/>
      <c r="D215" s="17"/>
      <c r="E215" s="7"/>
      <c r="F215" s="40"/>
      <c r="G215" s="404" t="s">
        <v>15</v>
      </c>
      <c r="H215" s="404"/>
      <c r="I215" s="39"/>
      <c r="J215" s="13">
        <f>SUM(H8:H209)</f>
        <v>0</v>
      </c>
    </row>
    <row r="216" spans="1:10" x14ac:dyDescent="0.25">
      <c r="A216" s="162"/>
      <c r="B216" s="16"/>
      <c r="C216" s="40"/>
      <c r="D216" s="17"/>
      <c r="E216" s="7"/>
      <c r="F216" s="40"/>
      <c r="G216" s="404" t="s">
        <v>16</v>
      </c>
      <c r="H216" s="404"/>
      <c r="I216" s="39"/>
      <c r="J216" s="13">
        <f>J214+J215</f>
        <v>92795928</v>
      </c>
    </row>
    <row r="217" spans="1:10" x14ac:dyDescent="0.25">
      <c r="A217" s="162"/>
      <c r="B217" s="16"/>
      <c r="C217" s="40"/>
      <c r="D217" s="17"/>
      <c r="E217" s="7"/>
      <c r="F217" s="40"/>
      <c r="G217" s="404" t="s">
        <v>5</v>
      </c>
      <c r="H217" s="404"/>
      <c r="I217" s="39"/>
      <c r="J217" s="13">
        <f>SUM(I8:I209)</f>
        <v>92165840</v>
      </c>
    </row>
    <row r="218" spans="1:10" x14ac:dyDescent="0.25">
      <c r="A218" s="162"/>
      <c r="B218" s="16"/>
      <c r="C218" s="40"/>
      <c r="D218" s="17"/>
      <c r="E218" s="7"/>
      <c r="F218" s="40"/>
      <c r="G218" s="404" t="s">
        <v>32</v>
      </c>
      <c r="H218" s="404"/>
      <c r="I218" s="40" t="str">
        <f>IF(J218&gt;0,"SALDO",IF(J218&lt;0,"PIUTANG",IF(J218=0,"LUNAS")))</f>
        <v>PIUTANG</v>
      </c>
      <c r="J218" s="13">
        <f>J217-J216</f>
        <v>-630088</v>
      </c>
    </row>
  </sheetData>
  <mergeCells count="15">
    <mergeCell ref="G217:H217"/>
    <mergeCell ref="G218:H218"/>
    <mergeCell ref="G212:H212"/>
    <mergeCell ref="G213:H213"/>
    <mergeCell ref="G214:H214"/>
    <mergeCell ref="G215:H215"/>
    <mergeCell ref="G216:H21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316"/>
  <sheetViews>
    <sheetView workbookViewId="0">
      <pane ySplit="7" topLeftCell="A1289" activePane="bottomLeft" state="frozen"/>
      <selection pane="bottomLeft" activeCell="J1296" sqref="J129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SUM(D1285:D1290)</f>
        <v>5317376</v>
      </c>
      <c r="M1" s="219">
        <f>SUM(D1291:D1296)</f>
        <v>3719627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J1316*-1</f>
        <v>11210327</v>
      </c>
      <c r="J2" s="218"/>
      <c r="L2" s="219">
        <f>SUM(G1285:G1290)</f>
        <v>207638</v>
      </c>
      <c r="M2" s="219">
        <f>SUM(G1291:G1296)</f>
        <v>854963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5109738</v>
      </c>
      <c r="M3" s="219">
        <f>M1-M2</f>
        <v>2864664</v>
      </c>
      <c r="N3" s="219">
        <f>L3+M3</f>
        <v>7974402</v>
      </c>
    </row>
    <row r="4" spans="1:18" x14ac:dyDescent="0.25">
      <c r="L4" s="233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13" t="s">
        <v>4</v>
      </c>
      <c r="I6" s="415" t="s">
        <v>5</v>
      </c>
      <c r="J6" s="417" t="s">
        <v>6</v>
      </c>
    </row>
    <row r="7" spans="1:18" x14ac:dyDescent="0.25">
      <c r="A7" s="40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4"/>
      <c r="I7" s="416"/>
      <c r="J7" s="418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98">
        <v>43381</v>
      </c>
      <c r="B1297" s="99">
        <v>180176763</v>
      </c>
      <c r="C1297" s="100">
        <v>6</v>
      </c>
      <c r="D1297" s="34">
        <v>567438</v>
      </c>
      <c r="E1297" s="99"/>
      <c r="F1297" s="100"/>
      <c r="G1297" s="34"/>
      <c r="H1297" s="102"/>
      <c r="I1297" s="102"/>
      <c r="J1297" s="34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98">
        <v>43381</v>
      </c>
      <c r="B1298" s="99">
        <v>180176769</v>
      </c>
      <c r="C1298" s="100">
        <v>52</v>
      </c>
      <c r="D1298" s="34">
        <v>5453088</v>
      </c>
      <c r="E1298" s="99"/>
      <c r="F1298" s="100"/>
      <c r="G1298" s="34"/>
      <c r="H1298" s="102"/>
      <c r="I1298" s="102"/>
      <c r="J1298" s="34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98">
        <v>43381</v>
      </c>
      <c r="B1299" s="99">
        <v>180176795</v>
      </c>
      <c r="C1299" s="100">
        <v>20</v>
      </c>
      <c r="D1299" s="34">
        <v>2170613</v>
      </c>
      <c r="E1299" s="99"/>
      <c r="F1299" s="100"/>
      <c r="G1299" s="34"/>
      <c r="H1299" s="102"/>
      <c r="I1299" s="102"/>
      <c r="J1299" s="34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98">
        <v>43381</v>
      </c>
      <c r="B1300" s="99">
        <v>180176802</v>
      </c>
      <c r="C1300" s="100">
        <v>18</v>
      </c>
      <c r="D1300" s="34">
        <v>1952650</v>
      </c>
      <c r="E1300" s="99"/>
      <c r="F1300" s="100"/>
      <c r="G1300" s="34"/>
      <c r="H1300" s="102"/>
      <c r="I1300" s="102"/>
      <c r="J1300" s="34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98">
        <v>43381</v>
      </c>
      <c r="B1301" s="99">
        <v>180176817</v>
      </c>
      <c r="C1301" s="100">
        <v>2</v>
      </c>
      <c r="D1301" s="34">
        <v>263025</v>
      </c>
      <c r="E1301" s="99"/>
      <c r="F1301" s="100"/>
      <c r="G1301" s="34"/>
      <c r="H1301" s="102"/>
      <c r="I1301" s="102"/>
      <c r="J1301" s="34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98">
        <v>43381</v>
      </c>
      <c r="B1302" s="99">
        <v>180176819</v>
      </c>
      <c r="C1302" s="100">
        <v>5</v>
      </c>
      <c r="D1302" s="34">
        <v>660975</v>
      </c>
      <c r="E1302" s="99"/>
      <c r="F1302" s="100"/>
      <c r="G1302" s="34"/>
      <c r="H1302" s="102"/>
      <c r="I1302" s="102"/>
      <c r="J1302" s="34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98">
        <v>43381</v>
      </c>
      <c r="B1303" s="99">
        <v>180176824</v>
      </c>
      <c r="C1303" s="100">
        <v>2</v>
      </c>
      <c r="D1303" s="34">
        <v>142538</v>
      </c>
      <c r="E1303" s="99"/>
      <c r="F1303" s="100"/>
      <c r="G1303" s="34"/>
      <c r="H1303" s="102"/>
      <c r="I1303" s="102"/>
      <c r="J1303" s="34"/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98"/>
      <c r="B1304" s="99"/>
      <c r="C1304" s="100"/>
      <c r="D1304" s="34"/>
      <c r="E1304" s="99"/>
      <c r="F1304" s="100"/>
      <c r="G1304" s="34"/>
      <c r="H1304" s="102"/>
      <c r="I1304" s="102"/>
      <c r="J1304" s="34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98"/>
      <c r="B1305" s="99"/>
      <c r="C1305" s="100"/>
      <c r="D1305" s="34"/>
      <c r="E1305" s="99"/>
      <c r="F1305" s="100"/>
      <c r="G1305" s="34"/>
      <c r="H1305" s="102"/>
      <c r="I1305" s="102"/>
      <c r="J1305" s="34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98"/>
      <c r="B1306" s="99"/>
      <c r="C1306" s="100"/>
      <c r="D1306" s="34"/>
      <c r="E1306" s="99"/>
      <c r="F1306" s="100"/>
      <c r="G1306" s="34"/>
      <c r="H1306" s="102"/>
      <c r="I1306" s="102"/>
      <c r="J1306" s="34"/>
      <c r="K1306" s="138"/>
      <c r="L1306" s="138"/>
      <c r="M1306" s="138"/>
      <c r="N1306" s="138"/>
      <c r="O1306" s="138"/>
      <c r="P1306" s="138"/>
      <c r="Q1306" s="138"/>
      <c r="R1306" s="138"/>
    </row>
    <row r="1307" spans="1:18" x14ac:dyDescent="0.25">
      <c r="A1307" s="235"/>
      <c r="B1307" s="234"/>
      <c r="C1307" s="240"/>
      <c r="D1307" s="236"/>
      <c r="E1307" s="234"/>
      <c r="F1307" s="240"/>
      <c r="G1307" s="236"/>
      <c r="H1307" s="239"/>
      <c r="I1307" s="239"/>
      <c r="J1307" s="236"/>
    </row>
    <row r="1308" spans="1:18" s="218" customFormat="1" x14ac:dyDescent="0.25">
      <c r="A1308" s="226"/>
      <c r="B1308" s="223" t="s">
        <v>11</v>
      </c>
      <c r="C1308" s="232">
        <f>SUM(C8:C1307)</f>
        <v>13406</v>
      </c>
      <c r="D1308" s="224">
        <f>SUM(D8:D1307)</f>
        <v>1449840072</v>
      </c>
      <c r="E1308" s="223" t="s">
        <v>11</v>
      </c>
      <c r="F1308" s="232">
        <f>SUM(F8:F1307)</f>
        <v>1264</v>
      </c>
      <c r="G1308" s="224">
        <f>SUM(G8:G1307)</f>
        <v>137691629</v>
      </c>
      <c r="H1308" s="232">
        <f>SUM(H8:H1307)</f>
        <v>0</v>
      </c>
      <c r="I1308" s="232">
        <f>SUM(I8:I1307)</f>
        <v>1300938116</v>
      </c>
      <c r="J1308" s="224"/>
      <c r="K1308" s="220"/>
      <c r="L1308" s="220"/>
      <c r="M1308" s="220"/>
      <c r="N1308" s="220"/>
      <c r="O1308" s="220"/>
      <c r="P1308" s="220"/>
      <c r="Q1308" s="220"/>
      <c r="R1308" s="220"/>
    </row>
    <row r="1309" spans="1:18" s="218" customFormat="1" x14ac:dyDescent="0.25">
      <c r="A1309" s="226"/>
      <c r="B1309" s="223"/>
      <c r="C1309" s="232"/>
      <c r="D1309" s="224"/>
      <c r="E1309" s="223"/>
      <c r="F1309" s="232"/>
      <c r="G1309" s="224"/>
      <c r="H1309" s="232"/>
      <c r="I1309" s="232"/>
      <c r="J1309" s="224"/>
      <c r="K1309" s="220"/>
      <c r="M1309" s="220"/>
      <c r="N1309" s="220"/>
      <c r="O1309" s="220"/>
      <c r="P1309" s="220"/>
      <c r="Q1309" s="220"/>
      <c r="R1309" s="220"/>
    </row>
    <row r="1310" spans="1:18" x14ac:dyDescent="0.25">
      <c r="A1310" s="225"/>
      <c r="B1310" s="226"/>
      <c r="C1310" s="240"/>
      <c r="D1310" s="236"/>
      <c r="E1310" s="223"/>
      <c r="F1310" s="240"/>
      <c r="G1310" s="419" t="s">
        <v>12</v>
      </c>
      <c r="H1310" s="420"/>
      <c r="I1310" s="236"/>
      <c r="J1310" s="227">
        <f>SUM(D8:D1307)</f>
        <v>1449840072</v>
      </c>
      <c r="P1310" s="220"/>
      <c r="Q1310" s="220"/>
      <c r="R1310" s="233"/>
    </row>
    <row r="1311" spans="1:18" x14ac:dyDescent="0.25">
      <c r="A1311" s="235"/>
      <c r="B1311" s="234"/>
      <c r="C1311" s="240"/>
      <c r="D1311" s="236"/>
      <c r="E1311" s="234"/>
      <c r="F1311" s="240"/>
      <c r="G1311" s="419" t="s">
        <v>13</v>
      </c>
      <c r="H1311" s="420"/>
      <c r="I1311" s="237"/>
      <c r="J1311" s="227">
        <f>SUM(G8:G1307)</f>
        <v>137691629</v>
      </c>
      <c r="R1311" s="233"/>
    </row>
    <row r="1312" spans="1:18" x14ac:dyDescent="0.25">
      <c r="A1312" s="228"/>
      <c r="B1312" s="237"/>
      <c r="C1312" s="240"/>
      <c r="D1312" s="236"/>
      <c r="E1312" s="234"/>
      <c r="F1312" s="240"/>
      <c r="G1312" s="419" t="s">
        <v>14</v>
      </c>
      <c r="H1312" s="420"/>
      <c r="I1312" s="229"/>
      <c r="J1312" s="229">
        <f>J1310-J1311</f>
        <v>1312148443</v>
      </c>
      <c r="L1312" s="220"/>
      <c r="R1312" s="233"/>
    </row>
    <row r="1313" spans="1:18" x14ac:dyDescent="0.25">
      <c r="A1313" s="235"/>
      <c r="B1313" s="230"/>
      <c r="C1313" s="240"/>
      <c r="D1313" s="231"/>
      <c r="E1313" s="234"/>
      <c r="F1313" s="240"/>
      <c r="G1313" s="419" t="s">
        <v>15</v>
      </c>
      <c r="H1313" s="420"/>
      <c r="I1313" s="237"/>
      <c r="J1313" s="227">
        <f>SUM(H8:H1307)</f>
        <v>0</v>
      </c>
      <c r="R1313" s="233"/>
    </row>
    <row r="1314" spans="1:18" x14ac:dyDescent="0.25">
      <c r="A1314" s="235"/>
      <c r="B1314" s="230"/>
      <c r="C1314" s="240"/>
      <c r="D1314" s="231"/>
      <c r="E1314" s="234"/>
      <c r="F1314" s="240"/>
      <c r="G1314" s="419" t="s">
        <v>16</v>
      </c>
      <c r="H1314" s="420"/>
      <c r="I1314" s="237"/>
      <c r="J1314" s="227">
        <f>J1312+J1313</f>
        <v>1312148443</v>
      </c>
      <c r="R1314" s="233"/>
    </row>
    <row r="1315" spans="1:18" x14ac:dyDescent="0.25">
      <c r="A1315" s="235"/>
      <c r="B1315" s="230"/>
      <c r="C1315" s="240"/>
      <c r="D1315" s="231"/>
      <c r="E1315" s="234"/>
      <c r="F1315" s="240"/>
      <c r="G1315" s="419" t="s">
        <v>5</v>
      </c>
      <c r="H1315" s="420"/>
      <c r="I1315" s="237"/>
      <c r="J1315" s="227">
        <f>SUM(I8:I1307)</f>
        <v>1300938116</v>
      </c>
      <c r="R1315" s="233"/>
    </row>
    <row r="1316" spans="1:18" x14ac:dyDescent="0.25">
      <c r="A1316" s="235"/>
      <c r="B1316" s="230"/>
      <c r="C1316" s="240"/>
      <c r="D1316" s="231"/>
      <c r="E1316" s="234"/>
      <c r="F1316" s="240"/>
      <c r="G1316" s="419" t="s">
        <v>32</v>
      </c>
      <c r="H1316" s="420"/>
      <c r="I1316" s="234" t="str">
        <f>IF(J1316&gt;0,"SALDO",IF(J1316&lt;0,"PIUTANG",IF(J1316=0,"LUNAS")))</f>
        <v>PIUTANG</v>
      </c>
      <c r="J1316" s="227">
        <f>J1315-J1314</f>
        <v>-11210327</v>
      </c>
      <c r="R1316" s="233"/>
    </row>
  </sheetData>
  <mergeCells count="13">
    <mergeCell ref="G1316:H1316"/>
    <mergeCell ref="G1310:H1310"/>
    <mergeCell ref="G1311:H1311"/>
    <mergeCell ref="G1312:H1312"/>
    <mergeCell ref="G1313:H1313"/>
    <mergeCell ref="G1314:H1314"/>
    <mergeCell ref="G1315:H1315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44"/>
  <sheetViews>
    <sheetView zoomScaleNormal="100" workbookViewId="0">
      <pane ySplit="6" topLeftCell="A723" activePane="bottomLeft" state="frozen"/>
      <selection pane="bottomLeft" activeCell="B731" sqref="B7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J743*-1</f>
        <v>-871459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  <c r="O4" s="219">
        <v>1924738</v>
      </c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9">
        <v>43376</v>
      </c>
      <c r="B726" s="340"/>
      <c r="C726" s="341"/>
      <c r="D726" s="342"/>
      <c r="E726" s="343">
        <v>180045548</v>
      </c>
      <c r="F726" s="341">
        <v>4</v>
      </c>
      <c r="G726" s="342">
        <v>320075</v>
      </c>
      <c r="H726" s="343"/>
      <c r="I726" s="344"/>
      <c r="J726" s="364"/>
      <c r="K726" s="328"/>
      <c r="L726" s="328"/>
      <c r="M726" s="328"/>
      <c r="N726" s="328"/>
      <c r="O726" s="366"/>
      <c r="P726" s="366"/>
    </row>
    <row r="727" spans="1:16" x14ac:dyDescent="0.25">
      <c r="A727" s="339">
        <v>43377</v>
      </c>
      <c r="B727" s="340">
        <v>180176445</v>
      </c>
      <c r="C727" s="341">
        <v>3</v>
      </c>
      <c r="D727" s="342">
        <v>334600</v>
      </c>
      <c r="E727" s="343">
        <v>180045557</v>
      </c>
      <c r="F727" s="341">
        <v>5</v>
      </c>
      <c r="G727" s="342">
        <v>479238</v>
      </c>
      <c r="H727" s="343"/>
      <c r="I727" s="344"/>
      <c r="J727" s="364"/>
      <c r="K727" s="328"/>
      <c r="L727" s="328"/>
      <c r="M727" s="328"/>
      <c r="N727" s="328"/>
      <c r="O727" s="366"/>
      <c r="P727" s="366"/>
    </row>
    <row r="728" spans="1:16" x14ac:dyDescent="0.25">
      <c r="A728" s="339">
        <v>43377</v>
      </c>
      <c r="B728" s="340">
        <v>180176507</v>
      </c>
      <c r="C728" s="341">
        <v>5</v>
      </c>
      <c r="D728" s="342">
        <v>444413</v>
      </c>
      <c r="E728" s="343"/>
      <c r="F728" s="341"/>
      <c r="G728" s="342"/>
      <c r="H728" s="343"/>
      <c r="I728" s="344"/>
      <c r="J728" s="364"/>
      <c r="K728" s="328"/>
      <c r="L728" s="328"/>
      <c r="M728" s="328"/>
      <c r="N728" s="328"/>
      <c r="O728" s="366"/>
      <c r="P728" s="366"/>
    </row>
    <row r="729" spans="1:16" x14ac:dyDescent="0.25">
      <c r="A729" s="339">
        <v>43378</v>
      </c>
      <c r="B729" s="340">
        <v>180176532</v>
      </c>
      <c r="C729" s="341">
        <v>1</v>
      </c>
      <c r="D729" s="342">
        <v>107188</v>
      </c>
      <c r="E729" s="343">
        <v>180045575</v>
      </c>
      <c r="F729" s="341">
        <v>1</v>
      </c>
      <c r="G729" s="342">
        <v>59588</v>
      </c>
      <c r="H729" s="343"/>
      <c r="I729" s="344">
        <v>27300</v>
      </c>
      <c r="J729" s="364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/>
      <c r="B732" s="340"/>
      <c r="C732" s="341"/>
      <c r="D732" s="342"/>
      <c r="E732" s="343"/>
      <c r="F732" s="341"/>
      <c r="G732" s="342"/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/>
      <c r="B733" s="340"/>
      <c r="C733" s="341"/>
      <c r="D733" s="342"/>
      <c r="E733" s="343"/>
      <c r="F733" s="341"/>
      <c r="G733" s="342"/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45"/>
      <c r="B734" s="346"/>
      <c r="C734" s="347"/>
      <c r="D734" s="342"/>
      <c r="E734" s="348"/>
      <c r="F734" s="347"/>
      <c r="G734" s="349"/>
      <c r="H734" s="348"/>
      <c r="I734" s="350"/>
      <c r="J734" s="349"/>
      <c r="K734" s="328"/>
      <c r="L734" s="328"/>
      <c r="M734" s="328"/>
      <c r="N734" s="328"/>
      <c r="O734" s="366"/>
      <c r="P734" s="366"/>
    </row>
    <row r="735" spans="1:16" x14ac:dyDescent="0.25">
      <c r="A735" s="345"/>
      <c r="B735" s="351" t="s">
        <v>11</v>
      </c>
      <c r="C735" s="352">
        <f>SUM(C7:C734)</f>
        <v>4970</v>
      </c>
      <c r="D735" s="353">
        <f>SUM(D7:D734)</f>
        <v>492518474</v>
      </c>
      <c r="E735" s="351" t="s">
        <v>11</v>
      </c>
      <c r="F735" s="352">
        <f>SUM(F7:F734)</f>
        <v>1303</v>
      </c>
      <c r="G735" s="353">
        <f>SUM(G7:G734)</f>
        <v>133185637</v>
      </c>
      <c r="H735" s="353">
        <f>SUM(H7:H734)</f>
        <v>0</v>
      </c>
      <c r="I735" s="352">
        <f>SUM(I7:I734)</f>
        <v>360204296</v>
      </c>
      <c r="J735" s="354"/>
      <c r="K735" s="328"/>
      <c r="L735" s="328"/>
      <c r="M735" s="328"/>
      <c r="N735" s="328"/>
      <c r="O735" s="366"/>
      <c r="P735" s="366"/>
    </row>
    <row r="736" spans="1:16" x14ac:dyDescent="0.25">
      <c r="A736" s="345"/>
      <c r="B736" s="351"/>
      <c r="C736" s="352"/>
      <c r="D736" s="353"/>
      <c r="E736" s="351"/>
      <c r="F736" s="352"/>
      <c r="G736" s="354"/>
      <c r="H736" s="346"/>
      <c r="I736" s="347"/>
      <c r="J736" s="354"/>
      <c r="K736" s="328"/>
      <c r="L736" s="328"/>
      <c r="M736" s="328"/>
      <c r="N736" s="328"/>
      <c r="O736" s="366"/>
      <c r="P736" s="366"/>
    </row>
    <row r="737" spans="1:16" x14ac:dyDescent="0.25">
      <c r="A737" s="345"/>
      <c r="B737" s="355"/>
      <c r="C737" s="347"/>
      <c r="D737" s="349"/>
      <c r="E737" s="351"/>
      <c r="F737" s="347"/>
      <c r="G737" s="421" t="s">
        <v>12</v>
      </c>
      <c r="H737" s="421"/>
      <c r="I737" s="350"/>
      <c r="J737" s="356">
        <f>SUM(D7:D734)</f>
        <v>492518474</v>
      </c>
      <c r="K737" s="328"/>
      <c r="L737" s="328"/>
      <c r="M737" s="328"/>
      <c r="N737" s="328"/>
      <c r="O737" s="366"/>
      <c r="P737" s="366"/>
    </row>
    <row r="738" spans="1:16" x14ac:dyDescent="0.25">
      <c r="A738" s="357"/>
      <c r="B738" s="346"/>
      <c r="C738" s="347"/>
      <c r="D738" s="349"/>
      <c r="E738" s="348"/>
      <c r="F738" s="347"/>
      <c r="G738" s="421" t="s">
        <v>13</v>
      </c>
      <c r="H738" s="421"/>
      <c r="I738" s="350"/>
      <c r="J738" s="356">
        <f>SUM(G7:G734)</f>
        <v>133185637</v>
      </c>
      <c r="K738" s="328"/>
      <c r="L738" s="328"/>
      <c r="M738" s="328"/>
      <c r="N738" s="328"/>
      <c r="O738" s="366"/>
      <c r="P738" s="366"/>
    </row>
    <row r="739" spans="1:16" x14ac:dyDescent="0.25">
      <c r="A739" s="345"/>
      <c r="B739" s="348"/>
      <c r="C739" s="347"/>
      <c r="D739" s="349"/>
      <c r="E739" s="348"/>
      <c r="F739" s="347"/>
      <c r="G739" s="421" t="s">
        <v>14</v>
      </c>
      <c r="H739" s="421"/>
      <c r="I739" s="358"/>
      <c r="J739" s="359">
        <f>J737-J738</f>
        <v>359332837</v>
      </c>
      <c r="K739" s="328"/>
      <c r="L739" s="328"/>
      <c r="M739" s="328"/>
      <c r="N739" s="328"/>
      <c r="O739" s="366"/>
      <c r="P739" s="366"/>
    </row>
    <row r="740" spans="1:16" x14ac:dyDescent="0.25">
      <c r="A740" s="360"/>
      <c r="B740" s="361"/>
      <c r="C740" s="347"/>
      <c r="D740" s="362"/>
      <c r="E740" s="348"/>
      <c r="F740" s="347"/>
      <c r="G740" s="421" t="s">
        <v>15</v>
      </c>
      <c r="H740" s="421"/>
      <c r="I740" s="350"/>
      <c r="J740" s="356">
        <f>SUM(H7:H734)</f>
        <v>0</v>
      </c>
      <c r="K740" s="328"/>
      <c r="L740" s="328"/>
      <c r="M740" s="328"/>
      <c r="N740" s="328"/>
      <c r="O740" s="366"/>
      <c r="P740" s="366"/>
    </row>
    <row r="741" spans="1:16" x14ac:dyDescent="0.25">
      <c r="A741" s="345"/>
      <c r="B741" s="361"/>
      <c r="C741" s="347"/>
      <c r="D741" s="362"/>
      <c r="E741" s="348"/>
      <c r="F741" s="347"/>
      <c r="G741" s="421" t="s">
        <v>16</v>
      </c>
      <c r="H741" s="421"/>
      <c r="I741" s="350"/>
      <c r="J741" s="356">
        <f>J739+J740</f>
        <v>359332837</v>
      </c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61"/>
      <c r="C742" s="347"/>
      <c r="D742" s="362"/>
      <c r="E742" s="348"/>
      <c r="F742" s="347"/>
      <c r="G742" s="421" t="s">
        <v>5</v>
      </c>
      <c r="H742" s="421"/>
      <c r="I742" s="350"/>
      <c r="J742" s="356">
        <f>SUM(I7:I734)</f>
        <v>360204296</v>
      </c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61"/>
      <c r="C743" s="347"/>
      <c r="D743" s="362"/>
      <c r="E743" s="348"/>
      <c r="F743" s="347"/>
      <c r="G743" s="421" t="s">
        <v>32</v>
      </c>
      <c r="H743" s="421"/>
      <c r="I743" s="347" t="str">
        <f>IF(J743&gt;0,"SALDO",IF(J743&lt;0,"PIUTANG",IF(J743=0,"LUNAS")))</f>
        <v>SALDO</v>
      </c>
      <c r="J743" s="356">
        <f>J742-J741</f>
        <v>871459</v>
      </c>
      <c r="K743" s="328"/>
      <c r="L743" s="328"/>
      <c r="M743" s="328"/>
      <c r="N743" s="328"/>
      <c r="O743" s="366"/>
      <c r="P743" s="366"/>
    </row>
    <row r="744" spans="1:16" x14ac:dyDescent="0.25">
      <c r="A744" s="345"/>
      <c r="K744" s="328"/>
      <c r="L744" s="328"/>
      <c r="M744" s="328"/>
      <c r="N744" s="328"/>
      <c r="O744" s="366"/>
      <c r="P74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43:H743"/>
    <mergeCell ref="G737:H737"/>
    <mergeCell ref="G738:H738"/>
    <mergeCell ref="G739:H739"/>
    <mergeCell ref="G740:H740"/>
    <mergeCell ref="G741:H741"/>
    <mergeCell ref="G742:H742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6"/>
  <sheetViews>
    <sheetView zoomScaleNormal="100" workbookViewId="0">
      <pane ySplit="6" topLeftCell="A63" activePane="bottomLeft" state="frozen"/>
      <selection pane="bottomLeft" activeCell="L70" sqref="L70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SUM(D629:D629)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J655*-1</f>
        <v>-600</v>
      </c>
      <c r="J2" s="324"/>
      <c r="L2" s="327">
        <f>SUM(G629:G629)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64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64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64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64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65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67"/>
      <c r="M624" s="367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2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219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5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42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 t="s">
        <v>11</v>
      </c>
      <c r="C647" s="369">
        <f>SUM(C7:C646)</f>
        <v>158</v>
      </c>
      <c r="D647" s="370">
        <f>SUM(D7:D646)</f>
        <v>10055671</v>
      </c>
      <c r="E647" s="368" t="s">
        <v>11</v>
      </c>
      <c r="F647" s="369">
        <f>SUM(F7:F646)</f>
        <v>16</v>
      </c>
      <c r="G647" s="370">
        <f>SUM(G7:G646)</f>
        <v>1160820</v>
      </c>
      <c r="H647" s="370">
        <f>SUM(H7:H646)</f>
        <v>0</v>
      </c>
      <c r="I647" s="369">
        <f>SUM(I7:I646)</f>
        <v>8895451</v>
      </c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/>
      <c r="C648" s="369"/>
      <c r="D648" s="370"/>
      <c r="E648" s="368"/>
      <c r="F648" s="369"/>
      <c r="G648" s="371"/>
      <c r="H648" s="340"/>
      <c r="I648" s="341"/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72"/>
      <c r="C649" s="341"/>
      <c r="D649" s="342"/>
      <c r="E649" s="368"/>
      <c r="F649" s="341"/>
      <c r="G649" s="437" t="s">
        <v>12</v>
      </c>
      <c r="H649" s="437"/>
      <c r="I649" s="344"/>
      <c r="J649" s="373">
        <f>SUM(D7:D646)</f>
        <v>10055671</v>
      </c>
      <c r="K649" s="328"/>
      <c r="L649" s="328"/>
      <c r="M649" s="328"/>
      <c r="N649" s="328"/>
      <c r="O649" s="366"/>
      <c r="P649" s="366"/>
    </row>
    <row r="650" spans="1:16" x14ac:dyDescent="0.25">
      <c r="A650" s="357"/>
      <c r="B650" s="346"/>
      <c r="C650" s="347"/>
      <c r="D650" s="349"/>
      <c r="E650" s="348"/>
      <c r="F650" s="347"/>
      <c r="G650" s="421" t="s">
        <v>13</v>
      </c>
      <c r="H650" s="421"/>
      <c r="I650" s="350"/>
      <c r="J650" s="356">
        <f>SUM(G7:G646)</f>
        <v>1160820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48"/>
      <c r="C651" s="347"/>
      <c r="D651" s="349"/>
      <c r="E651" s="348"/>
      <c r="F651" s="347"/>
      <c r="G651" s="421" t="s">
        <v>14</v>
      </c>
      <c r="H651" s="421"/>
      <c r="I651" s="358"/>
      <c r="J651" s="359">
        <f>J649-J650</f>
        <v>8894851</v>
      </c>
      <c r="K651" s="328"/>
      <c r="L651" s="328"/>
      <c r="M651" s="328"/>
      <c r="N651" s="328"/>
      <c r="O651" s="366"/>
      <c r="P651" s="366"/>
    </row>
    <row r="652" spans="1:16" x14ac:dyDescent="0.25">
      <c r="A652" s="360"/>
      <c r="B652" s="361"/>
      <c r="C652" s="347"/>
      <c r="D652" s="362"/>
      <c r="E652" s="348"/>
      <c r="F652" s="347"/>
      <c r="G652" s="421" t="s">
        <v>15</v>
      </c>
      <c r="H652" s="421"/>
      <c r="I652" s="350"/>
      <c r="J652" s="356">
        <f>SUM(H7:H646)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1" t="s">
        <v>16</v>
      </c>
      <c r="H653" s="421"/>
      <c r="I653" s="350"/>
      <c r="J653" s="356">
        <f>J651+J652</f>
        <v>8894851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1" t="s">
        <v>5</v>
      </c>
      <c r="H654" s="421"/>
      <c r="I654" s="350"/>
      <c r="J654" s="356">
        <f>SUM(I7:I646)</f>
        <v>8895451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1" t="s">
        <v>32</v>
      </c>
      <c r="H655" s="421"/>
      <c r="I655" s="347" t="str">
        <f>IF(J655&gt;0,"SALDO",IF(J655&lt;0,"PIUTANG",IF(J655=0,"LUNAS")))</f>
        <v>SALDO</v>
      </c>
      <c r="J655" s="356">
        <f>J654-J653</f>
        <v>600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K656" s="328"/>
      <c r="L656" s="328"/>
      <c r="M656" s="328"/>
      <c r="N656" s="328"/>
      <c r="O656" s="366"/>
      <c r="P656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5:H655"/>
    <mergeCell ref="G649:H649"/>
    <mergeCell ref="G650:H650"/>
    <mergeCell ref="G651:H651"/>
    <mergeCell ref="G652:H652"/>
    <mergeCell ref="G653:H653"/>
    <mergeCell ref="G654:H654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90"/>
  <sheetViews>
    <sheetView zoomScale="85" zoomScaleNormal="85" workbookViewId="0">
      <pane ySplit="7" topLeftCell="A257" activePane="bottomLeft" state="frozen"/>
      <selection pane="bottomLeft" activeCell="H271" sqref="H27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  <c r="M1" s="219">
        <f>SUM(D243:D253)</f>
        <v>5963915</v>
      </c>
      <c r="N1" s="219">
        <v>7053025</v>
      </c>
      <c r="O1" s="219">
        <f>N1-M1</f>
        <v>1089110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J284*-1</f>
        <v>2172964</v>
      </c>
      <c r="J2" s="218"/>
      <c r="M2" s="219">
        <f>SUM(G243:G253)</f>
        <v>0</v>
      </c>
      <c r="N2" s="219">
        <v>6175225</v>
      </c>
      <c r="O2" s="219">
        <f>N2-M2</f>
        <v>6175225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5963915</v>
      </c>
      <c r="N3" s="219">
        <f>N1-N2</f>
        <v>877800</v>
      </c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5" x14ac:dyDescent="0.25">
      <c r="A7" s="44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6"/>
      <c r="I7" s="448"/>
      <c r="J7" s="418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98">
        <v>43379</v>
      </c>
      <c r="B268" s="99">
        <v>180176631</v>
      </c>
      <c r="C268" s="100">
        <v>6</v>
      </c>
      <c r="D268" s="34">
        <v>614075</v>
      </c>
      <c r="E268" s="101"/>
      <c r="F268" s="99"/>
      <c r="G268" s="34"/>
      <c r="H268" s="102"/>
      <c r="I268" s="102"/>
      <c r="J268" s="34"/>
    </row>
    <row r="269" spans="1:10" x14ac:dyDescent="0.25">
      <c r="A269" s="98">
        <v>43379</v>
      </c>
      <c r="B269" s="99">
        <v>180176666</v>
      </c>
      <c r="C269" s="100">
        <v>2</v>
      </c>
      <c r="D269" s="34">
        <v>236950</v>
      </c>
      <c r="E269" s="101"/>
      <c r="F269" s="99"/>
      <c r="G269" s="34"/>
      <c r="H269" s="102"/>
      <c r="I269" s="102"/>
      <c r="J269" s="34"/>
    </row>
    <row r="270" spans="1:10" x14ac:dyDescent="0.25">
      <c r="A270" s="98">
        <v>43381</v>
      </c>
      <c r="B270" s="99">
        <v>180176780</v>
      </c>
      <c r="C270" s="100">
        <v>4</v>
      </c>
      <c r="D270" s="34">
        <v>485888</v>
      </c>
      <c r="E270" s="101"/>
      <c r="F270" s="99"/>
      <c r="G270" s="34"/>
      <c r="H270" s="102"/>
      <c r="I270" s="102"/>
      <c r="J270" s="34"/>
    </row>
    <row r="271" spans="1:10" x14ac:dyDescent="0.25">
      <c r="A271" s="98">
        <v>43381</v>
      </c>
      <c r="B271" s="99">
        <v>180176829</v>
      </c>
      <c r="C271" s="100">
        <v>7</v>
      </c>
      <c r="D271" s="34">
        <v>836063</v>
      </c>
      <c r="E271" s="101"/>
      <c r="F271" s="99"/>
      <c r="G271" s="34"/>
      <c r="H271" s="102"/>
      <c r="I271" s="102"/>
      <c r="J271" s="34"/>
    </row>
    <row r="272" spans="1:10" x14ac:dyDescent="0.25">
      <c r="A272" s="98"/>
      <c r="B272" s="99"/>
      <c r="C272" s="100"/>
      <c r="D272" s="34"/>
      <c r="E272" s="101"/>
      <c r="F272" s="99"/>
      <c r="G272" s="34"/>
      <c r="H272" s="102"/>
      <c r="I272" s="102"/>
      <c r="J272" s="34"/>
    </row>
    <row r="273" spans="1:16" x14ac:dyDescent="0.25">
      <c r="A273" s="98"/>
      <c r="B273" s="99"/>
      <c r="C273" s="100"/>
      <c r="D273" s="34"/>
      <c r="E273" s="101"/>
      <c r="F273" s="99"/>
      <c r="G273" s="34"/>
      <c r="H273" s="102"/>
      <c r="I273" s="102"/>
      <c r="J273" s="34"/>
    </row>
    <row r="274" spans="1:16" x14ac:dyDescent="0.25">
      <c r="A274" s="98"/>
      <c r="B274" s="99"/>
      <c r="C274" s="100"/>
      <c r="D274" s="34"/>
      <c r="E274" s="101"/>
      <c r="F274" s="99"/>
      <c r="G274" s="34"/>
      <c r="H274" s="102"/>
      <c r="I274" s="102"/>
      <c r="J274" s="34"/>
    </row>
    <row r="275" spans="1:16" x14ac:dyDescent="0.25">
      <c r="A275" s="235"/>
      <c r="B275" s="234"/>
      <c r="C275" s="240"/>
      <c r="D275" s="236"/>
      <c r="E275" s="237"/>
      <c r="F275" s="234"/>
      <c r="G275" s="236"/>
      <c r="H275" s="239"/>
      <c r="I275" s="239"/>
      <c r="J275" s="236"/>
    </row>
    <row r="276" spans="1:16" x14ac:dyDescent="0.25">
      <c r="A276" s="235"/>
      <c r="B276" s="223" t="s">
        <v>11</v>
      </c>
      <c r="C276" s="232">
        <f>SUM(C8:C275)</f>
        <v>1714</v>
      </c>
      <c r="D276" s="224"/>
      <c r="E276" s="223" t="s">
        <v>11</v>
      </c>
      <c r="F276" s="223">
        <f>SUM(F8:F275)</f>
        <v>222</v>
      </c>
      <c r="G276" s="224">
        <f>SUM(G8:G275)</f>
        <v>23954965</v>
      </c>
      <c r="H276" s="239"/>
      <c r="I276" s="239"/>
      <c r="J276" s="236"/>
    </row>
    <row r="277" spans="1:16" x14ac:dyDescent="0.25">
      <c r="A277" s="235"/>
      <c r="B277" s="223"/>
      <c r="C277" s="232"/>
      <c r="D277" s="224"/>
      <c r="E277" s="237"/>
      <c r="F277" s="234"/>
      <c r="G277" s="236"/>
      <c r="H277" s="239"/>
      <c r="I277" s="239"/>
      <c r="J277" s="236"/>
    </row>
    <row r="278" spans="1:16" x14ac:dyDescent="0.25">
      <c r="A278" s="225"/>
      <c r="B278" s="226"/>
      <c r="C278" s="240"/>
      <c r="D278" s="236"/>
      <c r="E278" s="223"/>
      <c r="F278" s="234"/>
      <c r="G278" s="404" t="s">
        <v>12</v>
      </c>
      <c r="H278" s="404"/>
      <c r="I278" s="239"/>
      <c r="J278" s="227">
        <f>SUM(D8:D275)</f>
        <v>165235774</v>
      </c>
    </row>
    <row r="279" spans="1:16" x14ac:dyDescent="0.25">
      <c r="A279" s="235"/>
      <c r="B279" s="234"/>
      <c r="C279" s="240"/>
      <c r="D279" s="236"/>
      <c r="E279" s="223"/>
      <c r="F279" s="234"/>
      <c r="G279" s="404" t="s">
        <v>13</v>
      </c>
      <c r="H279" s="404"/>
      <c r="I279" s="239"/>
      <c r="J279" s="227">
        <f>SUM(G8:G275)</f>
        <v>23954965</v>
      </c>
    </row>
    <row r="280" spans="1:16" x14ac:dyDescent="0.25">
      <c r="A280" s="228"/>
      <c r="B280" s="237"/>
      <c r="C280" s="240"/>
      <c r="D280" s="236"/>
      <c r="E280" s="237"/>
      <c r="F280" s="234"/>
      <c r="G280" s="404" t="s">
        <v>14</v>
      </c>
      <c r="H280" s="404"/>
      <c r="I280" s="41"/>
      <c r="J280" s="229">
        <f>J278-J279</f>
        <v>141280809</v>
      </c>
    </row>
    <row r="281" spans="1:16" x14ac:dyDescent="0.25">
      <c r="A281" s="235"/>
      <c r="B281" s="230"/>
      <c r="C281" s="240"/>
      <c r="D281" s="231"/>
      <c r="E281" s="237"/>
      <c r="F281" s="223"/>
      <c r="G281" s="404" t="s">
        <v>15</v>
      </c>
      <c r="H281" s="404"/>
      <c r="I281" s="239"/>
      <c r="J281" s="227">
        <f>SUM(H8:H277)</f>
        <v>375000</v>
      </c>
    </row>
    <row r="282" spans="1:16" x14ac:dyDescent="0.25">
      <c r="A282" s="235"/>
      <c r="B282" s="230"/>
      <c r="C282" s="240"/>
      <c r="D282" s="231"/>
      <c r="E282" s="237"/>
      <c r="F282" s="223"/>
      <c r="G282" s="404" t="s">
        <v>16</v>
      </c>
      <c r="H282" s="404"/>
      <c r="I282" s="239"/>
      <c r="J282" s="227">
        <f>J280+J281</f>
        <v>141655809</v>
      </c>
    </row>
    <row r="283" spans="1:16" x14ac:dyDescent="0.25">
      <c r="A283" s="235"/>
      <c r="B283" s="230"/>
      <c r="C283" s="240"/>
      <c r="D283" s="231"/>
      <c r="E283" s="237"/>
      <c r="F283" s="234"/>
      <c r="G283" s="404" t="s">
        <v>5</v>
      </c>
      <c r="H283" s="404"/>
      <c r="I283" s="239"/>
      <c r="J283" s="227">
        <f>SUM(I8:I277)</f>
        <v>139482845</v>
      </c>
    </row>
    <row r="284" spans="1:16" x14ac:dyDescent="0.25">
      <c r="A284" s="235"/>
      <c r="B284" s="230"/>
      <c r="C284" s="240"/>
      <c r="D284" s="231"/>
      <c r="E284" s="237"/>
      <c r="F284" s="234"/>
      <c r="G284" s="404" t="s">
        <v>32</v>
      </c>
      <c r="H284" s="404"/>
      <c r="I284" s="240" t="str">
        <f>IF(J284&gt;0,"SALDO",IF(J284&lt;0,"PIUTANG",IF(J284=0,"LUNAS")))</f>
        <v>PIUTANG</v>
      </c>
      <c r="J284" s="227">
        <f>J283-J282</f>
        <v>-2172964</v>
      </c>
    </row>
    <row r="285" spans="1:16" x14ac:dyDescent="0.25">
      <c r="F285" s="219"/>
      <c r="G285" s="219"/>
      <c r="J285" s="219"/>
    </row>
    <row r="286" spans="1:16" x14ac:dyDescent="0.25">
      <c r="C286" s="219"/>
      <c r="D286" s="219"/>
      <c r="F286" s="219"/>
      <c r="G286" s="219"/>
      <c r="J286" s="219"/>
      <c r="L286" s="233"/>
      <c r="M286" s="233"/>
      <c r="N286" s="233"/>
      <c r="O286" s="233"/>
      <c r="P286" s="233"/>
    </row>
    <row r="287" spans="1:16" x14ac:dyDescent="0.25">
      <c r="C287" s="219"/>
      <c r="D287" s="219"/>
      <c r="F287" s="219"/>
      <c r="G287" s="219"/>
      <c r="J287" s="219"/>
      <c r="L287" s="233"/>
      <c r="M287" s="233"/>
      <c r="N287" s="233"/>
      <c r="O287" s="233"/>
      <c r="P287" s="233"/>
    </row>
    <row r="288" spans="1:16" x14ac:dyDescent="0.25">
      <c r="C288" s="219"/>
      <c r="D288" s="219"/>
      <c r="F288" s="219"/>
      <c r="G288" s="219"/>
      <c r="J288" s="219"/>
      <c r="L288" s="233"/>
      <c r="M288" s="233"/>
      <c r="N288" s="233"/>
      <c r="O288" s="233"/>
      <c r="P288" s="233"/>
    </row>
    <row r="289" spans="3:16" x14ac:dyDescent="0.25">
      <c r="C289" s="219"/>
      <c r="D289" s="219"/>
      <c r="F289" s="219"/>
      <c r="G289" s="219"/>
      <c r="J289" s="219"/>
      <c r="L289" s="233"/>
      <c r="M289" s="233"/>
      <c r="N289" s="233"/>
      <c r="O289" s="233"/>
      <c r="P289" s="233"/>
    </row>
    <row r="290" spans="3:16" x14ac:dyDescent="0.25">
      <c r="C290" s="219"/>
      <c r="D290" s="219"/>
      <c r="L290" s="233"/>
      <c r="M290" s="233"/>
      <c r="N290" s="233"/>
      <c r="O290" s="233"/>
      <c r="P290" s="233"/>
    </row>
  </sheetData>
  <mergeCells count="15">
    <mergeCell ref="G284:H284"/>
    <mergeCell ref="G278:H278"/>
    <mergeCell ref="G279:H279"/>
    <mergeCell ref="G280:H280"/>
    <mergeCell ref="G281:H281"/>
    <mergeCell ref="G282:H282"/>
    <mergeCell ref="G283:H28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1"/>
  <sheetViews>
    <sheetView workbookViewId="0">
      <pane ySplit="7" topLeftCell="A17" activePane="bottomLeft" state="frozen"/>
      <selection pane="bottomLeft" activeCell="D22" sqref="D2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J235*-1</f>
        <v>247320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0" x14ac:dyDescent="0.25">
      <c r="A7" s="441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6"/>
      <c r="I7" s="448"/>
      <c r="J7" s="418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98">
        <v>43379</v>
      </c>
      <c r="B29" s="99">
        <v>18000100</v>
      </c>
      <c r="C29" s="100">
        <v>3</v>
      </c>
      <c r="D29" s="34">
        <v>247320</v>
      </c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31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04" t="s">
        <v>12</v>
      </c>
      <c r="H229" s="404"/>
      <c r="I229" s="239"/>
      <c r="J229" s="227">
        <f>SUM(D8:D226)</f>
        <v>2072340</v>
      </c>
    </row>
    <row r="230" spans="1:10" x14ac:dyDescent="0.25">
      <c r="A230" s="235"/>
      <c r="B230" s="234"/>
      <c r="C230" s="240"/>
      <c r="D230" s="236"/>
      <c r="E230" s="223"/>
      <c r="F230" s="234"/>
      <c r="G230" s="404" t="s">
        <v>13</v>
      </c>
      <c r="H230" s="404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404" t="s">
        <v>14</v>
      </c>
      <c r="H231" s="404"/>
      <c r="I231" s="41"/>
      <c r="J231" s="229">
        <f>J229-J230</f>
        <v>1959840</v>
      </c>
    </row>
    <row r="232" spans="1:10" x14ac:dyDescent="0.25">
      <c r="A232" s="235"/>
      <c r="B232" s="230"/>
      <c r="C232" s="240"/>
      <c r="D232" s="231"/>
      <c r="E232" s="237"/>
      <c r="F232" s="223"/>
      <c r="G232" s="404" t="s">
        <v>15</v>
      </c>
      <c r="H232" s="404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04" t="s">
        <v>16</v>
      </c>
      <c r="H233" s="404"/>
      <c r="I233" s="239"/>
      <c r="J233" s="227">
        <f>J231+J232</f>
        <v>1959840</v>
      </c>
    </row>
    <row r="234" spans="1:10" x14ac:dyDescent="0.25">
      <c r="A234" s="235"/>
      <c r="B234" s="230"/>
      <c r="C234" s="240"/>
      <c r="D234" s="231"/>
      <c r="E234" s="237"/>
      <c r="F234" s="234"/>
      <c r="G234" s="404" t="s">
        <v>5</v>
      </c>
      <c r="H234" s="404"/>
      <c r="I234" s="239"/>
      <c r="J234" s="227">
        <f>SUM(I8:I228)</f>
        <v>1712520</v>
      </c>
    </row>
    <row r="235" spans="1:10" x14ac:dyDescent="0.25">
      <c r="A235" s="235"/>
      <c r="B235" s="230"/>
      <c r="C235" s="240"/>
      <c r="D235" s="231"/>
      <c r="E235" s="237"/>
      <c r="F235" s="234"/>
      <c r="G235" s="404" t="s">
        <v>32</v>
      </c>
      <c r="H235" s="404"/>
      <c r="I235" s="240" t="str">
        <f>IF(J235&gt;0,"SALDO",IF(J235&lt;0,"PIUTANG",IF(J235=0,"LUNAS")))</f>
        <v>PIUTANG</v>
      </c>
      <c r="J235" s="227">
        <f>J234-J233</f>
        <v>-247320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G235:H235"/>
    <mergeCell ref="G229:H229"/>
    <mergeCell ref="G230:H230"/>
    <mergeCell ref="G231:H231"/>
    <mergeCell ref="G232:H232"/>
    <mergeCell ref="G233:H233"/>
    <mergeCell ref="G234:H23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83"/>
  <sheetViews>
    <sheetView workbookViewId="0">
      <pane ySplit="7" topLeftCell="A63" activePane="bottomLeft" state="frozen"/>
      <selection pane="bottomLeft" activeCell="P63" sqref="P6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5" t="s">
        <v>22</v>
      </c>
      <c r="G1" s="405"/>
      <c r="H1" s="405"/>
      <c r="I1" s="220" t="s">
        <v>189</v>
      </c>
      <c r="J1" s="218"/>
      <c r="L1" s="238">
        <f>SUM(D63:D69)</f>
        <v>3469903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5" t="s">
        <v>21</v>
      </c>
      <c r="G2" s="405"/>
      <c r="H2" s="405"/>
      <c r="I2" s="220">
        <f>J83*-1</f>
        <v>0</v>
      </c>
      <c r="J2" s="218"/>
      <c r="L2" s="238">
        <f>SUM(G63:G69)</f>
        <v>382813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3087090</v>
      </c>
      <c r="M3" s="238"/>
    </row>
    <row r="4" spans="1:13" x14ac:dyDescent="0.25">
      <c r="L4" s="23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238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3" x14ac:dyDescent="0.25">
      <c r="A7" s="441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4"/>
      <c r="I7" s="448"/>
      <c r="J7" s="418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2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2" x14ac:dyDescent="0.25">
      <c r="A70" s="98"/>
      <c r="B70" s="99"/>
      <c r="C70" s="253"/>
      <c r="D70" s="34"/>
      <c r="E70" s="101"/>
      <c r="F70" s="99"/>
      <c r="G70" s="34"/>
      <c r="H70" s="101"/>
      <c r="I70" s="102"/>
      <c r="J70" s="34"/>
      <c r="L70" s="238"/>
    </row>
    <row r="71" spans="1:12" x14ac:dyDescent="0.25">
      <c r="A71" s="98"/>
      <c r="B71" s="99"/>
      <c r="C71" s="253"/>
      <c r="D71" s="34"/>
      <c r="E71" s="101"/>
      <c r="F71" s="99"/>
      <c r="G71" s="34"/>
      <c r="H71" s="101"/>
      <c r="I71" s="102"/>
      <c r="J71" s="34"/>
      <c r="L71" s="238"/>
    </row>
    <row r="72" spans="1:12" x14ac:dyDescent="0.25">
      <c r="A72" s="98"/>
      <c r="B72" s="99"/>
      <c r="C72" s="253"/>
      <c r="D72" s="34"/>
      <c r="E72" s="101"/>
      <c r="F72" s="99"/>
      <c r="G72" s="34"/>
      <c r="H72" s="101"/>
      <c r="I72" s="102"/>
      <c r="J72" s="34"/>
      <c r="L72" s="238"/>
    </row>
    <row r="73" spans="1:12" x14ac:dyDescent="0.25">
      <c r="A73" s="98"/>
      <c r="B73" s="99"/>
      <c r="C73" s="253"/>
      <c r="D73" s="34"/>
      <c r="E73" s="101"/>
      <c r="F73" s="99"/>
      <c r="G73" s="34"/>
      <c r="H73" s="101"/>
      <c r="I73" s="102"/>
      <c r="J73" s="34"/>
      <c r="L73" s="238"/>
    </row>
    <row r="74" spans="1:12" x14ac:dyDescent="0.25">
      <c r="A74" s="235"/>
      <c r="B74" s="234"/>
      <c r="C74" s="26"/>
      <c r="D74" s="236"/>
      <c r="E74" s="237"/>
      <c r="F74" s="234"/>
      <c r="G74" s="236"/>
      <c r="H74" s="237"/>
      <c r="I74" s="239"/>
      <c r="J74" s="236"/>
    </row>
    <row r="75" spans="1:12" x14ac:dyDescent="0.25">
      <c r="A75" s="235"/>
      <c r="B75" s="223" t="s">
        <v>11</v>
      </c>
      <c r="C75" s="27">
        <f>SUM(C8:C74)</f>
        <v>202</v>
      </c>
      <c r="D75" s="224"/>
      <c r="E75" s="223" t="s">
        <v>11</v>
      </c>
      <c r="F75" s="223">
        <f>SUM(F8:F74)</f>
        <v>9</v>
      </c>
      <c r="G75" s="5"/>
      <c r="H75" s="234"/>
      <c r="I75" s="240"/>
      <c r="J75" s="5"/>
    </row>
    <row r="76" spans="1:12" x14ac:dyDescent="0.25">
      <c r="A76" s="235"/>
      <c r="B76" s="223"/>
      <c r="C76" s="27"/>
      <c r="D76" s="224"/>
      <c r="E76" s="223"/>
      <c r="F76" s="223"/>
      <c r="G76" s="32"/>
      <c r="H76" s="33"/>
      <c r="I76" s="240"/>
      <c r="J76" s="5"/>
    </row>
    <row r="77" spans="1:12" x14ac:dyDescent="0.25">
      <c r="A77" s="225"/>
      <c r="B77" s="226"/>
      <c r="C77" s="26"/>
      <c r="D77" s="236"/>
      <c r="E77" s="223"/>
      <c r="F77" s="234"/>
      <c r="G77" s="404" t="s">
        <v>12</v>
      </c>
      <c r="H77" s="404"/>
      <c r="I77" s="239"/>
      <c r="J77" s="227">
        <f>SUM(D8:D74)</f>
        <v>21769054</v>
      </c>
    </row>
    <row r="78" spans="1:12" x14ac:dyDescent="0.25">
      <c r="A78" s="235"/>
      <c r="B78" s="234"/>
      <c r="C78" s="26"/>
      <c r="D78" s="236"/>
      <c r="E78" s="237"/>
      <c r="F78" s="234"/>
      <c r="G78" s="404" t="s">
        <v>13</v>
      </c>
      <c r="H78" s="404"/>
      <c r="I78" s="239"/>
      <c r="J78" s="227">
        <f>SUM(G8:G74)</f>
        <v>959351</v>
      </c>
    </row>
    <row r="79" spans="1:12" x14ac:dyDescent="0.25">
      <c r="A79" s="228"/>
      <c r="B79" s="237"/>
      <c r="C79" s="26"/>
      <c r="D79" s="236"/>
      <c r="E79" s="237"/>
      <c r="F79" s="234"/>
      <c r="G79" s="404" t="s">
        <v>14</v>
      </c>
      <c r="H79" s="404"/>
      <c r="I79" s="41"/>
      <c r="J79" s="229">
        <f>J77-J78</f>
        <v>20809703</v>
      </c>
    </row>
    <row r="80" spans="1:12" x14ac:dyDescent="0.25">
      <c r="A80" s="235"/>
      <c r="B80" s="230"/>
      <c r="C80" s="26"/>
      <c r="D80" s="231"/>
      <c r="E80" s="237"/>
      <c r="F80" s="234"/>
      <c r="G80" s="404" t="s">
        <v>15</v>
      </c>
      <c r="H80" s="404"/>
      <c r="I80" s="239"/>
      <c r="J80" s="227">
        <f>SUM(H8:H75)</f>
        <v>0</v>
      </c>
    </row>
    <row r="81" spans="1:10" x14ac:dyDescent="0.25">
      <c r="A81" s="235"/>
      <c r="B81" s="230"/>
      <c r="C81" s="26"/>
      <c r="D81" s="231"/>
      <c r="E81" s="237"/>
      <c r="F81" s="234"/>
      <c r="G81" s="404" t="s">
        <v>16</v>
      </c>
      <c r="H81" s="404"/>
      <c r="I81" s="239"/>
      <c r="J81" s="227">
        <f>J79+J80</f>
        <v>20809703</v>
      </c>
    </row>
    <row r="82" spans="1:10" x14ac:dyDescent="0.25">
      <c r="A82" s="235"/>
      <c r="B82" s="230"/>
      <c r="C82" s="26"/>
      <c r="D82" s="231"/>
      <c r="E82" s="237"/>
      <c r="F82" s="234"/>
      <c r="G82" s="404" t="s">
        <v>5</v>
      </c>
      <c r="H82" s="404"/>
      <c r="I82" s="239"/>
      <c r="J82" s="227">
        <f>SUM(I8:I75)</f>
        <v>20809703</v>
      </c>
    </row>
    <row r="83" spans="1:10" x14ac:dyDescent="0.25">
      <c r="A83" s="235"/>
      <c r="B83" s="230"/>
      <c r="C83" s="26"/>
      <c r="D83" s="231"/>
      <c r="E83" s="237"/>
      <c r="F83" s="234"/>
      <c r="G83" s="404" t="s">
        <v>32</v>
      </c>
      <c r="H83" s="404"/>
      <c r="I83" s="240" t="str">
        <f>IF(J83&gt;0,"SALDO",IF(J83&lt;0,"PIUTANG",IF(J83=0,"LUNAS")))</f>
        <v>LUNAS</v>
      </c>
      <c r="J83" s="227">
        <f>J82-J81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3:H83"/>
    <mergeCell ref="G77:H77"/>
    <mergeCell ref="G78:H78"/>
    <mergeCell ref="G79:H79"/>
    <mergeCell ref="G80:H80"/>
    <mergeCell ref="G81:H81"/>
    <mergeCell ref="G82:H8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2"/>
  <sheetViews>
    <sheetView workbookViewId="0">
      <pane ySplit="7" topLeftCell="A171" activePane="bottomLeft" state="frozen"/>
      <selection pane="bottomLeft" activeCell="B182" sqref="B18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5" t="s">
        <v>22</v>
      </c>
      <c r="G1" s="405"/>
      <c r="H1" s="405"/>
      <c r="I1" s="38" t="s">
        <v>88</v>
      </c>
      <c r="J1" s="20"/>
      <c r="L1" s="37">
        <f>SUM(D161:D182)</f>
        <v>7170197</v>
      </c>
      <c r="M1" s="37">
        <v>7170188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220">
        <f>J196*-1</f>
        <v>0</v>
      </c>
      <c r="J2" s="20"/>
      <c r="L2" s="219">
        <f>SUM(H161:H182)</f>
        <v>451000</v>
      </c>
      <c r="M2" s="219">
        <v>380000</v>
      </c>
      <c r="N2" s="219">
        <f>L2-M2</f>
        <v>71000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7621197</v>
      </c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6" x14ac:dyDescent="0.25">
      <c r="A7" s="44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6"/>
      <c r="I7" s="448"/>
      <c r="J7" s="41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35"/>
      <c r="B187" s="234"/>
      <c r="C187" s="240"/>
      <c r="D187" s="236"/>
      <c r="E187" s="237"/>
      <c r="F187" s="234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4"/>
      <c r="B188" s="8" t="s">
        <v>11</v>
      </c>
      <c r="C188" s="77">
        <f>SUM(C8:C187)</f>
        <v>716</v>
      </c>
      <c r="D188" s="9"/>
      <c r="E188" s="223" t="s">
        <v>11</v>
      </c>
      <c r="F188" s="223">
        <f>SUM(F8:F187)</f>
        <v>1</v>
      </c>
      <c r="G188" s="224">
        <f>SUM(G8:G187)</f>
        <v>98525</v>
      </c>
      <c r="H188" s="239"/>
      <c r="I188" s="239"/>
      <c r="J188" s="23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4"/>
      <c r="B189" s="8"/>
      <c r="C189" s="77"/>
      <c r="D189" s="9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10"/>
      <c r="B190" s="11"/>
      <c r="C190" s="40"/>
      <c r="D190" s="6"/>
      <c r="E190" s="8"/>
      <c r="F190" s="234"/>
      <c r="G190" s="404" t="s">
        <v>12</v>
      </c>
      <c r="H190" s="404"/>
      <c r="I190" s="39"/>
      <c r="J190" s="13">
        <f>SUM(D8:D187)</f>
        <v>63091427</v>
      </c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3"/>
      <c r="C191" s="40"/>
      <c r="D191" s="6"/>
      <c r="E191" s="8"/>
      <c r="F191" s="234"/>
      <c r="G191" s="404" t="s">
        <v>13</v>
      </c>
      <c r="H191" s="404"/>
      <c r="I191" s="39"/>
      <c r="J191" s="13">
        <f>SUM(G8:G187)</f>
        <v>98525</v>
      </c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4"/>
      <c r="B192" s="7"/>
      <c r="C192" s="40"/>
      <c r="D192" s="6"/>
      <c r="E192" s="7"/>
      <c r="F192" s="234"/>
      <c r="G192" s="404" t="s">
        <v>14</v>
      </c>
      <c r="H192" s="404"/>
      <c r="I192" s="41"/>
      <c r="J192" s="15">
        <f>J190-J191</f>
        <v>62992902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16"/>
      <c r="C193" s="40"/>
      <c r="D193" s="17"/>
      <c r="E193" s="7"/>
      <c r="F193" s="8"/>
      <c r="G193" s="404" t="s">
        <v>15</v>
      </c>
      <c r="H193" s="404"/>
      <c r="I193" s="39"/>
      <c r="J193" s="13">
        <f>SUM(H8:H189)</f>
        <v>4049500</v>
      </c>
      <c r="K193" s="219"/>
      <c r="L193" s="219"/>
      <c r="M193" s="219"/>
      <c r="N193" s="219"/>
      <c r="O193" s="219"/>
      <c r="P193" s="219"/>
    </row>
    <row r="194" spans="1:16" x14ac:dyDescent="0.25">
      <c r="A194" s="4"/>
      <c r="B194" s="16"/>
      <c r="C194" s="40"/>
      <c r="D194" s="17"/>
      <c r="E194" s="7"/>
      <c r="F194" s="8"/>
      <c r="G194" s="404" t="s">
        <v>16</v>
      </c>
      <c r="H194" s="404"/>
      <c r="I194" s="39"/>
      <c r="J194" s="13">
        <f>J192+J193</f>
        <v>67042402</v>
      </c>
    </row>
    <row r="195" spans="1:16" x14ac:dyDescent="0.25">
      <c r="A195" s="4"/>
      <c r="B195" s="16"/>
      <c r="C195" s="40"/>
      <c r="D195" s="17"/>
      <c r="E195" s="7"/>
      <c r="F195" s="3"/>
      <c r="G195" s="404" t="s">
        <v>5</v>
      </c>
      <c r="H195" s="404"/>
      <c r="I195" s="39"/>
      <c r="J195" s="13">
        <f>SUM(I8:I189)</f>
        <v>67042402</v>
      </c>
    </row>
    <row r="196" spans="1:16" x14ac:dyDescent="0.25">
      <c r="A196" s="4"/>
      <c r="B196" s="16"/>
      <c r="C196" s="40"/>
      <c r="D196" s="17"/>
      <c r="E196" s="7"/>
      <c r="F196" s="3"/>
      <c r="G196" s="404" t="s">
        <v>32</v>
      </c>
      <c r="H196" s="404"/>
      <c r="I196" s="40" t="str">
        <f>IF(J196&gt;0,"SALDO",IF(J196&lt;0,"PIUTANG",IF(J196=0,"LUNAS")))</f>
        <v>LUNAS</v>
      </c>
      <c r="J196" s="13">
        <f>J195-J194</f>
        <v>0</v>
      </c>
    </row>
    <row r="197" spans="1:16" x14ac:dyDescent="0.25">
      <c r="F197" s="37"/>
      <c r="G197" s="37"/>
      <c r="J197" s="37"/>
    </row>
    <row r="198" spans="1:16" x14ac:dyDescent="0.25">
      <c r="C198" s="37"/>
      <c r="D198" s="37"/>
      <c r="F198" s="37"/>
      <c r="G198" s="37"/>
      <c r="J198" s="37"/>
      <c r="L198"/>
      <c r="M198"/>
      <c r="N198"/>
      <c r="O198"/>
      <c r="P198"/>
    </row>
    <row r="199" spans="1:16" x14ac:dyDescent="0.25">
      <c r="C199" s="37"/>
      <c r="D199" s="37"/>
      <c r="F199" s="37"/>
      <c r="G199" s="37"/>
      <c r="J199" s="37"/>
      <c r="L199"/>
      <c r="M199"/>
      <c r="N199"/>
      <c r="O199"/>
      <c r="P199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L202"/>
      <c r="M202"/>
      <c r="N202"/>
      <c r="O202"/>
      <c r="P202"/>
    </row>
  </sheetData>
  <mergeCells count="15">
    <mergeCell ref="G196:H196"/>
    <mergeCell ref="G190:H190"/>
    <mergeCell ref="G191:H191"/>
    <mergeCell ref="G192:H192"/>
    <mergeCell ref="G193:H193"/>
    <mergeCell ref="G194:H194"/>
    <mergeCell ref="G195:H19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3" activePane="bottomLeft" state="frozen"/>
      <selection pane="bottomLeft" activeCell="H71" sqref="H7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5" t="s">
        <v>22</v>
      </c>
      <c r="G1" s="405"/>
      <c r="H1" s="405"/>
      <c r="I1" s="38" t="s">
        <v>37</v>
      </c>
      <c r="J1" s="20"/>
      <c r="L1" s="37">
        <f>SUM(D68:D70)</f>
        <v>813226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J85*-1</f>
        <v>553263</v>
      </c>
      <c r="J2" s="20"/>
      <c r="L2" s="37">
        <f>SUM(G68:G70)</f>
        <v>274575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538651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M5" s="37"/>
    </row>
    <row r="6" spans="1:17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  <c r="M6" s="37"/>
    </row>
    <row r="7" spans="1:17" x14ac:dyDescent="0.25">
      <c r="A7" s="44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1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>
        <v>43377</v>
      </c>
      <c r="B71" s="99">
        <v>180176449</v>
      </c>
      <c r="C71" s="100">
        <v>4</v>
      </c>
      <c r="D71" s="34">
        <v>553263</v>
      </c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384</v>
      </c>
      <c r="D77" s="9"/>
      <c r="E77" s="8" t="s">
        <v>11</v>
      </c>
      <c r="F77" s="8">
        <f>SUM(F8:F76)</f>
        <v>109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04" t="s">
        <v>12</v>
      </c>
      <c r="H79" s="404"/>
      <c r="I79" s="39"/>
      <c r="J79" s="13">
        <f>SUM(D8:D76)</f>
        <v>42811839</v>
      </c>
      <c r="M79" s="37"/>
    </row>
    <row r="80" spans="1:17" x14ac:dyDescent="0.25">
      <c r="A80" s="4"/>
      <c r="B80" s="3"/>
      <c r="C80" s="40"/>
      <c r="D80" s="6"/>
      <c r="E80" s="7"/>
      <c r="F80" s="3"/>
      <c r="G80" s="404" t="s">
        <v>13</v>
      </c>
      <c r="H80" s="404"/>
      <c r="I80" s="39"/>
      <c r="J80" s="13">
        <f>SUM(G8:G76)</f>
        <v>12901347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04" t="s">
        <v>14</v>
      </c>
      <c r="H81" s="404"/>
      <c r="I81" s="41"/>
      <c r="J81" s="15">
        <f>J79-J80</f>
        <v>29910492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04" t="s">
        <v>15</v>
      </c>
      <c r="H82" s="404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04" t="s">
        <v>16</v>
      </c>
      <c r="H83" s="404"/>
      <c r="I83" s="39"/>
      <c r="J83" s="13">
        <f>J81+J82</f>
        <v>29910492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04" t="s">
        <v>5</v>
      </c>
      <c r="H84" s="404"/>
      <c r="I84" s="39"/>
      <c r="J84" s="13">
        <f>SUM(I8:I77)</f>
        <v>29357229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04" t="s">
        <v>32</v>
      </c>
      <c r="H85" s="404"/>
      <c r="I85" s="40" t="str">
        <f>IF(J85&gt;0,"SALDO",IF(J85&lt;0,"PIUTANG",IF(J85=0,"LUNAS")))</f>
        <v>PIUTANG</v>
      </c>
      <c r="J85" s="13">
        <f>J84-J83</f>
        <v>-553263</v>
      </c>
      <c r="M8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5:H85"/>
    <mergeCell ref="G79:H79"/>
    <mergeCell ref="G80:H80"/>
    <mergeCell ref="G81:H81"/>
    <mergeCell ref="G82:H82"/>
    <mergeCell ref="G83:H83"/>
    <mergeCell ref="G84:H8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18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3" x14ac:dyDescent="0.25">
      <c r="A7" s="44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4"/>
      <c r="I7" s="448"/>
      <c r="J7" s="41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404" t="s">
        <v>12</v>
      </c>
      <c r="H28" s="404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404" t="s">
        <v>13</v>
      </c>
      <c r="H29" s="404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404" t="s">
        <v>14</v>
      </c>
      <c r="H30" s="404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404" t="s">
        <v>15</v>
      </c>
      <c r="H31" s="404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404" t="s">
        <v>16</v>
      </c>
      <c r="H32" s="404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404" t="s">
        <v>5</v>
      </c>
      <c r="H33" s="404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404" t="s">
        <v>32</v>
      </c>
      <c r="H34" s="404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8"/>
  <sheetViews>
    <sheetView workbookViewId="0">
      <pane ySplit="7" topLeftCell="A40" activePane="bottomLeft" state="frozen"/>
      <selection pane="bottomLeft" activeCell="B48" sqref="B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J62*-1</f>
        <v>6408538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0" x14ac:dyDescent="0.25">
      <c r="A7" s="44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6"/>
      <c r="I7" s="448"/>
      <c r="J7" s="41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98">
        <v>43370</v>
      </c>
      <c r="B44" s="99"/>
      <c r="C44" s="100"/>
      <c r="D44" s="34"/>
      <c r="E44" s="101">
        <v>180045463</v>
      </c>
      <c r="F44" s="99">
        <v>7</v>
      </c>
      <c r="G44" s="34">
        <v>576013</v>
      </c>
      <c r="H44" s="245"/>
      <c r="I44" s="245">
        <v>2100000</v>
      </c>
      <c r="J44" s="246" t="s">
        <v>17</v>
      </c>
    </row>
    <row r="45" spans="1:10" x14ac:dyDescent="0.25">
      <c r="A45" s="98">
        <v>43370</v>
      </c>
      <c r="B45" s="99"/>
      <c r="C45" s="100"/>
      <c r="D45" s="34"/>
      <c r="E45" s="101"/>
      <c r="F45" s="99"/>
      <c r="G45" s="34"/>
      <c r="H45" s="245"/>
      <c r="I45" s="245">
        <v>2000000</v>
      </c>
      <c r="J45" s="246" t="s">
        <v>17</v>
      </c>
    </row>
    <row r="46" spans="1:10" x14ac:dyDescent="0.25">
      <c r="A46" s="98">
        <v>43380</v>
      </c>
      <c r="B46" s="99">
        <v>180176684</v>
      </c>
      <c r="C46" s="100">
        <v>9</v>
      </c>
      <c r="D46" s="34">
        <v>1022875</v>
      </c>
      <c r="E46" s="101">
        <v>180045608</v>
      </c>
      <c r="F46" s="99">
        <v>11</v>
      </c>
      <c r="G46" s="34">
        <v>1231388</v>
      </c>
      <c r="H46" s="102"/>
      <c r="I46" s="102">
        <v>4000000</v>
      </c>
      <c r="J46" s="34" t="s">
        <v>17</v>
      </c>
    </row>
    <row r="47" spans="1:10" x14ac:dyDescent="0.25">
      <c r="A47" s="98">
        <v>43380</v>
      </c>
      <c r="B47" s="99">
        <v>180176685</v>
      </c>
      <c r="C47" s="100">
        <v>10</v>
      </c>
      <c r="D47" s="34">
        <v>905888</v>
      </c>
      <c r="E47" s="101"/>
      <c r="F47" s="99"/>
      <c r="G47" s="34"/>
      <c r="H47" s="102"/>
      <c r="I47" s="102"/>
      <c r="J47" s="34"/>
    </row>
    <row r="48" spans="1:10" x14ac:dyDescent="0.25">
      <c r="A48" s="98">
        <v>43380</v>
      </c>
      <c r="B48" s="99">
        <v>180176686</v>
      </c>
      <c r="C48" s="100">
        <v>24</v>
      </c>
      <c r="D48" s="34">
        <v>2553688</v>
      </c>
      <c r="E48" s="101"/>
      <c r="F48" s="99"/>
      <c r="G48" s="34"/>
      <c r="H48" s="102"/>
      <c r="I48" s="102"/>
      <c r="J48" s="34"/>
    </row>
    <row r="49" spans="1:16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6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6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6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6" x14ac:dyDescent="0.25">
      <c r="A53" s="235"/>
      <c r="B53" s="234"/>
      <c r="C53" s="240"/>
      <c r="D53" s="236"/>
      <c r="E53" s="237"/>
      <c r="F53" s="234"/>
      <c r="G53" s="236"/>
      <c r="H53" s="239"/>
      <c r="I53" s="239"/>
      <c r="J53" s="236"/>
    </row>
    <row r="54" spans="1:16" x14ac:dyDescent="0.25">
      <c r="A54" s="235"/>
      <c r="B54" s="223" t="s">
        <v>11</v>
      </c>
      <c r="C54" s="232">
        <f>SUM(C8:C53)</f>
        <v>893</v>
      </c>
      <c r="D54" s="224"/>
      <c r="E54" s="223" t="s">
        <v>11</v>
      </c>
      <c r="F54" s="223">
        <f>SUM(F8:F53)</f>
        <v>147</v>
      </c>
      <c r="G54" s="224">
        <f>SUM(G8:G53)</f>
        <v>15413128</v>
      </c>
      <c r="H54" s="239"/>
      <c r="I54" s="239"/>
      <c r="J54" s="236"/>
    </row>
    <row r="55" spans="1:16" x14ac:dyDescent="0.25">
      <c r="A55" s="235"/>
      <c r="B55" s="223"/>
      <c r="C55" s="232"/>
      <c r="D55" s="224"/>
      <c r="E55" s="237"/>
      <c r="F55" s="234"/>
      <c r="G55" s="236"/>
      <c r="H55" s="239"/>
      <c r="I55" s="239"/>
      <c r="J55" s="236"/>
    </row>
    <row r="56" spans="1:16" x14ac:dyDescent="0.25">
      <c r="A56" s="225"/>
      <c r="B56" s="226"/>
      <c r="C56" s="240"/>
      <c r="D56" s="236"/>
      <c r="E56" s="223"/>
      <c r="F56" s="234"/>
      <c r="G56" s="404" t="s">
        <v>12</v>
      </c>
      <c r="H56" s="404"/>
      <c r="I56" s="239"/>
      <c r="J56" s="227">
        <f>SUM(D8:D53)</f>
        <v>93178842</v>
      </c>
    </row>
    <row r="57" spans="1:16" x14ac:dyDescent="0.25">
      <c r="A57" s="235"/>
      <c r="B57" s="234"/>
      <c r="C57" s="240"/>
      <c r="D57" s="236"/>
      <c r="E57" s="223"/>
      <c r="F57" s="234"/>
      <c r="G57" s="404" t="s">
        <v>13</v>
      </c>
      <c r="H57" s="404"/>
      <c r="I57" s="239"/>
      <c r="J57" s="227">
        <f>SUM(G8:G53)</f>
        <v>15413128</v>
      </c>
    </row>
    <row r="58" spans="1:16" x14ac:dyDescent="0.25">
      <c r="A58" s="228"/>
      <c r="B58" s="237"/>
      <c r="C58" s="240"/>
      <c r="D58" s="236"/>
      <c r="E58" s="237"/>
      <c r="F58" s="234"/>
      <c r="G58" s="404" t="s">
        <v>14</v>
      </c>
      <c r="H58" s="404"/>
      <c r="I58" s="41"/>
      <c r="J58" s="229">
        <f>J56-J57</f>
        <v>77765714</v>
      </c>
    </row>
    <row r="59" spans="1:16" x14ac:dyDescent="0.25">
      <c r="A59" s="235"/>
      <c r="B59" s="230"/>
      <c r="C59" s="240"/>
      <c r="D59" s="231"/>
      <c r="E59" s="237"/>
      <c r="F59" s="223"/>
      <c r="G59" s="404" t="s">
        <v>15</v>
      </c>
      <c r="H59" s="404"/>
      <c r="I59" s="239"/>
      <c r="J59" s="227">
        <f>SUM(H8:H55)</f>
        <v>0</v>
      </c>
    </row>
    <row r="60" spans="1:16" x14ac:dyDescent="0.25">
      <c r="A60" s="235"/>
      <c r="B60" s="230"/>
      <c r="C60" s="240"/>
      <c r="D60" s="231"/>
      <c r="E60" s="237"/>
      <c r="F60" s="223"/>
      <c r="G60" s="404" t="s">
        <v>16</v>
      </c>
      <c r="H60" s="404"/>
      <c r="I60" s="239"/>
      <c r="J60" s="227">
        <f>J58+J59</f>
        <v>77765714</v>
      </c>
    </row>
    <row r="61" spans="1:16" x14ac:dyDescent="0.25">
      <c r="A61" s="235"/>
      <c r="B61" s="230"/>
      <c r="C61" s="240"/>
      <c r="D61" s="231"/>
      <c r="E61" s="237"/>
      <c r="F61" s="234"/>
      <c r="G61" s="404" t="s">
        <v>5</v>
      </c>
      <c r="H61" s="404"/>
      <c r="I61" s="239"/>
      <c r="J61" s="227">
        <f>SUM(I8:I55)</f>
        <v>71357176</v>
      </c>
    </row>
    <row r="62" spans="1:16" x14ac:dyDescent="0.25">
      <c r="A62" s="235"/>
      <c r="B62" s="230"/>
      <c r="C62" s="240"/>
      <c r="D62" s="231"/>
      <c r="E62" s="237"/>
      <c r="F62" s="234"/>
      <c r="G62" s="404" t="s">
        <v>32</v>
      </c>
      <c r="H62" s="404"/>
      <c r="I62" s="240" t="str">
        <f>IF(J62&gt;0,"SALDO",IF(J62&lt;0,"PIUTANG",IF(J62=0,"LUNAS")))</f>
        <v>PIUTANG</v>
      </c>
      <c r="J62" s="227">
        <f>J61-J60</f>
        <v>-6408538</v>
      </c>
    </row>
    <row r="63" spans="1:16" x14ac:dyDescent="0.25">
      <c r="F63" s="219"/>
      <c r="G63" s="219"/>
      <c r="J63" s="219"/>
    </row>
    <row r="64" spans="1:16" x14ac:dyDescent="0.25">
      <c r="C64" s="219"/>
      <c r="D64" s="219"/>
      <c r="F64" s="219"/>
      <c r="G64" s="219"/>
      <c r="J64" s="219"/>
      <c r="M64" s="233"/>
      <c r="N64" s="233"/>
      <c r="O64" s="233"/>
      <c r="P64" s="233"/>
    </row>
    <row r="65" spans="3:16" x14ac:dyDescent="0.25">
      <c r="C65" s="219"/>
      <c r="D65" s="219"/>
      <c r="F65" s="219"/>
      <c r="G65" s="219"/>
      <c r="J65" s="219"/>
      <c r="L65" s="238"/>
      <c r="M65" s="233"/>
      <c r="N65" s="233"/>
      <c r="O65" s="233"/>
      <c r="P65" s="233"/>
    </row>
    <row r="66" spans="3:16" x14ac:dyDescent="0.25">
      <c r="C66" s="219"/>
      <c r="D66" s="219"/>
      <c r="F66" s="219"/>
      <c r="G66" s="219"/>
      <c r="J66" s="219"/>
      <c r="L66" s="238"/>
      <c r="M66" s="233"/>
      <c r="N66" s="233"/>
      <c r="O66" s="233"/>
      <c r="P66" s="233"/>
    </row>
    <row r="67" spans="3:16" x14ac:dyDescent="0.25">
      <c r="C67" s="219"/>
      <c r="D67" s="219"/>
      <c r="F67" s="219"/>
      <c r="G67" s="219"/>
      <c r="J67" s="219"/>
      <c r="L67" s="233"/>
      <c r="M67" s="233"/>
      <c r="N67" s="233"/>
      <c r="O67" s="233"/>
      <c r="P67" s="233"/>
    </row>
    <row r="68" spans="3:16" x14ac:dyDescent="0.25">
      <c r="C68" s="219"/>
      <c r="D68" s="219"/>
      <c r="L68" s="233"/>
      <c r="M68" s="233"/>
      <c r="N68" s="233"/>
      <c r="O68" s="233"/>
      <c r="P6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2:H62"/>
    <mergeCell ref="G56:H56"/>
    <mergeCell ref="G57:H57"/>
    <mergeCell ref="G58:H58"/>
    <mergeCell ref="G59:H59"/>
    <mergeCell ref="G60:H60"/>
    <mergeCell ref="G61:H61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5" t="s">
        <v>22</v>
      </c>
      <c r="G1" s="405"/>
      <c r="H1" s="405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3" x14ac:dyDescent="0.25">
      <c r="A7" s="44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6"/>
      <c r="I7" s="448"/>
      <c r="J7" s="41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04" t="s">
        <v>12</v>
      </c>
      <c r="H27" s="404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04" t="s">
        <v>13</v>
      </c>
      <c r="H28" s="404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04" t="s">
        <v>14</v>
      </c>
      <c r="H29" s="404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04" t="s">
        <v>15</v>
      </c>
      <c r="H30" s="40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04" t="s">
        <v>16</v>
      </c>
      <c r="H31" s="404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04" t="s">
        <v>5</v>
      </c>
      <c r="H32" s="404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04" t="s">
        <v>32</v>
      </c>
      <c r="H33" s="404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5" t="s">
        <v>21</v>
      </c>
      <c r="G2" s="405"/>
      <c r="H2" s="405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5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6"/>
      <c r="I7" s="448"/>
      <c r="J7" s="41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4" t="s">
        <v>12</v>
      </c>
      <c r="H46" s="40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4" t="s">
        <v>13</v>
      </c>
      <c r="H47" s="40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4" t="s">
        <v>14</v>
      </c>
      <c r="H48" s="40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4" t="s">
        <v>15</v>
      </c>
      <c r="H49" s="40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4" t="s">
        <v>16</v>
      </c>
      <c r="H50" s="40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4" t="s">
        <v>5</v>
      </c>
      <c r="H51" s="40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4" t="s">
        <v>32</v>
      </c>
      <c r="H52" s="40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6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1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4" t="s">
        <v>12</v>
      </c>
      <c r="H69" s="40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4" t="s">
        <v>13</v>
      </c>
      <c r="H70" s="40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4" t="s">
        <v>14</v>
      </c>
      <c r="H71" s="40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4" t="s">
        <v>15</v>
      </c>
      <c r="H72" s="40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4" t="s">
        <v>16</v>
      </c>
      <c r="H73" s="40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4" t="s">
        <v>5</v>
      </c>
      <c r="H74" s="40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4" t="s">
        <v>32</v>
      </c>
      <c r="H75" s="40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9" t="s">
        <v>21</v>
      </c>
      <c r="H1" s="449"/>
      <c r="I1" s="449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9" t="s">
        <v>108</v>
      </c>
      <c r="H2" s="449"/>
      <c r="I2" s="44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9" t="s">
        <v>109</v>
      </c>
      <c r="H3" s="449"/>
      <c r="I3" s="449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3" x14ac:dyDescent="0.25">
      <c r="A7" s="44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4"/>
      <c r="I7" s="448"/>
      <c r="J7" s="41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4" t="s">
        <v>12</v>
      </c>
      <c r="H44" s="40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4" t="s">
        <v>13</v>
      </c>
      <c r="H45" s="40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4" t="s">
        <v>14</v>
      </c>
      <c r="H46" s="40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4" t="s">
        <v>15</v>
      </c>
      <c r="H47" s="40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4" t="s">
        <v>16</v>
      </c>
      <c r="H48" s="40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4" t="s">
        <v>5</v>
      </c>
      <c r="H49" s="40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4" t="s">
        <v>32</v>
      </c>
      <c r="H50" s="40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0" x14ac:dyDescent="0.25">
      <c r="A7" s="44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4"/>
      <c r="I7" s="448"/>
      <c r="J7" s="41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4" t="s">
        <v>12</v>
      </c>
      <c r="H49" s="40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4" t="s">
        <v>13</v>
      </c>
      <c r="H50" s="40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4" t="s">
        <v>14</v>
      </c>
      <c r="H51" s="40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4" t="s">
        <v>15</v>
      </c>
      <c r="H52" s="40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4" t="s">
        <v>16</v>
      </c>
      <c r="H53" s="40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4" t="s">
        <v>5</v>
      </c>
      <c r="H54" s="40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4" t="s">
        <v>32</v>
      </c>
      <c r="H55" s="40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0" t="s">
        <v>49</v>
      </c>
      <c r="B1" s="450"/>
      <c r="C1" s="450"/>
    </row>
    <row r="2" spans="1:5" ht="15" customHeight="1" x14ac:dyDescent="0.25">
      <c r="A2" s="450"/>
      <c r="B2" s="450"/>
      <c r="C2" s="45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43374</v>
      </c>
      <c r="C5" s="281">
        <f>'Taufik ST'!I2</f>
        <v>6891505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43374</v>
      </c>
      <c r="C6" s="281">
        <f>'Indra Fashion'!I2</f>
        <v>630088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43381</v>
      </c>
      <c r="C8" s="281">
        <f>Bandros!I2</f>
        <v>11210327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Bentang!A46</f>
        <v>43380</v>
      </c>
      <c r="C9" s="281">
        <f>Bentang!I2</f>
        <v>6408538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43379</v>
      </c>
      <c r="C11" s="281">
        <f>ESP!I2</f>
        <v>2172964</v>
      </c>
      <c r="E11" s="289"/>
    </row>
    <row r="12" spans="1:5" s="267" customFormat="1" ht="18.75" customHeight="1" x14ac:dyDescent="0.25">
      <c r="A12" s="185" t="s">
        <v>203</v>
      </c>
      <c r="B12" s="184" t="s">
        <v>40</v>
      </c>
      <c r="C12" s="281">
        <f>Yuan!I2</f>
        <v>0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Yanyan!A68</f>
        <v>43370</v>
      </c>
      <c r="C13" s="281">
        <f>Yanyan!I2</f>
        <v>553263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v>43379</v>
      </c>
      <c r="C21" s="281">
        <f>'Sale ESP'!I2</f>
        <v>247320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3" t="s">
        <v>11</v>
      </c>
      <c r="B23" s="454"/>
      <c r="C23" s="451">
        <f>SUM(C5:C22)</f>
        <v>37988157.5</v>
      </c>
    </row>
    <row r="24" spans="1:5" s="267" customFormat="1" ht="15" customHeight="1" x14ac:dyDescent="0.25">
      <c r="A24" s="455"/>
      <c r="B24" s="456"/>
      <c r="C24" s="45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7" t="s">
        <v>12</v>
      </c>
      <c r="H647" s="437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1" t="s">
        <v>13</v>
      </c>
      <c r="H648" s="421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1" t="s">
        <v>14</v>
      </c>
      <c r="H649" s="421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1" t="s">
        <v>15</v>
      </c>
      <c r="H650" s="421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1" t="s">
        <v>16</v>
      </c>
      <c r="H651" s="421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1" t="s">
        <v>5</v>
      </c>
      <c r="H652" s="421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1" t="s">
        <v>32</v>
      </c>
      <c r="H653" s="421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5" t="s">
        <v>22</v>
      </c>
      <c r="G1" s="405"/>
      <c r="H1" s="40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2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2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4"/>
      <c r="I7" s="448"/>
      <c r="J7" s="41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4" t="s">
        <v>12</v>
      </c>
      <c r="H120" s="40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4" t="s">
        <v>13</v>
      </c>
      <c r="H121" s="40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4" t="s">
        <v>14</v>
      </c>
      <c r="H122" s="40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4" t="s">
        <v>15</v>
      </c>
      <c r="H123" s="40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4" t="s">
        <v>16</v>
      </c>
      <c r="H124" s="40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4" t="s">
        <v>5</v>
      </c>
      <c r="H125" s="40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4" t="s">
        <v>32</v>
      </c>
      <c r="H126" s="40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8" t="s">
        <v>22</v>
      </c>
      <c r="G1" s="458"/>
      <c r="H1" s="45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62" t="s">
        <v>4</v>
      </c>
      <c r="I6" s="464" t="s">
        <v>5</v>
      </c>
      <c r="J6" s="465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3"/>
      <c r="I7" s="464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7" t="s">
        <v>12</v>
      </c>
      <c r="H89" s="45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7" t="s">
        <v>13</v>
      </c>
      <c r="H90" s="45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7" t="s">
        <v>14</v>
      </c>
      <c r="H91" s="45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7" t="s">
        <v>15</v>
      </c>
      <c r="H92" s="45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7" t="s">
        <v>16</v>
      </c>
      <c r="H93" s="45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7" t="s">
        <v>5</v>
      </c>
      <c r="H94" s="45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7" t="s">
        <v>32</v>
      </c>
      <c r="H95" s="45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5" t="s">
        <v>22</v>
      </c>
      <c r="G1" s="405"/>
      <c r="H1" s="40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5" t="s">
        <v>21</v>
      </c>
      <c r="G2" s="405"/>
      <c r="H2" s="40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5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7" t="s">
        <v>6</v>
      </c>
    </row>
    <row r="6" spans="1:15" x14ac:dyDescent="0.25">
      <c r="A6" s="44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6"/>
      <c r="I6" s="448"/>
      <c r="J6" s="41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4" t="s">
        <v>12</v>
      </c>
      <c r="H121" s="40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4" t="s">
        <v>13</v>
      </c>
      <c r="H122" s="40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4" t="s">
        <v>14</v>
      </c>
      <c r="H123" s="40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4" t="s">
        <v>15</v>
      </c>
      <c r="H124" s="40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4" t="s">
        <v>16</v>
      </c>
      <c r="H125" s="40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4" t="s">
        <v>5</v>
      </c>
      <c r="H126" s="40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4" t="s">
        <v>32</v>
      </c>
      <c r="H127" s="40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5" t="s">
        <v>22</v>
      </c>
      <c r="G1" s="405"/>
      <c r="H1" s="40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5" t="s">
        <v>21</v>
      </c>
      <c r="G2" s="405"/>
      <c r="H2" s="40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08" t="s">
        <v>4</v>
      </c>
      <c r="I5" s="466" t="s">
        <v>5</v>
      </c>
      <c r="J5" s="410" t="s">
        <v>6</v>
      </c>
      <c r="L5" s="37"/>
      <c r="M5" s="37"/>
      <c r="N5" s="37"/>
      <c r="O5" s="37"/>
      <c r="P5" s="37"/>
      <c r="Q5" s="37"/>
    </row>
    <row r="6" spans="1:17" x14ac:dyDescent="0.25">
      <c r="A6" s="40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8"/>
      <c r="I6" s="466"/>
      <c r="J6" s="41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4" t="s">
        <v>12</v>
      </c>
      <c r="H31" s="40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4" t="s">
        <v>13</v>
      </c>
      <c r="H32" s="40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4" t="s">
        <v>14</v>
      </c>
      <c r="H33" s="40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4" t="s">
        <v>15</v>
      </c>
      <c r="H34" s="40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4" t="s">
        <v>16</v>
      </c>
      <c r="H35" s="40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4" t="s">
        <v>5</v>
      </c>
      <c r="H36" s="40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4" t="s">
        <v>32</v>
      </c>
      <c r="H37" s="40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-34807202</v>
      </c>
      <c r="J2" s="20"/>
    </row>
    <row r="4" spans="1:10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0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7" t="s">
        <v>6</v>
      </c>
    </row>
    <row r="6" spans="1:10" x14ac:dyDescent="0.25">
      <c r="A6" s="44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6"/>
      <c r="I6" s="448"/>
      <c r="J6" s="41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7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7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7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7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7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7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7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7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7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7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4" t="s">
        <v>12</v>
      </c>
      <c r="H53" s="40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4" t="s">
        <v>13</v>
      </c>
      <c r="H54" s="40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4" t="s">
        <v>14</v>
      </c>
      <c r="H55" s="40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4" t="s">
        <v>15</v>
      </c>
      <c r="H56" s="40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4" t="s">
        <v>16</v>
      </c>
      <c r="H57" s="40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4" t="s">
        <v>5</v>
      </c>
      <c r="H58" s="40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4" t="s">
        <v>32</v>
      </c>
      <c r="H59" s="40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5" t="s">
        <v>21</v>
      </c>
      <c r="G2" s="405"/>
      <c r="H2" s="405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238"/>
    </row>
    <row r="6" spans="1:12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  <c r="L6" s="238"/>
    </row>
    <row r="7" spans="1:12" x14ac:dyDescent="0.25">
      <c r="A7" s="44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6"/>
      <c r="I7" s="448"/>
      <c r="J7" s="41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4" t="s">
        <v>12</v>
      </c>
      <c r="H53" s="40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4" t="s">
        <v>13</v>
      </c>
      <c r="H54" s="40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4" t="s">
        <v>14</v>
      </c>
      <c r="H55" s="40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4" t="s">
        <v>15</v>
      </c>
      <c r="H56" s="40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4" t="s">
        <v>16</v>
      </c>
      <c r="H57" s="40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4" t="s">
        <v>5</v>
      </c>
      <c r="H58" s="40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4" t="s">
        <v>32</v>
      </c>
      <c r="H59" s="40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6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8"/>
      <c r="I7" s="466"/>
      <c r="J7" s="41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5" t="s">
        <v>22</v>
      </c>
      <c r="G1" s="405"/>
      <c r="H1" s="40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6" t="s">
        <v>62</v>
      </c>
      <c r="B5" s="406"/>
      <c r="C5" s="406"/>
      <c r="D5" s="406"/>
      <c r="E5" s="406"/>
      <c r="F5" s="406"/>
      <c r="G5" s="406"/>
      <c r="H5" s="406"/>
      <c r="I5" s="406"/>
      <c r="J5" s="406"/>
    </row>
    <row r="6" spans="1:19" x14ac:dyDescent="0.25">
      <c r="A6" s="411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9" x14ac:dyDescent="0.25">
      <c r="A7" s="41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09"/>
      <c r="J7" s="41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4" t="s">
        <v>12</v>
      </c>
      <c r="H32" s="40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4" t="s">
        <v>13</v>
      </c>
      <c r="H33" s="40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4" t="s">
        <v>14</v>
      </c>
      <c r="H34" s="40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4" t="s">
        <v>15</v>
      </c>
      <c r="H35" s="40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4" t="s">
        <v>16</v>
      </c>
      <c r="H36" s="40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4" t="s">
        <v>5</v>
      </c>
      <c r="H37" s="40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4" t="s">
        <v>32</v>
      </c>
      <c r="H38" s="40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5" t="s">
        <v>21</v>
      </c>
      <c r="G2" s="405"/>
      <c r="H2" s="40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3" x14ac:dyDescent="0.25">
      <c r="A7" s="44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4"/>
      <c r="I7" s="448"/>
      <c r="J7" s="41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4" t="s">
        <v>12</v>
      </c>
      <c r="H73" s="40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4" t="s">
        <v>13</v>
      </c>
      <c r="H74" s="40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4" t="s">
        <v>14</v>
      </c>
      <c r="H75" s="40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4" t="s">
        <v>15</v>
      </c>
      <c r="H76" s="40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4" t="s">
        <v>16</v>
      </c>
      <c r="H77" s="40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4" t="s">
        <v>5</v>
      </c>
      <c r="H78" s="40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4" t="s">
        <v>32</v>
      </c>
      <c r="H79" s="40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5" t="s">
        <v>119</v>
      </c>
      <c r="G2" s="405"/>
      <c r="H2" s="405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18"/>
      <c r="N5" s="18"/>
      <c r="O5" s="37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70" t="s">
        <v>4</v>
      </c>
      <c r="I6" s="472" t="s">
        <v>5</v>
      </c>
      <c r="J6" s="473" t="s">
        <v>6</v>
      </c>
      <c r="L6" s="18"/>
      <c r="N6" s="18"/>
      <c r="O6" s="37"/>
    </row>
    <row r="7" spans="1:15" x14ac:dyDescent="0.25">
      <c r="A7" s="40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1"/>
      <c r="I7" s="472"/>
      <c r="J7" s="47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69" t="s">
        <v>12</v>
      </c>
      <c r="H19" s="46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69" t="s">
        <v>13</v>
      </c>
      <c r="H20" s="46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69" t="s">
        <v>14</v>
      </c>
      <c r="H21" s="46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69" t="s">
        <v>15</v>
      </c>
      <c r="H22" s="46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69" t="s">
        <v>16</v>
      </c>
      <c r="H23" s="46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69" t="s">
        <v>5</v>
      </c>
      <c r="H24" s="46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69" t="s">
        <v>32</v>
      </c>
      <c r="H25" s="46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5" t="s">
        <v>22</v>
      </c>
      <c r="G1" s="405"/>
      <c r="H1" s="40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5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1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4" t="s">
        <v>12</v>
      </c>
      <c r="H53" s="40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4" t="s">
        <v>13</v>
      </c>
      <c r="H54" s="40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4" t="s">
        <v>14</v>
      </c>
      <c r="H55" s="40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4" t="s">
        <v>15</v>
      </c>
      <c r="H56" s="40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4" t="s">
        <v>16</v>
      </c>
      <c r="H57" s="40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4" t="s">
        <v>5</v>
      </c>
      <c r="H58" s="40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4" t="s">
        <v>32</v>
      </c>
      <c r="H59" s="40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0" x14ac:dyDescent="0.25">
      <c r="A7" s="44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4"/>
      <c r="I7" s="448"/>
      <c r="J7" s="41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5" t="s">
        <v>22</v>
      </c>
      <c r="G1" s="405"/>
      <c r="H1" s="405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5" t="s">
        <v>21</v>
      </c>
      <c r="G2" s="405"/>
      <c r="H2" s="405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0" x14ac:dyDescent="0.25">
      <c r="A7" s="44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4"/>
      <c r="I7" s="448"/>
      <c r="J7" s="41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4" t="s">
        <v>12</v>
      </c>
      <c r="H35" s="40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4" t="s">
        <v>13</v>
      </c>
      <c r="H36" s="40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4" t="s">
        <v>14</v>
      </c>
      <c r="H37" s="40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4" t="s">
        <v>15</v>
      </c>
      <c r="H38" s="40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4" t="s">
        <v>16</v>
      </c>
      <c r="H39" s="40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4" t="s">
        <v>5</v>
      </c>
      <c r="H40" s="40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4" t="s">
        <v>32</v>
      </c>
      <c r="H41" s="40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5" t="s">
        <v>22</v>
      </c>
      <c r="G1" s="405"/>
      <c r="H1" s="405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5" t="s">
        <v>21</v>
      </c>
      <c r="G2" s="405"/>
      <c r="H2" s="405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7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7" x14ac:dyDescent="0.25">
      <c r="A7" s="44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4"/>
      <c r="I7" s="448"/>
      <c r="J7" s="41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5" t="s">
        <v>21</v>
      </c>
      <c r="G2" s="405"/>
      <c r="H2" s="405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0" x14ac:dyDescent="0.25">
      <c r="A7" s="44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4"/>
      <c r="I7" s="448"/>
      <c r="J7" s="41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4" t="s">
        <v>12</v>
      </c>
      <c r="H35" s="40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4" t="s">
        <v>13</v>
      </c>
      <c r="H36" s="40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4" t="s">
        <v>14</v>
      </c>
      <c r="H37" s="40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4" t="s">
        <v>15</v>
      </c>
      <c r="H38" s="40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4" t="s">
        <v>16</v>
      </c>
      <c r="H39" s="40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4" t="s">
        <v>5</v>
      </c>
      <c r="H40" s="40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4" t="s">
        <v>32</v>
      </c>
      <c r="H41" s="40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5" t="s">
        <v>21</v>
      </c>
      <c r="G2" s="405"/>
      <c r="H2" s="405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0" x14ac:dyDescent="0.25">
      <c r="A7" s="44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4"/>
      <c r="I7" s="448"/>
      <c r="J7" s="41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5" t="s">
        <v>22</v>
      </c>
      <c r="G1" s="405"/>
      <c r="H1" s="405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</row>
    <row r="7" spans="1:16" x14ac:dyDescent="0.25">
      <c r="A7" s="44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4"/>
      <c r="I7" s="448"/>
      <c r="J7" s="41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4" t="s">
        <v>12</v>
      </c>
      <c r="H158" s="40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4" t="s">
        <v>13</v>
      </c>
      <c r="H159" s="40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4" t="s">
        <v>14</v>
      </c>
      <c r="H160" s="40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4" t="s">
        <v>15</v>
      </c>
      <c r="H161" s="40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4" t="s">
        <v>16</v>
      </c>
      <c r="H162" s="40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4" t="s">
        <v>5</v>
      </c>
      <c r="H163" s="40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4" t="s">
        <v>32</v>
      </c>
      <c r="H164" s="40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5" t="s">
        <v>22</v>
      </c>
      <c r="G1" s="405"/>
      <c r="H1" s="405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5" t="s">
        <v>21</v>
      </c>
      <c r="G2" s="405"/>
      <c r="H2" s="40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6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6"/>
      <c r="J7" s="41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174"/>
      <c r="M5" s="18"/>
      <c r="O5" s="18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3" t="s">
        <v>4</v>
      </c>
      <c r="I6" s="447" t="s">
        <v>5</v>
      </c>
      <c r="J6" s="417" t="s">
        <v>6</v>
      </c>
      <c r="L6" s="174"/>
    </row>
    <row r="7" spans="1:15" x14ac:dyDescent="0.25">
      <c r="A7" s="44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4"/>
      <c r="I7" s="448"/>
      <c r="J7" s="41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4" t="s">
        <v>12</v>
      </c>
      <c r="H57" s="40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4" t="s">
        <v>13</v>
      </c>
      <c r="H58" s="40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4" t="s">
        <v>14</v>
      </c>
      <c r="H59" s="40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4" t="s">
        <v>15</v>
      </c>
      <c r="H60" s="40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4" t="s">
        <v>16</v>
      </c>
      <c r="H61" s="40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4" t="s">
        <v>5</v>
      </c>
      <c r="H62" s="40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4" t="s">
        <v>32</v>
      </c>
      <c r="H63" s="40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5" t="s">
        <v>22</v>
      </c>
      <c r="G1" s="405"/>
      <c r="H1" s="40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5" t="s">
        <v>21</v>
      </c>
      <c r="G2" s="405"/>
      <c r="H2" s="405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1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7" t="s">
        <v>6</v>
      </c>
    </row>
    <row r="7" spans="1:11" x14ac:dyDescent="0.25">
      <c r="A7" s="44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1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4" t="s">
        <v>12</v>
      </c>
      <c r="H116" s="40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4" t="s">
        <v>13</v>
      </c>
      <c r="H117" s="40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4" t="s">
        <v>14</v>
      </c>
      <c r="H118" s="40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4" t="s">
        <v>15</v>
      </c>
      <c r="H119" s="40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4" t="s">
        <v>16</v>
      </c>
      <c r="H120" s="40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4" t="s">
        <v>5</v>
      </c>
      <c r="H121" s="40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4" t="s">
        <v>32</v>
      </c>
      <c r="H122" s="40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6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6"/>
      <c r="J7" s="41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J72*-1</f>
        <v>0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4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5"/>
      <c r="I6" s="472"/>
      <c r="J6" s="47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69" t="s">
        <v>12</v>
      </c>
      <c r="H66" s="46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9" t="s">
        <v>13</v>
      </c>
      <c r="H67" s="46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69" t="s">
        <v>14</v>
      </c>
      <c r="H68" s="46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9" t="s">
        <v>15</v>
      </c>
      <c r="H69" s="46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9" t="s">
        <v>16</v>
      </c>
      <c r="H70" s="46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9" t="s">
        <v>5</v>
      </c>
      <c r="H71" s="46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69" t="s">
        <v>32</v>
      </c>
      <c r="H72" s="46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J40*-1</f>
        <v>0</v>
      </c>
      <c r="J2" s="20"/>
    </row>
    <row r="4" spans="1:15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5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7" t="s">
        <v>6</v>
      </c>
    </row>
    <row r="6" spans="1:15" x14ac:dyDescent="0.25">
      <c r="A6" s="44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6"/>
      <c r="I6" s="448"/>
      <c r="J6" s="41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4" t="s">
        <v>12</v>
      </c>
      <c r="H34" s="40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4" t="s">
        <v>13</v>
      </c>
      <c r="H35" s="40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4" t="s">
        <v>14</v>
      </c>
      <c r="H36" s="40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4" t="s">
        <v>15</v>
      </c>
      <c r="H37" s="40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4" t="s">
        <v>16</v>
      </c>
      <c r="H38" s="40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4" t="s">
        <v>5</v>
      </c>
      <c r="H39" s="40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4" t="s">
        <v>32</v>
      </c>
      <c r="H40" s="40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J71*-1</f>
        <v>12110891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4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5"/>
      <c r="I6" s="472"/>
      <c r="J6" s="47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69" t="s">
        <v>12</v>
      </c>
      <c r="H65" s="46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69" t="s">
        <v>13</v>
      </c>
      <c r="H66" s="46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9" t="s">
        <v>14</v>
      </c>
      <c r="H67" s="46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69" t="s">
        <v>15</v>
      </c>
      <c r="H68" s="46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9" t="s">
        <v>16</v>
      </c>
      <c r="H69" s="46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9" t="s">
        <v>5</v>
      </c>
      <c r="H70" s="46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9" t="s">
        <v>32</v>
      </c>
      <c r="H71" s="46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2018-10-08T10:34:12Z</dcterms:modified>
</cp:coreProperties>
</file>