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3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Bentang!$A$1:$J$62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ST'!$A$5:$J$444</definedName>
    <definedName name="_xlnm.Print_Area" localSheetId="28">Widya!$A$1:$J$25</definedName>
    <definedName name="_xlnm.Print_Area" localSheetId="7">Yuan!$N$70:$N$87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12" i="15" l="1"/>
  <c r="B9" i="15"/>
  <c r="L2" i="61" l="1"/>
  <c r="L1" i="61"/>
  <c r="M2" i="58"/>
  <c r="M1" i="58"/>
  <c r="L3" i="58"/>
  <c r="N1" i="2" l="1"/>
  <c r="M2" i="2"/>
  <c r="M1" i="2"/>
  <c r="L1" i="2"/>
  <c r="L2" i="54" l="1"/>
  <c r="L1" i="54"/>
  <c r="L2" i="12" l="1"/>
  <c r="L1" i="12"/>
  <c r="M2" i="57" l="1"/>
  <c r="M1" i="57"/>
  <c r="L2" i="2" l="1"/>
  <c r="L66" i="62" l="1"/>
  <c r="L2" i="35"/>
  <c r="L1" i="35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O1" i="2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93" i="61" l="1"/>
  <c r="J91" i="61"/>
  <c r="J89" i="61"/>
  <c r="J88" i="61"/>
  <c r="F86" i="61"/>
  <c r="C86" i="61"/>
  <c r="J90" i="61" l="1"/>
  <c r="J92" i="61" s="1"/>
  <c r="J94" i="61" s="1"/>
  <c r="I9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21" i="58" l="1"/>
  <c r="J1419" i="58"/>
  <c r="J1417" i="58"/>
  <c r="J1416" i="58"/>
  <c r="I1414" i="58"/>
  <c r="H1414" i="58"/>
  <c r="G1414" i="58"/>
  <c r="F1414" i="58"/>
  <c r="D1414" i="58"/>
  <c r="C1414" i="58"/>
  <c r="L666" i="58"/>
  <c r="L665" i="58"/>
  <c r="M3" i="58"/>
  <c r="N3" i="58" l="1"/>
  <c r="J1418" i="58"/>
  <c r="J1420" i="58" s="1"/>
  <c r="J1422" i="58" s="1"/>
  <c r="I1422" i="58" l="1"/>
  <c r="I2" i="58"/>
  <c r="C8" i="15" s="1"/>
  <c r="M66" i="57" l="1"/>
  <c r="M65" i="57"/>
  <c r="M67" i="57" l="1"/>
  <c r="L15" i="2"/>
  <c r="L16" i="2"/>
  <c r="L17" i="2"/>
  <c r="J317" i="57" l="1"/>
  <c r="J315" i="57"/>
  <c r="J313" i="57"/>
  <c r="J312" i="57"/>
  <c r="G310" i="57"/>
  <c r="F310" i="57"/>
  <c r="C310" i="57"/>
  <c r="J314" i="57" l="1"/>
  <c r="J316" i="57" s="1"/>
  <c r="J318" i="57" s="1"/>
  <c r="I318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1" i="55"/>
  <c r="J59" i="55"/>
  <c r="J57" i="55"/>
  <c r="J56" i="55"/>
  <c r="G54" i="55"/>
  <c r="F54" i="55"/>
  <c r="C54" i="55"/>
  <c r="M1" i="56" l="1"/>
  <c r="J58" i="55"/>
  <c r="J60" i="55" s="1"/>
  <c r="J62" i="55" s="1"/>
  <c r="I62" i="55" s="1"/>
  <c r="I2" i="55" l="1"/>
  <c r="C9" i="15" s="1"/>
  <c r="I42" i="30" l="1"/>
  <c r="I44" i="30"/>
  <c r="I37" i="18" l="1"/>
  <c r="I39" i="18"/>
  <c r="L3" i="12" l="1"/>
  <c r="B17" i="15" l="1"/>
  <c r="B14" i="15"/>
  <c r="J443" i="54" l="1"/>
  <c r="J441" i="54"/>
  <c r="J439" i="54"/>
  <c r="J438" i="54"/>
  <c r="I436" i="54"/>
  <c r="H436" i="54"/>
  <c r="G436" i="54"/>
  <c r="F436" i="54"/>
  <c r="D436" i="54"/>
  <c r="C436" i="54"/>
  <c r="J440" i="54" l="1"/>
  <c r="J442" i="54" s="1"/>
  <c r="J444" i="54" s="1"/>
  <c r="I2" i="54" s="1"/>
  <c r="C5" i="15" s="1"/>
  <c r="L3" i="54"/>
  <c r="N3" i="54" s="1"/>
  <c r="I444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C18" i="15" s="1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<sst xmlns="http://schemas.openxmlformats.org/spreadsheetml/2006/main" count="2380" uniqueCount="228">
  <si>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</si>
  <si>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</si>
  <si>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</si>
  <si>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</si>
  <si>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</si>
  <si>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</si>
  <si>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</si>
  <si>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</si>
  <si>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</si>
  <si>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</si>
  <si>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</si>
  <si>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</si>
  <si>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</si>
  <si>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</si>
  <si>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</si>
  <si>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</si>
  <si>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</si>
  <si>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</si>
  <si>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</si>
  <si>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</si>
  <si>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</si>
  <si>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</si>
  <si>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</si>
  <si>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</si>
  <si>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</si>
  <si>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</si>
  <si>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</si>
  <si>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</si>
  <si>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</si>
  <si>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</si>
  <si>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</si>
  <si>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</si>
  <si>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</si>
  <si>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</si>
  <si>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</si>
  <si>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</si>
  <si>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</si>
  <si>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</si>
  <si>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</si>
  <si>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</si>
  <si>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</si>
  <si>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</si>
  <si>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</si>
  <si>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</si>
  <si>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</si>
  <si>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</si>
  <si>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</si>
  <si>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</si>
  <si>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</si>
  <si>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</si>
  <si>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</si>
  <si>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</si>
  <si>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</si>
  <si>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</si>
  <si>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</si>
  <si>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</si>
  <si>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</si>
  <si>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</si>
  <si>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</si>
  <si>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</si>
  <si>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</si>
  <si>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</si>
  <si>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</si>
  <si>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</si>
  <si>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</si>
  <si>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</si>
  <si>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</si>
  <si>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</si>
  <si>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</si>
  <si>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</si>
  <si>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</si>
  <si>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</si>
  <si>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</si>
  <si>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</si>
  <si>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</si>
  <si>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</si>
  <si>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</si>
  <si>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</si>
  <si>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</si>
  <si>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</si>
  <si>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</si>
  <si>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</si>
  <si>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</si>
  <si>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</si>
  <si>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</si>
  <si>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</si>
  <si>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</si>
  <si>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</si>
  <si>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</si>
  <si>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</si>
  <si>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</si>
  <si>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</si>
  <si>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</si>
  <si>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</si>
  <si>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</si>
  <si>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</si>
  <si>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</si>
  <si>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</si>
  <si>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</si>
  <si>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</si>
  <si>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</si>
  <si>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</si>
  <si>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</si>
  <si>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</si>
  <si>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</si>
  <si>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</si>
  <si>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</si>
  <si>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</si>
  <si>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</si>
  <si>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</si>
  <si>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</si>
  <si>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</si>
  <si>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</si>
  <si>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</si>
  <si>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</si>
  <si>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</si>
  <si>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</si>
  <si>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</si>
  <si>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</si>
  <si>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</si>
  <si>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</si>
  <si>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</si>
  <si>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</si>
  <si>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</si>
  <si>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</si>
  <si>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</si>
  <si>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</si>
  <si>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</si>
  <si>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</si>
  <si>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</si>
  <si>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</si>
  <si>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</si>
  <si>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</si>
  <si>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</si>
  <si>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</si>
  <si>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</si>
  <si>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</si>
  <si>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</si>
  <si>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</si>
  <si>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</si>
  <si>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</si>
  <si>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</si>
  <si>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</si>
  <si>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</si>
  <si>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</si>
  <si>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</si>
  <si>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</si>
  <si>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</si>
  <si>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</si>
  <si>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</si>
  <si>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</si>
  <si>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</si>
  <si>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</si>
  <si>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</si>
  <si>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</si>
  <si>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</si>
  <si>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</si>
  <si>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</si>
  <si>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</si>
  <si>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</si>
  <si>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</si>
  <si>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</si>
  <si>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</si>
  <si>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</si>
  <si>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</si>
  <si>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</si>
  <si>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</si>
  <si>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</si>
  <si>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</si>
  <si>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</si>
  <si>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</si>
  <si>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</si>
  <si>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</si>
  <si>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</si>
  <si>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</si>
  <si>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</si>
  <si>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</si>
  <si>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</si>
  <si>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</si>
  <si>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</si>
  <si>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</si>
  <si>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</si>
  <si>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</si>
  <si>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</si>
  <si>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</si>
  <si>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</si>
  <si>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</si>
  <si>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</si>
  <si>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</si>
  <si>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</si>
  <si>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</si>
  <si>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</si>
  <si>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</si>
  <si>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</si>
  <si>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</si>
  <si>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</si>
  <si>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</si>
  <si>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</si>
  <si>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</si>
  <si>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</si>
  <si>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</si>
  <si>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</si>
  <si>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</si>
  <si>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</si>
  <si>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</si>
  <si>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</si>
  <si>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</si>
  <si>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</si>
  <si>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</si>
  <si>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</si>
  <si>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</si>
  <si>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</si>
  <si>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</si>
  <si>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</si>
  <si>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</si>
  <si>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</si>
  <si>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</si>
  <si>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</si>
  <si>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</si>
  <si>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</si>
  <si>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</si>
  <si>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</si>
  <si>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</si>
  <si>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 xml:space="preserve">180176843 - 180176855 - 180176858 - 180176861 - 180176876 - 180176899 - 180176903 - </t>
  </si>
  <si>
    <t>180176843 - 180176855 - 180176858 - 180176861 - 180176876 - 180176899 - 180176903</t>
  </si>
  <si>
    <t>R18000018</t>
  </si>
  <si>
    <t>R18000019</t>
  </si>
  <si>
    <t>R18000021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</si>
</sst>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44"/>
  <sheetViews>
    <sheetView zoomScale="85" zoomScaleNormal="85" workbookViewId="0">
      <pane ySplit="7" topLeftCell="A425" activePane="bottomLeft" state="frozen"/>
      <selection pane="bottomLeft" activeCell="B434" sqref="B43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5" t="s">
        <v>22</v>
      </c>
      <c r="G1" s="405"/>
      <c r="H1" s="405"/>
      <c r="I1" s="220" t="s">
        <v>20</v>
      </c>
      <c r="J1" s="218"/>
      <c r="L1" s="275">
        <f>SUM(D414:D424)</f>
        <v>5748839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5" t="s">
        <v>21</v>
      </c>
      <c r="G2" s="405"/>
      <c r="H2" s="405"/>
      <c r="I2" s="220">
        <f>J444*-1</f>
        <v>4308678</v>
      </c>
      <c r="J2" s="218"/>
      <c r="L2" s="276">
        <f>SUM(G414:G424)</f>
        <v>1077739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4671100</v>
      </c>
      <c r="M3" s="238">
        <f>M1-M2</f>
        <v>4830175</v>
      </c>
      <c r="N3" s="238">
        <f>L3+M3</f>
        <v>9501275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6" t="s">
        <v>60</v>
      </c>
      <c r="B5" s="406"/>
      <c r="C5" s="406"/>
      <c r="D5" s="406"/>
      <c r="E5" s="406"/>
      <c r="F5" s="406"/>
      <c r="G5" s="406"/>
      <c r="H5" s="406"/>
      <c r="I5" s="406"/>
      <c r="J5" s="406"/>
      <c r="L5" s="274"/>
      <c r="M5" s="238"/>
      <c r="N5" s="238"/>
      <c r="O5" s="238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5" x14ac:dyDescent="0.25">
      <c r="A7" s="40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8"/>
      <c r="I7" s="409"/>
      <c r="J7" s="41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10">
        <v>43395</v>
      </c>
      <c r="B425" s="115">
        <v>180177833</v>
      </c>
      <c r="C425" s="306">
        <v>7</v>
      </c>
      <c r="D425" s="117">
        <v>580213</v>
      </c>
      <c r="E425" s="118">
        <v>180045837</v>
      </c>
      <c r="F425" s="120">
        <v>4</v>
      </c>
      <c r="G425" s="117">
        <v>437238</v>
      </c>
      <c r="H425" s="118"/>
      <c r="I425" s="213"/>
      <c r="J425" s="117"/>
    </row>
    <row r="426" spans="1:10" ht="15.75" customHeight="1" x14ac:dyDescent="0.25">
      <c r="A426" s="210">
        <v>43395</v>
      </c>
      <c r="B426" s="115">
        <v>180177867</v>
      </c>
      <c r="C426" s="306">
        <v>3</v>
      </c>
      <c r="D426" s="117">
        <v>273175</v>
      </c>
      <c r="E426" s="118"/>
      <c r="F426" s="120"/>
      <c r="G426" s="117"/>
      <c r="H426" s="118"/>
      <c r="I426" s="213"/>
      <c r="J426" s="117"/>
    </row>
    <row r="427" spans="1:10" ht="15.75" customHeight="1" x14ac:dyDescent="0.25">
      <c r="A427" s="210">
        <v>43396</v>
      </c>
      <c r="B427" s="115">
        <v>180177922</v>
      </c>
      <c r="C427" s="306">
        <v>7</v>
      </c>
      <c r="D427" s="117">
        <v>659488</v>
      </c>
      <c r="E427" s="118">
        <v>180045850</v>
      </c>
      <c r="F427" s="120">
        <v>1</v>
      </c>
      <c r="G427" s="117">
        <v>128625</v>
      </c>
      <c r="H427" s="118"/>
      <c r="I427" s="213"/>
      <c r="J427" s="117"/>
    </row>
    <row r="428" spans="1:10" ht="15.75" customHeight="1" x14ac:dyDescent="0.25">
      <c r="A428" s="210">
        <v>43396</v>
      </c>
      <c r="B428" s="115">
        <v>180177953</v>
      </c>
      <c r="C428" s="306">
        <v>4</v>
      </c>
      <c r="D428" s="117">
        <v>379488</v>
      </c>
      <c r="E428" s="118"/>
      <c r="F428" s="120"/>
      <c r="G428" s="117"/>
      <c r="H428" s="118"/>
      <c r="I428" s="213"/>
      <c r="J428" s="117"/>
    </row>
    <row r="429" spans="1:10" ht="15.75" customHeight="1" x14ac:dyDescent="0.25">
      <c r="A429" s="210">
        <v>43397</v>
      </c>
      <c r="B429" s="115">
        <v>180177996</v>
      </c>
      <c r="C429" s="306">
        <v>10</v>
      </c>
      <c r="D429" s="117">
        <v>1009400</v>
      </c>
      <c r="E429" s="118"/>
      <c r="F429" s="120"/>
      <c r="G429" s="117"/>
      <c r="H429" s="118"/>
      <c r="I429" s="213"/>
      <c r="J429" s="117"/>
    </row>
    <row r="430" spans="1:10" ht="15.75" customHeight="1" x14ac:dyDescent="0.25">
      <c r="A430" s="210">
        <v>43397</v>
      </c>
      <c r="B430" s="115">
        <v>180178022</v>
      </c>
      <c r="C430" s="306">
        <v>2</v>
      </c>
      <c r="D430" s="117">
        <v>175438</v>
      </c>
      <c r="E430" s="118"/>
      <c r="F430" s="120"/>
      <c r="G430" s="117"/>
      <c r="H430" s="118"/>
      <c r="I430" s="213"/>
      <c r="J430" s="117"/>
    </row>
    <row r="431" spans="1:10" ht="15.75" customHeight="1" x14ac:dyDescent="0.25">
      <c r="A431" s="210">
        <v>43398</v>
      </c>
      <c r="B431" s="115">
        <v>180178057</v>
      </c>
      <c r="C431" s="306">
        <v>5</v>
      </c>
      <c r="D431" s="117">
        <v>514238</v>
      </c>
      <c r="E431" s="118">
        <v>180045883</v>
      </c>
      <c r="F431" s="120">
        <v>1</v>
      </c>
      <c r="G431" s="117">
        <v>92050</v>
      </c>
      <c r="H431" s="118"/>
      <c r="I431" s="213"/>
      <c r="J431" s="117"/>
    </row>
    <row r="432" spans="1:10" ht="15.75" customHeight="1" x14ac:dyDescent="0.25">
      <c r="A432" s="210">
        <v>43398</v>
      </c>
      <c r="B432" s="115">
        <v>180178083</v>
      </c>
      <c r="C432" s="306">
        <v>2</v>
      </c>
      <c r="D432" s="117">
        <v>210000</v>
      </c>
      <c r="E432" s="118"/>
      <c r="F432" s="120"/>
      <c r="G432" s="117"/>
      <c r="H432" s="118"/>
      <c r="I432" s="213"/>
      <c r="J432" s="117"/>
    </row>
    <row r="433" spans="1:10" ht="15.75" customHeight="1" x14ac:dyDescent="0.25">
      <c r="A433" s="210">
        <v>43399</v>
      </c>
      <c r="B433" s="115">
        <v>180178126</v>
      </c>
      <c r="C433" s="306">
        <v>9</v>
      </c>
      <c r="D433" s="117">
        <v>955413</v>
      </c>
      <c r="E433" s="118"/>
      <c r="F433" s="120"/>
      <c r="G433" s="117"/>
      <c r="H433" s="118"/>
      <c r="I433" s="213"/>
      <c r="J433" s="117"/>
    </row>
    <row r="434" spans="1:10" ht="15.75" customHeight="1" x14ac:dyDescent="0.25">
      <c r="A434" s="210">
        <v>43399</v>
      </c>
      <c r="B434" s="115">
        <v>180178155</v>
      </c>
      <c r="C434" s="306">
        <v>2</v>
      </c>
      <c r="D434" s="117">
        <v>209738</v>
      </c>
      <c r="E434" s="118"/>
      <c r="F434" s="120"/>
      <c r="G434" s="117"/>
      <c r="H434" s="118"/>
      <c r="I434" s="213"/>
      <c r="J434" s="117"/>
    </row>
    <row r="435" spans="1:10" x14ac:dyDescent="0.25">
      <c r="A435" s="235"/>
      <c r="B435" s="234"/>
      <c r="C435" s="12"/>
      <c r="D435" s="236"/>
      <c r="E435" s="237"/>
      <c r="F435" s="240"/>
      <c r="G435" s="236"/>
      <c r="H435" s="237"/>
      <c r="I435" s="239"/>
      <c r="J435" s="236"/>
    </row>
    <row r="436" spans="1:10" x14ac:dyDescent="0.25">
      <c r="A436" s="235"/>
      <c r="B436" s="223" t="s">
        <v>11</v>
      </c>
      <c r="C436" s="229">
        <f>SUM(C8:C435)</f>
        <v>4040</v>
      </c>
      <c r="D436" s="224">
        <f>SUM(D8:D435)</f>
        <v>419400556</v>
      </c>
      <c r="E436" s="223" t="s">
        <v>11</v>
      </c>
      <c r="F436" s="232">
        <f>SUM(F8:F435)</f>
        <v>545</v>
      </c>
      <c r="G436" s="224">
        <f>SUM(G8:G435)</f>
        <v>59675828</v>
      </c>
      <c r="H436" s="232">
        <f>SUM(H8:H435)</f>
        <v>0</v>
      </c>
      <c r="I436" s="232">
        <f>SUM(I8:I435)</f>
        <v>355416050</v>
      </c>
      <c r="J436" s="5"/>
    </row>
    <row r="437" spans="1:10" x14ac:dyDescent="0.25">
      <c r="A437" s="235"/>
      <c r="B437" s="223"/>
      <c r="C437" s="229"/>
      <c r="D437" s="224"/>
      <c r="E437" s="223"/>
      <c r="F437" s="232"/>
      <c r="G437" s="224"/>
      <c r="H437" s="232"/>
      <c r="I437" s="232"/>
      <c r="J437" s="5"/>
    </row>
    <row r="438" spans="1:10" x14ac:dyDescent="0.25">
      <c r="A438" s="225"/>
      <c r="B438" s="226"/>
      <c r="C438" s="12"/>
      <c r="D438" s="236"/>
      <c r="E438" s="223"/>
      <c r="F438" s="240"/>
      <c r="G438" s="411" t="s">
        <v>12</v>
      </c>
      <c r="H438" s="411"/>
      <c r="I438" s="239"/>
      <c r="J438" s="227">
        <f>SUM(D8:D435)</f>
        <v>419400556</v>
      </c>
    </row>
    <row r="439" spans="1:10" x14ac:dyDescent="0.25">
      <c r="A439" s="235"/>
      <c r="B439" s="234"/>
      <c r="C439" s="12"/>
      <c r="D439" s="236"/>
      <c r="E439" s="237"/>
      <c r="F439" s="240"/>
      <c r="G439" s="411" t="s">
        <v>13</v>
      </c>
      <c r="H439" s="411"/>
      <c r="I439" s="239"/>
      <c r="J439" s="227">
        <f>SUM(G8:G435)</f>
        <v>59675828</v>
      </c>
    </row>
    <row r="440" spans="1:10" x14ac:dyDescent="0.25">
      <c r="A440" s="228"/>
      <c r="B440" s="237"/>
      <c r="C440" s="12"/>
      <c r="D440" s="236"/>
      <c r="E440" s="237"/>
      <c r="F440" s="240"/>
      <c r="G440" s="411" t="s">
        <v>14</v>
      </c>
      <c r="H440" s="411"/>
      <c r="I440" s="41"/>
      <c r="J440" s="229">
        <f>J438-J439</f>
        <v>359724728</v>
      </c>
    </row>
    <row r="441" spans="1:10" x14ac:dyDescent="0.25">
      <c r="A441" s="235"/>
      <c r="B441" s="230"/>
      <c r="C441" s="12"/>
      <c r="D441" s="231"/>
      <c r="E441" s="237"/>
      <c r="F441" s="240"/>
      <c r="G441" s="411" t="s">
        <v>15</v>
      </c>
      <c r="H441" s="411"/>
      <c r="I441" s="239"/>
      <c r="J441" s="227">
        <f>SUM(H8:H435)</f>
        <v>0</v>
      </c>
    </row>
    <row r="442" spans="1:10" x14ac:dyDescent="0.25">
      <c r="A442" s="235"/>
      <c r="B442" s="230"/>
      <c r="C442" s="12"/>
      <c r="D442" s="231"/>
      <c r="E442" s="237"/>
      <c r="F442" s="240"/>
      <c r="G442" s="411" t="s">
        <v>16</v>
      </c>
      <c r="H442" s="411"/>
      <c r="I442" s="239"/>
      <c r="J442" s="227">
        <f>J440+J441</f>
        <v>359724728</v>
      </c>
    </row>
    <row r="443" spans="1:10" x14ac:dyDescent="0.25">
      <c r="A443" s="235"/>
      <c r="B443" s="230"/>
      <c r="C443" s="12"/>
      <c r="D443" s="231"/>
      <c r="E443" s="237"/>
      <c r="F443" s="240"/>
      <c r="G443" s="411" t="s">
        <v>5</v>
      </c>
      <c r="H443" s="411"/>
      <c r="I443" s="239"/>
      <c r="J443" s="227">
        <f>SUM(I8:I435)</f>
        <v>355416050</v>
      </c>
    </row>
    <row r="444" spans="1:10" x14ac:dyDescent="0.25">
      <c r="A444" s="235"/>
      <c r="B444" s="230"/>
      <c r="C444" s="12"/>
      <c r="D444" s="231"/>
      <c r="E444" s="237"/>
      <c r="F444" s="240"/>
      <c r="G444" s="411" t="s">
        <v>32</v>
      </c>
      <c r="H444" s="411"/>
      <c r="I444" s="240" t="str">
        <f>IF(J444&gt;0,"SALDO",IF(J444&lt;0,"PIUTANG",IF(J444=0,"LUNAS")))</f>
        <v>PIUTANG</v>
      </c>
      <c r="J444" s="227">
        <f>J443-J442</f>
        <v>-4308678</v>
      </c>
    </row>
  </sheetData>
  <mergeCells count="15">
    <mergeCell ref="G444:H444"/>
    <mergeCell ref="G438:H438"/>
    <mergeCell ref="G439:H439"/>
    <mergeCell ref="G440:H440"/>
    <mergeCell ref="G441:H441"/>
    <mergeCell ref="G442:H442"/>
    <mergeCell ref="G443:H44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197" activePane="bottomLeft" state="frozen"/>
      <selection pane="bottomLeft" activeCell="B209" sqref="B20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5" t="s">
        <v>22</v>
      </c>
      <c r="G1" s="405"/>
      <c r="H1" s="405"/>
      <c r="I1" s="42" t="s">
        <v>20</v>
      </c>
      <c r="J1" s="20"/>
      <c r="L1" s="277">
        <f>SUM(D201:D203)</f>
        <v>424464</v>
      </c>
      <c r="M1" s="219">
        <f>SUM(D204:D207)</f>
        <v>1303838</v>
      </c>
      <c r="N1" s="219">
        <f>L3+M3</f>
        <v>1427039</v>
      </c>
      <c r="O1" s="219">
        <f>L2+N1</f>
        <v>1554264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J224*-1</f>
        <v>1772140</v>
      </c>
      <c r="J2" s="20"/>
      <c r="L2" s="277">
        <f>SUM(G201:G203)</f>
        <v>127225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297239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13" t="s">
        <v>4</v>
      </c>
      <c r="I6" s="409" t="s">
        <v>5</v>
      </c>
      <c r="J6" s="410" t="s">
        <v>6</v>
      </c>
    </row>
    <row r="7" spans="1:18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3"/>
      <c r="I7" s="409"/>
      <c r="J7" s="41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2">
        <v>43381</v>
      </c>
      <c r="B201" s="234">
        <v>180176811</v>
      </c>
      <c r="C201" s="240">
        <v>1</v>
      </c>
      <c r="D201" s="236">
        <v>115063</v>
      </c>
      <c r="E201" s="237"/>
      <c r="F201" s="240"/>
      <c r="G201" s="236"/>
      <c r="H201" s="239"/>
      <c r="I201" s="239"/>
      <c r="J201" s="23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2">
        <v>43382</v>
      </c>
      <c r="B202" s="234">
        <v>180176914</v>
      </c>
      <c r="C202" s="240">
        <v>1</v>
      </c>
      <c r="D202" s="236">
        <v>131513</v>
      </c>
      <c r="E202" s="237"/>
      <c r="F202" s="240"/>
      <c r="G202" s="236"/>
      <c r="H202" s="239"/>
      <c r="I202" s="239"/>
      <c r="J202" s="23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2">
        <v>43384</v>
      </c>
      <c r="B203" s="234">
        <v>180177074</v>
      </c>
      <c r="C203" s="240">
        <v>2</v>
      </c>
      <c r="D203" s="236">
        <v>177888</v>
      </c>
      <c r="E203" s="237">
        <v>180045679</v>
      </c>
      <c r="F203" s="240">
        <v>1</v>
      </c>
      <c r="G203" s="236">
        <v>127225</v>
      </c>
      <c r="H203" s="239"/>
      <c r="I203" s="239"/>
      <c r="J203" s="23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2">
        <v>43388</v>
      </c>
      <c r="B204" s="234">
        <v>180177364</v>
      </c>
      <c r="C204" s="240">
        <v>6</v>
      </c>
      <c r="D204" s="236">
        <v>707875</v>
      </c>
      <c r="E204" s="237"/>
      <c r="F204" s="240"/>
      <c r="G204" s="236"/>
      <c r="H204" s="239"/>
      <c r="I204" s="239"/>
      <c r="J204" s="23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2">
        <v>43390</v>
      </c>
      <c r="B205" s="234">
        <v>180177513</v>
      </c>
      <c r="C205" s="240">
        <v>3</v>
      </c>
      <c r="D205" s="236">
        <v>348338</v>
      </c>
      <c r="E205" s="237"/>
      <c r="F205" s="240"/>
      <c r="G205" s="236"/>
      <c r="H205" s="239"/>
      <c r="I205" s="239"/>
      <c r="J205" s="23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2">
        <v>43391</v>
      </c>
      <c r="B206" s="234">
        <v>180177664</v>
      </c>
      <c r="C206" s="240">
        <v>3</v>
      </c>
      <c r="D206" s="236">
        <v>247625</v>
      </c>
      <c r="E206" s="237"/>
      <c r="F206" s="240"/>
      <c r="G206" s="236"/>
      <c r="H206" s="239"/>
      <c r="I206" s="239"/>
      <c r="J206" s="23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2">
        <v>43393</v>
      </c>
      <c r="B207" s="234"/>
      <c r="C207" s="240"/>
      <c r="D207" s="236"/>
      <c r="E207" s="237">
        <v>180045811</v>
      </c>
      <c r="F207" s="240">
        <v>1</v>
      </c>
      <c r="G207" s="236">
        <v>174038</v>
      </c>
      <c r="H207" s="239"/>
      <c r="I207" s="239"/>
      <c r="J207" s="236"/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>
        <v>43396</v>
      </c>
      <c r="B208" s="234">
        <v>180177961</v>
      </c>
      <c r="C208" s="240">
        <v>1</v>
      </c>
      <c r="D208" s="236">
        <v>174038</v>
      </c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2">
        <v>43398</v>
      </c>
      <c r="B209" s="234">
        <v>180178085</v>
      </c>
      <c r="C209" s="240">
        <v>2</v>
      </c>
      <c r="D209" s="236">
        <v>171063</v>
      </c>
      <c r="E209" s="237"/>
      <c r="F209" s="240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/>
      <c r="B210" s="234"/>
      <c r="C210" s="240"/>
      <c r="D210" s="236"/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/>
      <c r="B211" s="234"/>
      <c r="C211" s="240"/>
      <c r="D211" s="236"/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/>
      <c r="B212" s="234"/>
      <c r="C212" s="240"/>
      <c r="D212" s="236"/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1055</v>
      </c>
      <c r="D216" s="9">
        <f>SUM(D8:D215)</f>
        <v>114105908</v>
      </c>
      <c r="E216" s="8" t="s">
        <v>11</v>
      </c>
      <c r="F216" s="77">
        <f>SUM(F8:F215)</f>
        <v>92</v>
      </c>
      <c r="G216" s="5">
        <f>SUM(G8:G215)</f>
        <v>19652903</v>
      </c>
      <c r="H216" s="40">
        <f>SUM(H8:H215)</f>
        <v>0</v>
      </c>
      <c r="I216" s="40">
        <f>SUM(I8:I215)</f>
        <v>92680865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11" t="s">
        <v>12</v>
      </c>
      <c r="H218" s="411"/>
      <c r="I218" s="39"/>
      <c r="J218" s="13">
        <f>SUM(D8:D215)</f>
        <v>114105908</v>
      </c>
    </row>
    <row r="219" spans="1:18" x14ac:dyDescent="0.25">
      <c r="A219" s="162"/>
      <c r="B219" s="3"/>
      <c r="C219" s="40"/>
      <c r="D219" s="6"/>
      <c r="E219" s="7"/>
      <c r="F219" s="40"/>
      <c r="G219" s="411" t="s">
        <v>13</v>
      </c>
      <c r="H219" s="411"/>
      <c r="I219" s="39"/>
      <c r="J219" s="13">
        <f>SUM(G8:G215)</f>
        <v>19652903</v>
      </c>
    </row>
    <row r="220" spans="1:18" x14ac:dyDescent="0.25">
      <c r="A220" s="164"/>
      <c r="B220" s="7"/>
      <c r="C220" s="40"/>
      <c r="D220" s="6"/>
      <c r="E220" s="7"/>
      <c r="F220" s="40"/>
      <c r="G220" s="411" t="s">
        <v>14</v>
      </c>
      <c r="H220" s="411"/>
      <c r="I220" s="41"/>
      <c r="J220" s="15">
        <f>J218-J219</f>
        <v>94453005</v>
      </c>
    </row>
    <row r="221" spans="1:18" x14ac:dyDescent="0.25">
      <c r="A221" s="162"/>
      <c r="B221" s="16"/>
      <c r="C221" s="40"/>
      <c r="D221" s="17"/>
      <c r="E221" s="7"/>
      <c r="F221" s="40"/>
      <c r="G221" s="411" t="s">
        <v>15</v>
      </c>
      <c r="H221" s="411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11" t="s">
        <v>16</v>
      </c>
      <c r="H222" s="411"/>
      <c r="I222" s="39"/>
      <c r="J222" s="13">
        <f>J220+J221</f>
        <v>94453005</v>
      </c>
    </row>
    <row r="223" spans="1:18" x14ac:dyDescent="0.25">
      <c r="A223" s="162"/>
      <c r="B223" s="16"/>
      <c r="C223" s="40"/>
      <c r="D223" s="17"/>
      <c r="E223" s="7"/>
      <c r="F223" s="40"/>
      <c r="G223" s="411" t="s">
        <v>5</v>
      </c>
      <c r="H223" s="411"/>
      <c r="I223" s="39"/>
      <c r="J223" s="13">
        <f>SUM(I8:I215)</f>
        <v>92680865</v>
      </c>
    </row>
    <row r="224" spans="1:18" x14ac:dyDescent="0.25">
      <c r="A224" s="162"/>
      <c r="B224" s="16"/>
      <c r="C224" s="40"/>
      <c r="D224" s="17"/>
      <c r="E224" s="7"/>
      <c r="F224" s="40"/>
      <c r="G224" s="411" t="s">
        <v>32</v>
      </c>
      <c r="H224" s="411"/>
      <c r="I224" s="40" t="str">
        <f>IF(J224&gt;0,"SALDO",IF(J224&lt;0,"PIUTANG",IF(J224=0,"LUNAS")))</f>
        <v>PIUTANG</v>
      </c>
      <c r="J224" s="13">
        <f>J223-J222</f>
        <v>-1772140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3:H223"/>
    <mergeCell ref="G224:H224"/>
    <mergeCell ref="G218:H218"/>
    <mergeCell ref="G219:H219"/>
    <mergeCell ref="G220:H220"/>
    <mergeCell ref="G221:H221"/>
    <mergeCell ref="G222:H22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22"/>
  <sheetViews>
    <sheetView workbookViewId="0">
      <pane ySplit="7" topLeftCell="A1400" activePane="bottomLeft" state="frozen"/>
      <selection pane="bottomLeft" activeCell="J1404" sqref="J140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SUM(D1397:D1404)</f>
        <v>6538527</v>
      </c>
      <c r="M1" s="219">
        <f>SUM(D1382:D1387)</f>
        <v>4725352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J1422*-1</f>
        <v>4537139</v>
      </c>
      <c r="J2" s="218"/>
      <c r="L2" s="219">
        <f>SUM(G1397:G1404)</f>
        <v>0</v>
      </c>
      <c r="M2" s="219">
        <f>SUM(G1382:G1387)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6538527</v>
      </c>
      <c r="M3" s="219">
        <f>M1-M2</f>
        <v>4725352</v>
      </c>
      <c r="N3" s="219">
        <f>L3+M3</f>
        <v>11263879</v>
      </c>
    </row>
    <row r="4" spans="1:18" x14ac:dyDescent="0.25">
      <c r="L4" s="233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16" t="s">
        <v>4</v>
      </c>
      <c r="I6" s="418" t="s">
        <v>5</v>
      </c>
      <c r="J6" s="420" t="s">
        <v>6</v>
      </c>
    </row>
    <row r="7" spans="1:18" x14ac:dyDescent="0.25">
      <c r="A7" s="40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 t="s">
        <v>223</v>
      </c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 t="s">
        <v>224</v>
      </c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98">
        <v>43399</v>
      </c>
      <c r="B1405" s="99">
        <v>180178101</v>
      </c>
      <c r="C1405" s="100">
        <v>23</v>
      </c>
      <c r="D1405" s="34">
        <v>2680038</v>
      </c>
      <c r="E1405" s="99">
        <v>180045892</v>
      </c>
      <c r="F1405" s="100">
        <v>6</v>
      </c>
      <c r="G1405" s="34">
        <v>628775</v>
      </c>
      <c r="H1405" s="102"/>
      <c r="I1405" s="102"/>
      <c r="J1405" s="34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98">
        <v>43399</v>
      </c>
      <c r="B1406" s="99">
        <v>180178108</v>
      </c>
      <c r="C1406" s="100">
        <v>5</v>
      </c>
      <c r="D1406" s="34">
        <v>399263</v>
      </c>
      <c r="E1406" s="99">
        <v>180045895</v>
      </c>
      <c r="F1406" s="100">
        <v>1</v>
      </c>
      <c r="G1406" s="34">
        <v>202563</v>
      </c>
      <c r="H1406" s="102"/>
      <c r="I1406" s="102"/>
      <c r="J1406" s="34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98">
        <v>43399</v>
      </c>
      <c r="B1407" s="99">
        <v>180178111</v>
      </c>
      <c r="C1407" s="100">
        <v>3</v>
      </c>
      <c r="D1407" s="34">
        <v>389550</v>
      </c>
      <c r="E1407" s="99"/>
      <c r="F1407" s="100"/>
      <c r="G1407" s="34"/>
      <c r="H1407" s="102"/>
      <c r="I1407" s="102"/>
      <c r="J1407" s="34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98">
        <v>43399</v>
      </c>
      <c r="B1408" s="99">
        <v>180178122</v>
      </c>
      <c r="C1408" s="100">
        <v>6</v>
      </c>
      <c r="D1408" s="34">
        <v>645225</v>
      </c>
      <c r="E1408" s="99"/>
      <c r="F1408" s="100"/>
      <c r="G1408" s="34"/>
      <c r="H1408" s="102"/>
      <c r="I1408" s="102"/>
      <c r="J1408" s="34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98">
        <v>43399</v>
      </c>
      <c r="B1409" s="99">
        <v>180178133</v>
      </c>
      <c r="C1409" s="100">
        <v>2</v>
      </c>
      <c r="D1409" s="34">
        <v>148838</v>
      </c>
      <c r="E1409" s="99"/>
      <c r="F1409" s="100"/>
      <c r="G1409" s="34"/>
      <c r="H1409" s="102"/>
      <c r="I1409" s="102"/>
      <c r="J1409" s="34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98">
        <v>43399</v>
      </c>
      <c r="B1410" s="99">
        <v>180178134</v>
      </c>
      <c r="C1410" s="100">
        <v>6</v>
      </c>
      <c r="D1410" s="34">
        <v>580913</v>
      </c>
      <c r="E1410" s="99"/>
      <c r="F1410" s="100"/>
      <c r="G1410" s="34"/>
      <c r="H1410" s="102"/>
      <c r="I1410" s="102"/>
      <c r="J1410" s="34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98">
        <v>43399</v>
      </c>
      <c r="B1411" s="99">
        <v>180178151</v>
      </c>
      <c r="C1411" s="100">
        <v>5</v>
      </c>
      <c r="D1411" s="34">
        <v>524650</v>
      </c>
      <c r="E1411" s="99"/>
      <c r="F1411" s="100"/>
      <c r="G1411" s="34"/>
      <c r="H1411" s="102"/>
      <c r="I1411" s="102"/>
      <c r="J1411" s="34"/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98"/>
      <c r="B1412" s="99"/>
      <c r="C1412" s="100"/>
      <c r="D1412" s="34"/>
      <c r="E1412" s="99"/>
      <c r="F1412" s="100"/>
      <c r="G1412" s="34"/>
      <c r="H1412" s="102"/>
      <c r="I1412" s="102"/>
      <c r="J1412" s="34"/>
      <c r="K1412" s="138"/>
      <c r="L1412" s="138"/>
      <c r="M1412" s="138"/>
      <c r="N1412" s="138"/>
      <c r="O1412" s="138"/>
      <c r="P1412" s="138"/>
      <c r="Q1412" s="138"/>
      <c r="R1412" s="138"/>
    </row>
    <row r="1413" spans="1:18" x14ac:dyDescent="0.25">
      <c r="A1413" s="235"/>
      <c r="B1413" s="234"/>
      <c r="C1413" s="240"/>
      <c r="D1413" s="236"/>
      <c r="E1413" s="234"/>
      <c r="F1413" s="240"/>
      <c r="G1413" s="236"/>
      <c r="H1413" s="239"/>
      <c r="I1413" s="239"/>
      <c r="J1413" s="236"/>
    </row>
    <row r="1414" spans="1:18" s="218" customFormat="1" x14ac:dyDescent="0.25">
      <c r="A1414" s="226"/>
      <c r="B1414" s="223" t="s">
        <v>11</v>
      </c>
      <c r="C1414" s="232">
        <f>SUM(C8:C1413)</f>
        <v>14290</v>
      </c>
      <c r="D1414" s="224">
        <f>SUM(D8:D1413)</f>
        <v>1545734064</v>
      </c>
      <c r="E1414" s="223" t="s">
        <v>11</v>
      </c>
      <c r="F1414" s="232">
        <f>SUM(F8:F1413)</f>
        <v>1307</v>
      </c>
      <c r="G1414" s="224">
        <f>SUM(G8:G1413)</f>
        <v>142589971</v>
      </c>
      <c r="H1414" s="232">
        <f>SUM(H8:H1413)</f>
        <v>0</v>
      </c>
      <c r="I1414" s="232">
        <f>SUM(I8:I1413)</f>
        <v>1398606954</v>
      </c>
      <c r="J1414" s="224"/>
      <c r="K1414" s="220"/>
      <c r="L1414" s="220"/>
      <c r="M1414" s="220"/>
      <c r="N1414" s="220"/>
      <c r="O1414" s="220"/>
      <c r="P1414" s="220"/>
      <c r="Q1414" s="220"/>
      <c r="R1414" s="220"/>
    </row>
    <row r="1415" spans="1:18" s="218" customFormat="1" x14ac:dyDescent="0.25">
      <c r="A1415" s="226"/>
      <c r="B1415" s="223"/>
      <c r="C1415" s="232"/>
      <c r="D1415" s="224"/>
      <c r="E1415" s="223"/>
      <c r="F1415" s="232"/>
      <c r="G1415" s="224"/>
      <c r="H1415" s="232"/>
      <c r="I1415" s="232"/>
      <c r="J1415" s="224"/>
      <c r="K1415" s="220"/>
      <c r="M1415" s="220"/>
      <c r="N1415" s="220"/>
      <c r="O1415" s="220"/>
      <c r="P1415" s="220"/>
      <c r="Q1415" s="220"/>
      <c r="R1415" s="220"/>
    </row>
    <row r="1416" spans="1:18" x14ac:dyDescent="0.25">
      <c r="A1416" s="225"/>
      <c r="B1416" s="226"/>
      <c r="C1416" s="240"/>
      <c r="D1416" s="236"/>
      <c r="E1416" s="223"/>
      <c r="F1416" s="240"/>
      <c r="G1416" s="414" t="s">
        <v>12</v>
      </c>
      <c r="H1416" s="415"/>
      <c r="I1416" s="236"/>
      <c r="J1416" s="227">
        <f>SUM(D8:D1413)</f>
        <v>1545734064</v>
      </c>
      <c r="P1416" s="220"/>
      <c r="Q1416" s="220"/>
      <c r="R1416" s="233"/>
    </row>
    <row r="1417" spans="1:18" x14ac:dyDescent="0.25">
      <c r="A1417" s="235"/>
      <c r="B1417" s="234"/>
      <c r="C1417" s="240"/>
      <c r="D1417" s="236"/>
      <c r="E1417" s="234"/>
      <c r="F1417" s="240"/>
      <c r="G1417" s="414" t="s">
        <v>13</v>
      </c>
      <c r="H1417" s="415"/>
      <c r="I1417" s="237"/>
      <c r="J1417" s="227">
        <f>SUM(G8:G1413)</f>
        <v>142589971</v>
      </c>
      <c r="R1417" s="233"/>
    </row>
    <row r="1418" spans="1:18" x14ac:dyDescent="0.25">
      <c r="A1418" s="228"/>
      <c r="B1418" s="237"/>
      <c r="C1418" s="240"/>
      <c r="D1418" s="236"/>
      <c r="E1418" s="234"/>
      <c r="F1418" s="240"/>
      <c r="G1418" s="414" t="s">
        <v>14</v>
      </c>
      <c r="H1418" s="415"/>
      <c r="I1418" s="229"/>
      <c r="J1418" s="229">
        <f>J1416-J1417</f>
        <v>1403144093</v>
      </c>
      <c r="L1418" s="220"/>
      <c r="R1418" s="233"/>
    </row>
    <row r="1419" spans="1:18" x14ac:dyDescent="0.25">
      <c r="A1419" s="235"/>
      <c r="B1419" s="230"/>
      <c r="C1419" s="240"/>
      <c r="D1419" s="231"/>
      <c r="E1419" s="234"/>
      <c r="F1419" s="240"/>
      <c r="G1419" s="414" t="s">
        <v>15</v>
      </c>
      <c r="H1419" s="415"/>
      <c r="I1419" s="237"/>
      <c r="J1419" s="227">
        <f>SUM(H8:H1413)</f>
        <v>0</v>
      </c>
      <c r="R1419" s="233"/>
    </row>
    <row r="1420" spans="1:18" x14ac:dyDescent="0.25">
      <c r="A1420" s="235"/>
      <c r="B1420" s="230"/>
      <c r="C1420" s="240"/>
      <c r="D1420" s="231"/>
      <c r="E1420" s="234"/>
      <c r="F1420" s="240"/>
      <c r="G1420" s="414" t="s">
        <v>16</v>
      </c>
      <c r="H1420" s="415"/>
      <c r="I1420" s="237"/>
      <c r="J1420" s="227">
        <f>J1418+J1419</f>
        <v>1403144093</v>
      </c>
      <c r="R1420" s="233"/>
    </row>
    <row r="1421" spans="1:18" x14ac:dyDescent="0.25">
      <c r="A1421" s="235"/>
      <c r="B1421" s="230"/>
      <c r="C1421" s="240"/>
      <c r="D1421" s="231"/>
      <c r="E1421" s="234"/>
      <c r="F1421" s="240"/>
      <c r="G1421" s="414" t="s">
        <v>5</v>
      </c>
      <c r="H1421" s="415"/>
      <c r="I1421" s="237"/>
      <c r="J1421" s="227">
        <f>SUM(I8:I1413)</f>
        <v>1398606954</v>
      </c>
      <c r="R1421" s="233"/>
    </row>
    <row r="1422" spans="1:18" x14ac:dyDescent="0.25">
      <c r="A1422" s="235"/>
      <c r="B1422" s="230"/>
      <c r="C1422" s="240"/>
      <c r="D1422" s="231"/>
      <c r="E1422" s="234"/>
      <c r="F1422" s="240"/>
      <c r="G1422" s="414" t="s">
        <v>32</v>
      </c>
      <c r="H1422" s="415"/>
      <c r="I1422" s="234" t="str">
        <f>IF(J1422&gt;0,"SALDO",IF(J1422&lt;0,"PIUTANG",IF(J1422=0,"LUNAS")))</f>
        <v>PIUTANG</v>
      </c>
      <c r="J1422" s="227">
        <f>J1421-J1420</f>
        <v>-4537139</v>
      </c>
      <c r="R1422" s="233"/>
    </row>
  </sheetData>
  <mergeCells count="13">
    <mergeCell ref="A5:J5"/>
    <mergeCell ref="A6:A7"/>
    <mergeCell ref="B6:G6"/>
    <mergeCell ref="H6:H7"/>
    <mergeCell ref="I6:I7"/>
    <mergeCell ref="J6:J7"/>
    <mergeCell ref="G1422:H1422"/>
    <mergeCell ref="G1416:H1416"/>
    <mergeCell ref="G1417:H1417"/>
    <mergeCell ref="G1418:H1418"/>
    <mergeCell ref="G1419:H1419"/>
    <mergeCell ref="G1420:H1420"/>
    <mergeCell ref="G1421:H1421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A737" sqref="A737:XFD73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  <c r="O4" s="219">
        <v>1924738</v>
      </c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7" t="s">
        <v>12</v>
      </c>
      <c r="H745" s="437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7" t="s">
        <v>13</v>
      </c>
      <c r="H746" s="437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7" t="s">
        <v>14</v>
      </c>
      <c r="H747" s="437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7" t="s">
        <v>15</v>
      </c>
      <c r="H748" s="437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7" t="s">
        <v>16</v>
      </c>
      <c r="H749" s="437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7" t="s">
        <v>5</v>
      </c>
      <c r="H750" s="437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7" t="s">
        <v>32</v>
      </c>
      <c r="H751" s="437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225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226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8" t="s">
        <v>12</v>
      </c>
      <c r="H650" s="438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7" t="s">
        <v>13</v>
      </c>
      <c r="H651" s="437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7" t="s">
        <v>14</v>
      </c>
      <c r="H652" s="437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7" t="s">
        <v>15</v>
      </c>
      <c r="H653" s="437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7" t="s">
        <v>16</v>
      </c>
      <c r="H654" s="437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7" t="s">
        <v>5</v>
      </c>
      <c r="H655" s="437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7" t="s">
        <v>32</v>
      </c>
      <c r="H656" s="437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24"/>
  <sheetViews>
    <sheetView zoomScale="85" zoomScaleNormal="85" workbookViewId="0">
      <pane ySplit="7" topLeftCell="A298" activePane="bottomLeft" state="frozen"/>
      <selection pane="bottomLeft" activeCell="B306" sqref="B3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  <c r="M1" s="219">
        <f>SUM(D281:D293)</f>
        <v>9812340</v>
      </c>
      <c r="N1" s="219">
        <v>7053025</v>
      </c>
      <c r="O1" s="219">
        <f>N1-M1</f>
        <v>-2759315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J318*-1</f>
        <v>9449815</v>
      </c>
      <c r="J2" s="218"/>
      <c r="M2" s="219">
        <f>SUM(G281:G293)</f>
        <v>318151</v>
      </c>
      <c r="N2" s="219">
        <v>6175225</v>
      </c>
      <c r="O2" s="219">
        <f>N2-M2</f>
        <v>5857074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9494189</v>
      </c>
      <c r="N3" s="219">
        <f>N1-N2</f>
        <v>877800</v>
      </c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7"/>
      <c r="I7" s="449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98">
        <v>43393</v>
      </c>
      <c r="B294" s="99">
        <v>180177725</v>
      </c>
      <c r="C294" s="100">
        <v>5</v>
      </c>
      <c r="D294" s="34">
        <v>533400</v>
      </c>
      <c r="E294" s="101"/>
      <c r="F294" s="99"/>
      <c r="G294" s="34"/>
      <c r="H294" s="102"/>
      <c r="I294" s="102"/>
      <c r="J294" s="34"/>
    </row>
    <row r="295" spans="1:10" x14ac:dyDescent="0.25">
      <c r="A295" s="98">
        <v>43393</v>
      </c>
      <c r="B295" s="99">
        <v>180177749</v>
      </c>
      <c r="C295" s="100">
        <v>3</v>
      </c>
      <c r="D295" s="34">
        <v>315350</v>
      </c>
      <c r="E295" s="101"/>
      <c r="F295" s="99"/>
      <c r="G295" s="34"/>
      <c r="H295" s="102"/>
      <c r="I295" s="102"/>
      <c r="J295" s="34"/>
    </row>
    <row r="296" spans="1:10" x14ac:dyDescent="0.25">
      <c r="A296" s="98">
        <v>43395</v>
      </c>
      <c r="B296" s="99">
        <v>180177832</v>
      </c>
      <c r="C296" s="100">
        <v>15</v>
      </c>
      <c r="D296" s="34">
        <v>1391425</v>
      </c>
      <c r="E296" s="101">
        <v>180045841</v>
      </c>
      <c r="F296" s="99">
        <v>2</v>
      </c>
      <c r="G296" s="34">
        <v>205625</v>
      </c>
      <c r="H296" s="102"/>
      <c r="I296" s="102"/>
      <c r="J296" s="34"/>
    </row>
    <row r="297" spans="1:10" x14ac:dyDescent="0.25">
      <c r="A297" s="98">
        <v>43395</v>
      </c>
      <c r="B297" s="99">
        <v>180177873</v>
      </c>
      <c r="C297" s="100">
        <v>11</v>
      </c>
      <c r="D297" s="34">
        <v>1503863</v>
      </c>
      <c r="E297" s="101"/>
      <c r="F297" s="99"/>
      <c r="G297" s="34"/>
      <c r="H297" s="102"/>
      <c r="I297" s="102"/>
      <c r="J297" s="34"/>
    </row>
    <row r="298" spans="1:10" x14ac:dyDescent="0.25">
      <c r="A298" s="98">
        <v>43396</v>
      </c>
      <c r="B298" s="99">
        <v>180177914</v>
      </c>
      <c r="C298" s="100">
        <v>4</v>
      </c>
      <c r="D298" s="34">
        <v>365663</v>
      </c>
      <c r="E298" s="101"/>
      <c r="F298" s="99"/>
      <c r="G298" s="34"/>
      <c r="H298" s="102"/>
      <c r="I298" s="102"/>
      <c r="J298" s="34"/>
    </row>
    <row r="299" spans="1:10" x14ac:dyDescent="0.25">
      <c r="A299" s="98">
        <v>43396</v>
      </c>
      <c r="B299" s="99">
        <v>180177950</v>
      </c>
      <c r="C299" s="100">
        <v>3</v>
      </c>
      <c r="D299" s="34">
        <v>345363</v>
      </c>
      <c r="E299" s="101"/>
      <c r="F299" s="99"/>
      <c r="G299" s="34"/>
      <c r="H299" s="102"/>
      <c r="I299" s="102"/>
      <c r="J299" s="34"/>
    </row>
    <row r="300" spans="1:10" x14ac:dyDescent="0.25">
      <c r="A300" s="98">
        <v>43396</v>
      </c>
      <c r="B300" s="99">
        <v>180177962</v>
      </c>
      <c r="C300" s="100">
        <v>1</v>
      </c>
      <c r="D300" s="34">
        <v>95725</v>
      </c>
      <c r="E300" s="101"/>
      <c r="F300" s="99"/>
      <c r="G300" s="34"/>
      <c r="H300" s="102"/>
      <c r="I300" s="102"/>
      <c r="J300" s="34"/>
    </row>
    <row r="301" spans="1:10" x14ac:dyDescent="0.25">
      <c r="A301" s="98">
        <v>43397</v>
      </c>
      <c r="B301" s="99">
        <v>180177995</v>
      </c>
      <c r="C301" s="100">
        <v>5</v>
      </c>
      <c r="D301" s="34">
        <v>387275</v>
      </c>
      <c r="E301" s="101"/>
      <c r="F301" s="99"/>
      <c r="G301" s="34"/>
      <c r="H301" s="102"/>
      <c r="I301" s="102"/>
      <c r="J301" s="34"/>
    </row>
    <row r="302" spans="1:10" x14ac:dyDescent="0.25">
      <c r="A302" s="98">
        <v>43397</v>
      </c>
      <c r="B302" s="99">
        <v>180178031</v>
      </c>
      <c r="C302" s="100">
        <v>11</v>
      </c>
      <c r="D302" s="34">
        <v>1099088</v>
      </c>
      <c r="E302" s="101"/>
      <c r="F302" s="99"/>
      <c r="G302" s="34"/>
      <c r="H302" s="102"/>
      <c r="I302" s="102"/>
      <c r="J302" s="34"/>
    </row>
    <row r="303" spans="1:10" x14ac:dyDescent="0.25">
      <c r="A303" s="98">
        <v>43398</v>
      </c>
      <c r="B303" s="99">
        <v>180178058</v>
      </c>
      <c r="C303" s="100">
        <v>8</v>
      </c>
      <c r="D303" s="34">
        <v>718288</v>
      </c>
      <c r="E303" s="101">
        <v>180045882</v>
      </c>
      <c r="F303" s="99">
        <v>2</v>
      </c>
      <c r="G303" s="34">
        <v>106750</v>
      </c>
      <c r="H303" s="102"/>
      <c r="I303" s="102"/>
      <c r="J303" s="34"/>
    </row>
    <row r="304" spans="1:10" x14ac:dyDescent="0.25">
      <c r="A304" s="98">
        <v>43398</v>
      </c>
      <c r="B304" s="99">
        <v>180178087</v>
      </c>
      <c r="C304" s="100">
        <v>11</v>
      </c>
      <c r="D304" s="34">
        <v>1055950</v>
      </c>
      <c r="E304" s="101">
        <v>180045886</v>
      </c>
      <c r="F304" s="99">
        <v>1</v>
      </c>
      <c r="G304" s="34">
        <v>59588</v>
      </c>
      <c r="H304" s="102"/>
      <c r="I304" s="102"/>
      <c r="J304" s="34"/>
    </row>
    <row r="305" spans="1:16" x14ac:dyDescent="0.25">
      <c r="A305" s="98">
        <v>43399</v>
      </c>
      <c r="B305" s="99">
        <v>180178116</v>
      </c>
      <c r="C305" s="100">
        <v>4</v>
      </c>
      <c r="D305" s="34">
        <v>398475</v>
      </c>
      <c r="E305" s="101"/>
      <c r="F305" s="99"/>
      <c r="G305" s="34"/>
      <c r="H305" s="102"/>
      <c r="I305" s="102"/>
      <c r="J305" s="34"/>
    </row>
    <row r="306" spans="1:16" x14ac:dyDescent="0.25">
      <c r="A306" s="98">
        <v>43399</v>
      </c>
      <c r="B306" s="99">
        <v>180178150</v>
      </c>
      <c r="C306" s="100">
        <v>14</v>
      </c>
      <c r="D306" s="34">
        <v>1611925</v>
      </c>
      <c r="E306" s="101"/>
      <c r="F306" s="99"/>
      <c r="G306" s="34"/>
      <c r="H306" s="102"/>
      <c r="I306" s="102"/>
      <c r="J306" s="34"/>
    </row>
    <row r="307" spans="1:16" x14ac:dyDescent="0.25">
      <c r="A307" s="98"/>
      <c r="B307" s="99"/>
      <c r="C307" s="100"/>
      <c r="D307" s="34"/>
      <c r="E307" s="101"/>
      <c r="F307" s="99"/>
      <c r="G307" s="34"/>
      <c r="H307" s="102"/>
      <c r="I307" s="102"/>
      <c r="J307" s="34"/>
    </row>
    <row r="308" spans="1:16" x14ac:dyDescent="0.25">
      <c r="A308" s="98"/>
      <c r="B308" s="99"/>
      <c r="C308" s="100"/>
      <c r="D308" s="34"/>
      <c r="E308" s="101"/>
      <c r="F308" s="99"/>
      <c r="G308" s="34"/>
      <c r="H308" s="102"/>
      <c r="I308" s="102"/>
      <c r="J308" s="34"/>
    </row>
    <row r="309" spans="1:16" x14ac:dyDescent="0.25">
      <c r="A309" s="235"/>
      <c r="B309" s="234"/>
      <c r="C309" s="240"/>
      <c r="D309" s="236"/>
      <c r="E309" s="237"/>
      <c r="F309" s="234"/>
      <c r="G309" s="236"/>
      <c r="H309" s="239"/>
      <c r="I309" s="239"/>
      <c r="J309" s="236"/>
    </row>
    <row r="310" spans="1:16" x14ac:dyDescent="0.25">
      <c r="A310" s="235"/>
      <c r="B310" s="223" t="s">
        <v>11</v>
      </c>
      <c r="C310" s="232">
        <f>SUM(C8:C309)</f>
        <v>1966</v>
      </c>
      <c r="D310" s="224"/>
      <c r="E310" s="223" t="s">
        <v>11</v>
      </c>
      <c r="F310" s="223">
        <f>SUM(F8:F309)</f>
        <v>230</v>
      </c>
      <c r="G310" s="224">
        <f>SUM(G8:G309)</f>
        <v>24645079</v>
      </c>
      <c r="H310" s="239"/>
      <c r="I310" s="239"/>
      <c r="J310" s="236"/>
    </row>
    <row r="311" spans="1:16" x14ac:dyDescent="0.25">
      <c r="A311" s="235"/>
      <c r="B311" s="223"/>
      <c r="C311" s="232"/>
      <c r="D311" s="224"/>
      <c r="E311" s="237"/>
      <c r="F311" s="234"/>
      <c r="G311" s="236"/>
      <c r="H311" s="239"/>
      <c r="I311" s="239"/>
      <c r="J311" s="236"/>
    </row>
    <row r="312" spans="1:16" x14ac:dyDescent="0.25">
      <c r="A312" s="225"/>
      <c r="B312" s="226"/>
      <c r="C312" s="240"/>
      <c r="D312" s="236"/>
      <c r="E312" s="223"/>
      <c r="F312" s="234"/>
      <c r="G312" s="411" t="s">
        <v>12</v>
      </c>
      <c r="H312" s="411"/>
      <c r="I312" s="239"/>
      <c r="J312" s="227">
        <f>SUM(D8:D309)</f>
        <v>190794356</v>
      </c>
    </row>
    <row r="313" spans="1:16" x14ac:dyDescent="0.25">
      <c r="A313" s="235"/>
      <c r="B313" s="234"/>
      <c r="C313" s="240"/>
      <c r="D313" s="236"/>
      <c r="E313" s="223"/>
      <c r="F313" s="234"/>
      <c r="G313" s="411" t="s">
        <v>13</v>
      </c>
      <c r="H313" s="411"/>
      <c r="I313" s="239"/>
      <c r="J313" s="227">
        <f>SUM(G8:G309)</f>
        <v>24645079</v>
      </c>
    </row>
    <row r="314" spans="1:16" x14ac:dyDescent="0.25">
      <c r="A314" s="228"/>
      <c r="B314" s="237"/>
      <c r="C314" s="240"/>
      <c r="D314" s="236"/>
      <c r="E314" s="237"/>
      <c r="F314" s="234"/>
      <c r="G314" s="411" t="s">
        <v>14</v>
      </c>
      <c r="H314" s="411"/>
      <c r="I314" s="41"/>
      <c r="J314" s="229">
        <f>J312-J313</f>
        <v>166149277</v>
      </c>
    </row>
    <row r="315" spans="1:16" x14ac:dyDescent="0.25">
      <c r="A315" s="235"/>
      <c r="B315" s="230"/>
      <c r="C315" s="240"/>
      <c r="D315" s="231"/>
      <c r="E315" s="237"/>
      <c r="F315" s="223"/>
      <c r="G315" s="411" t="s">
        <v>15</v>
      </c>
      <c r="H315" s="411"/>
      <c r="I315" s="239"/>
      <c r="J315" s="227">
        <f>SUM(H8:H311)</f>
        <v>375000</v>
      </c>
    </row>
    <row r="316" spans="1:16" x14ac:dyDescent="0.25">
      <c r="A316" s="235"/>
      <c r="B316" s="230"/>
      <c r="C316" s="240"/>
      <c r="D316" s="231"/>
      <c r="E316" s="237"/>
      <c r="F316" s="223"/>
      <c r="G316" s="411" t="s">
        <v>16</v>
      </c>
      <c r="H316" s="411"/>
      <c r="I316" s="239"/>
      <c r="J316" s="227">
        <f>J314+J315</f>
        <v>166524277</v>
      </c>
    </row>
    <row r="317" spans="1:16" x14ac:dyDescent="0.25">
      <c r="A317" s="235"/>
      <c r="B317" s="230"/>
      <c r="C317" s="240"/>
      <c r="D317" s="231"/>
      <c r="E317" s="237"/>
      <c r="F317" s="234"/>
      <c r="G317" s="411" t="s">
        <v>5</v>
      </c>
      <c r="H317" s="411"/>
      <c r="I317" s="239"/>
      <c r="J317" s="227">
        <f>SUM(I8:I311)</f>
        <v>157074462</v>
      </c>
    </row>
    <row r="318" spans="1:16" x14ac:dyDescent="0.25">
      <c r="A318" s="235"/>
      <c r="B318" s="230"/>
      <c r="C318" s="240"/>
      <c r="D318" s="231"/>
      <c r="E318" s="237"/>
      <c r="F318" s="234"/>
      <c r="G318" s="411" t="s">
        <v>32</v>
      </c>
      <c r="H318" s="411"/>
      <c r="I318" s="240" t="str">
        <f>IF(J318&gt;0,"SALDO",IF(J318&lt;0,"PIUTANG",IF(J318=0,"LUNAS")))</f>
        <v>PIUTANG</v>
      </c>
      <c r="J318" s="227">
        <f>J317-J316</f>
        <v>-9449815</v>
      </c>
    </row>
    <row r="319" spans="1:16" x14ac:dyDescent="0.25">
      <c r="F319" s="219"/>
      <c r="G319" s="219"/>
      <c r="J319" s="219"/>
    </row>
    <row r="320" spans="1:16" x14ac:dyDescent="0.25">
      <c r="C320" s="219"/>
      <c r="D320" s="219"/>
      <c r="F320" s="219"/>
      <c r="G320" s="219"/>
      <c r="J320" s="219"/>
      <c r="L320" s="233"/>
      <c r="M320" s="233"/>
      <c r="N320" s="233"/>
      <c r="O320" s="233"/>
      <c r="P320" s="233"/>
    </row>
    <row r="321" spans="3:16" x14ac:dyDescent="0.25">
      <c r="C321" s="219"/>
      <c r="D321" s="219"/>
      <c r="F321" s="219"/>
      <c r="G321" s="219"/>
      <c r="J321" s="219"/>
      <c r="L321" s="233"/>
      <c r="M321" s="233"/>
      <c r="N321" s="233"/>
      <c r="O321" s="233"/>
      <c r="P321" s="233"/>
    </row>
    <row r="322" spans="3:16" x14ac:dyDescent="0.25">
      <c r="C322" s="219"/>
      <c r="D322" s="219"/>
      <c r="F322" s="219"/>
      <c r="G322" s="219"/>
      <c r="J322" s="219"/>
      <c r="L322" s="233"/>
      <c r="M322" s="233"/>
      <c r="N322" s="233"/>
      <c r="O322" s="233"/>
      <c r="P322" s="233"/>
    </row>
    <row r="323" spans="3:16" x14ac:dyDescent="0.25">
      <c r="C323" s="219"/>
      <c r="D323" s="219"/>
      <c r="F323" s="219"/>
      <c r="G323" s="219"/>
      <c r="J323" s="219"/>
      <c r="L323" s="233"/>
      <c r="M323" s="233"/>
      <c r="N323" s="233"/>
      <c r="O323" s="233"/>
      <c r="P323" s="233"/>
    </row>
    <row r="324" spans="3:16" x14ac:dyDescent="0.25">
      <c r="C324" s="219"/>
      <c r="D324" s="219"/>
      <c r="L324" s="233"/>
      <c r="M324" s="233"/>
      <c r="N324" s="233"/>
      <c r="O324" s="233"/>
      <c r="P32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8:H318"/>
    <mergeCell ref="G312:H312"/>
    <mergeCell ref="G313:H313"/>
    <mergeCell ref="G314:H314"/>
    <mergeCell ref="G315:H315"/>
    <mergeCell ref="G316:H316"/>
    <mergeCell ref="G317:H31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42" activePane="bottomLeft" state="frozen"/>
      <selection pane="bottomLeft" activeCell="D58" sqref="D5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J235*-1</f>
        <v>735585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7"/>
      <c r="I7" s="449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227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98">
        <v>43393</v>
      </c>
      <c r="B50" s="99">
        <v>18000129</v>
      </c>
      <c r="C50" s="100">
        <v>2</v>
      </c>
      <c r="D50" s="34">
        <v>107370</v>
      </c>
      <c r="E50" s="101"/>
      <c r="F50" s="99"/>
      <c r="G50" s="34"/>
      <c r="H50" s="102"/>
      <c r="I50" s="102"/>
      <c r="J50" s="34"/>
    </row>
    <row r="51" spans="1:10" x14ac:dyDescent="0.25">
      <c r="A51" s="98">
        <v>43395</v>
      </c>
      <c r="B51" s="99">
        <v>18000130</v>
      </c>
      <c r="C51" s="100">
        <v>1</v>
      </c>
      <c r="D51" s="34">
        <v>57750</v>
      </c>
      <c r="E51" s="101"/>
      <c r="F51" s="99"/>
      <c r="G51" s="34"/>
      <c r="H51" s="102"/>
      <c r="I51" s="102"/>
      <c r="J51" s="34"/>
    </row>
    <row r="52" spans="1:10" x14ac:dyDescent="0.25">
      <c r="A52" s="98">
        <v>43396</v>
      </c>
      <c r="B52" s="99">
        <v>18000131</v>
      </c>
      <c r="C52" s="100">
        <v>2</v>
      </c>
      <c r="D52" s="34">
        <v>110610</v>
      </c>
      <c r="E52" s="101"/>
      <c r="F52" s="99"/>
      <c r="G52" s="34"/>
      <c r="H52" s="102"/>
      <c r="I52" s="102"/>
      <c r="J52" s="34"/>
    </row>
    <row r="53" spans="1:10" x14ac:dyDescent="0.25">
      <c r="A53" s="98">
        <v>43396</v>
      </c>
      <c r="B53" s="99">
        <v>18000132</v>
      </c>
      <c r="C53" s="100">
        <v>1</v>
      </c>
      <c r="D53" s="34">
        <v>88380</v>
      </c>
      <c r="E53" s="101"/>
      <c r="F53" s="99"/>
      <c r="G53" s="34"/>
      <c r="H53" s="102"/>
      <c r="I53" s="102"/>
      <c r="J53" s="34"/>
    </row>
    <row r="54" spans="1:10" x14ac:dyDescent="0.25">
      <c r="A54" s="98">
        <v>43396</v>
      </c>
      <c r="B54" s="99">
        <v>18000133</v>
      </c>
      <c r="C54" s="100">
        <v>1</v>
      </c>
      <c r="D54" s="34">
        <v>76500</v>
      </c>
      <c r="E54" s="101"/>
      <c r="F54" s="99"/>
      <c r="G54" s="34"/>
      <c r="H54" s="102"/>
      <c r="I54" s="102"/>
      <c r="J54" s="34"/>
    </row>
    <row r="55" spans="1:10" x14ac:dyDescent="0.25">
      <c r="A55" s="98">
        <v>43398</v>
      </c>
      <c r="B55" s="99">
        <v>18000134</v>
      </c>
      <c r="C55" s="100">
        <v>2</v>
      </c>
      <c r="D55" s="34">
        <v>131985</v>
      </c>
      <c r="E55" s="101"/>
      <c r="F55" s="99"/>
      <c r="G55" s="34"/>
      <c r="H55" s="102"/>
      <c r="I55" s="102"/>
      <c r="J55" s="34"/>
    </row>
    <row r="56" spans="1:10" x14ac:dyDescent="0.25">
      <c r="A56" s="98">
        <v>43398</v>
      </c>
      <c r="B56" s="99">
        <v>18000136</v>
      </c>
      <c r="C56" s="100">
        <v>2</v>
      </c>
      <c r="D56" s="34">
        <v>51840</v>
      </c>
      <c r="E56" s="101"/>
      <c r="F56" s="99"/>
      <c r="G56" s="34"/>
      <c r="H56" s="102"/>
      <c r="I56" s="102"/>
      <c r="J56" s="34"/>
    </row>
    <row r="57" spans="1:10" x14ac:dyDescent="0.25">
      <c r="A57" s="98">
        <v>43398</v>
      </c>
      <c r="B57" s="99">
        <v>18000137</v>
      </c>
      <c r="C57" s="100">
        <v>2</v>
      </c>
      <c r="D57" s="34">
        <v>111150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80</v>
      </c>
      <c r="D227" s="224"/>
      <c r="E227" s="223" t="s">
        <v>11</v>
      </c>
      <c r="F227" s="223">
        <f>SUM(F8:F226)</f>
        <v>2</v>
      </c>
      <c r="G227" s="224">
        <f>SUM(G8:G226)</f>
        <v>191700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11" t="s">
        <v>12</v>
      </c>
      <c r="H229" s="411"/>
      <c r="I229" s="239"/>
      <c r="J229" s="227">
        <f>SUM(D8:D226)</f>
        <v>5190518</v>
      </c>
    </row>
    <row r="230" spans="1:10" x14ac:dyDescent="0.25">
      <c r="A230" s="235"/>
      <c r="B230" s="234"/>
      <c r="C230" s="240"/>
      <c r="D230" s="236"/>
      <c r="E230" s="223"/>
      <c r="F230" s="234"/>
      <c r="G230" s="411" t="s">
        <v>13</v>
      </c>
      <c r="H230" s="411"/>
      <c r="I230" s="239"/>
      <c r="J230" s="227">
        <f>SUM(G8:G226)</f>
        <v>191700</v>
      </c>
    </row>
    <row r="231" spans="1:10" x14ac:dyDescent="0.25">
      <c r="A231" s="228"/>
      <c r="B231" s="237"/>
      <c r="C231" s="240"/>
      <c r="D231" s="236"/>
      <c r="E231" s="237"/>
      <c r="F231" s="234"/>
      <c r="G231" s="411" t="s">
        <v>14</v>
      </c>
      <c r="H231" s="411"/>
      <c r="I231" s="41"/>
      <c r="J231" s="229">
        <f>J229-J230</f>
        <v>4998818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15</v>
      </c>
      <c r="H232" s="411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11" t="s">
        <v>16</v>
      </c>
      <c r="H233" s="411"/>
      <c r="I233" s="239"/>
      <c r="J233" s="227">
        <f>J231+J232</f>
        <v>4998818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5</v>
      </c>
      <c r="H234" s="411"/>
      <c r="I234" s="239"/>
      <c r="J234" s="227">
        <f>SUM(I8:I228)</f>
        <v>4263233</v>
      </c>
    </row>
    <row r="235" spans="1:10" x14ac:dyDescent="0.25">
      <c r="A235" s="235"/>
      <c r="B235" s="230"/>
      <c r="C235" s="240"/>
      <c r="D235" s="231"/>
      <c r="E235" s="237"/>
      <c r="F235" s="234"/>
      <c r="G235" s="411" t="s">
        <v>32</v>
      </c>
      <c r="H235" s="411"/>
      <c r="I235" s="240" t="str">
        <f>IF(J235&gt;0,"SALDO",IF(J235&lt;0,"PIUTANG",IF(J235=0,"LUNAS")))</f>
        <v>PIUTANG</v>
      </c>
      <c r="J235" s="227">
        <f>J234-J233</f>
        <v>-735585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94"/>
  <sheetViews>
    <sheetView workbookViewId="0">
      <pane ySplit="7" topLeftCell="A76" activePane="bottomLeft" state="frozen"/>
      <selection pane="bottomLeft" activeCell="K91" sqref="K9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5" t="s">
        <v>22</v>
      </c>
      <c r="G1" s="405"/>
      <c r="H1" s="405"/>
      <c r="I1" s="220" t="s">
        <v>189</v>
      </c>
      <c r="J1" s="218"/>
      <c r="L1" s="238">
        <f>SUM(D77:D80)</f>
        <v>1296751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5" t="s">
        <v>21</v>
      </c>
      <c r="G2" s="405"/>
      <c r="H2" s="405"/>
      <c r="I2" s="220">
        <f>J94*-1</f>
        <v>1397813</v>
      </c>
      <c r="J2" s="218"/>
      <c r="L2" s="238">
        <f>SUM(G77:G80)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1141526</v>
      </c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49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2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</row>
    <row r="72" spans="1:12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</row>
    <row r="73" spans="1:12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</row>
    <row r="74" spans="1:12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2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2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2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2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2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2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98">
        <v>43397</v>
      </c>
      <c r="B81" s="99">
        <v>180177992</v>
      </c>
      <c r="C81" s="253">
        <v>4</v>
      </c>
      <c r="D81" s="34">
        <v>455875</v>
      </c>
      <c r="E81" s="101"/>
      <c r="F81" s="99"/>
      <c r="G81" s="34"/>
      <c r="H81" s="101"/>
      <c r="I81" s="102"/>
      <c r="J81" s="34"/>
      <c r="L81" s="238"/>
    </row>
    <row r="82" spans="1:12" x14ac:dyDescent="0.25">
      <c r="A82" s="98">
        <v>43398</v>
      </c>
      <c r="B82" s="99">
        <v>180178052</v>
      </c>
      <c r="C82" s="253">
        <v>3</v>
      </c>
      <c r="D82" s="34">
        <v>453600</v>
      </c>
      <c r="E82" s="101"/>
      <c r="F82" s="99"/>
      <c r="G82" s="34"/>
      <c r="H82" s="101"/>
      <c r="I82" s="102"/>
      <c r="J82" s="34"/>
      <c r="L82" s="238"/>
    </row>
    <row r="83" spans="1:12" x14ac:dyDescent="0.25">
      <c r="A83" s="98">
        <v>43399</v>
      </c>
      <c r="B83" s="99">
        <v>180178115</v>
      </c>
      <c r="C83" s="253">
        <v>4</v>
      </c>
      <c r="D83" s="34">
        <v>488338</v>
      </c>
      <c r="E83" s="101"/>
      <c r="F83" s="99"/>
      <c r="G83" s="34"/>
      <c r="H83" s="101"/>
      <c r="I83" s="102"/>
      <c r="J83" s="34"/>
      <c r="L83" s="238"/>
    </row>
    <row r="84" spans="1:12" x14ac:dyDescent="0.25">
      <c r="A84" s="98"/>
      <c r="B84" s="99"/>
      <c r="C84" s="253"/>
      <c r="D84" s="34"/>
      <c r="E84" s="101"/>
      <c r="F84" s="99"/>
      <c r="G84" s="34"/>
      <c r="H84" s="101"/>
      <c r="I84" s="102"/>
      <c r="J84" s="34"/>
      <c r="L84" s="238"/>
    </row>
    <row r="85" spans="1:12" x14ac:dyDescent="0.25">
      <c r="A85" s="235"/>
      <c r="B85" s="234"/>
      <c r="C85" s="26"/>
      <c r="D85" s="236"/>
      <c r="E85" s="237"/>
      <c r="F85" s="234"/>
      <c r="G85" s="236"/>
      <c r="H85" s="237"/>
      <c r="I85" s="239"/>
      <c r="J85" s="236"/>
    </row>
    <row r="86" spans="1:12" x14ac:dyDescent="0.25">
      <c r="A86" s="235"/>
      <c r="B86" s="223" t="s">
        <v>11</v>
      </c>
      <c r="C86" s="27">
        <f>SUM(C8:C85)</f>
        <v>242</v>
      </c>
      <c r="D86" s="224"/>
      <c r="E86" s="223" t="s">
        <v>11</v>
      </c>
      <c r="F86" s="223">
        <f>SUM(F8:F85)</f>
        <v>12</v>
      </c>
      <c r="G86" s="5"/>
      <c r="H86" s="234"/>
      <c r="I86" s="240"/>
      <c r="J86" s="5"/>
    </row>
    <row r="87" spans="1:12" x14ac:dyDescent="0.25">
      <c r="A87" s="235"/>
      <c r="B87" s="223"/>
      <c r="C87" s="27"/>
      <c r="D87" s="224"/>
      <c r="E87" s="223"/>
      <c r="F87" s="223"/>
      <c r="G87" s="32"/>
      <c r="H87" s="33"/>
      <c r="I87" s="240"/>
      <c r="J87" s="5"/>
    </row>
    <row r="88" spans="1:12" x14ac:dyDescent="0.25">
      <c r="A88" s="225"/>
      <c r="B88" s="226"/>
      <c r="C88" s="26"/>
      <c r="D88" s="236"/>
      <c r="E88" s="223"/>
      <c r="F88" s="234"/>
      <c r="G88" s="411" t="s">
        <v>12</v>
      </c>
      <c r="H88" s="411"/>
      <c r="I88" s="239"/>
      <c r="J88" s="227">
        <f>SUM(D8:D85)</f>
        <v>26584531</v>
      </c>
    </row>
    <row r="89" spans="1:12" x14ac:dyDescent="0.25">
      <c r="A89" s="235"/>
      <c r="B89" s="234"/>
      <c r="C89" s="26"/>
      <c r="D89" s="236"/>
      <c r="E89" s="237"/>
      <c r="F89" s="234"/>
      <c r="G89" s="411" t="s">
        <v>13</v>
      </c>
      <c r="H89" s="411"/>
      <c r="I89" s="239"/>
      <c r="J89" s="227">
        <f>SUM(G8:G85)</f>
        <v>1253614</v>
      </c>
    </row>
    <row r="90" spans="1:12" x14ac:dyDescent="0.25">
      <c r="A90" s="228"/>
      <c r="B90" s="237"/>
      <c r="C90" s="26"/>
      <c r="D90" s="236"/>
      <c r="E90" s="237"/>
      <c r="F90" s="234"/>
      <c r="G90" s="411" t="s">
        <v>14</v>
      </c>
      <c r="H90" s="411"/>
      <c r="I90" s="41"/>
      <c r="J90" s="229">
        <f>J88-J89</f>
        <v>25330917</v>
      </c>
    </row>
    <row r="91" spans="1:12" x14ac:dyDescent="0.25">
      <c r="A91" s="235"/>
      <c r="B91" s="230"/>
      <c r="C91" s="26"/>
      <c r="D91" s="231"/>
      <c r="E91" s="237"/>
      <c r="F91" s="234"/>
      <c r="G91" s="411" t="s">
        <v>15</v>
      </c>
      <c r="H91" s="411"/>
      <c r="I91" s="239"/>
      <c r="J91" s="227">
        <f>SUM(H8:H86)</f>
        <v>0</v>
      </c>
    </row>
    <row r="92" spans="1:12" x14ac:dyDescent="0.25">
      <c r="A92" s="235"/>
      <c r="B92" s="230"/>
      <c r="C92" s="26"/>
      <c r="D92" s="231"/>
      <c r="E92" s="237"/>
      <c r="F92" s="234"/>
      <c r="G92" s="411" t="s">
        <v>16</v>
      </c>
      <c r="H92" s="411"/>
      <c r="I92" s="239"/>
      <c r="J92" s="227">
        <f>J90+J91</f>
        <v>25330917</v>
      </c>
    </row>
    <row r="93" spans="1:12" x14ac:dyDescent="0.25">
      <c r="A93" s="235"/>
      <c r="B93" s="230"/>
      <c r="C93" s="26"/>
      <c r="D93" s="231"/>
      <c r="E93" s="237"/>
      <c r="F93" s="234"/>
      <c r="G93" s="411" t="s">
        <v>5</v>
      </c>
      <c r="H93" s="411"/>
      <c r="I93" s="239"/>
      <c r="J93" s="227">
        <f>SUM(I8:I86)</f>
        <v>23933104</v>
      </c>
    </row>
    <row r="94" spans="1:12" x14ac:dyDescent="0.25">
      <c r="A94" s="235"/>
      <c r="B94" s="230"/>
      <c r="C94" s="26"/>
      <c r="D94" s="231"/>
      <c r="E94" s="237"/>
      <c r="F94" s="234"/>
      <c r="G94" s="411" t="s">
        <v>32</v>
      </c>
      <c r="H94" s="411"/>
      <c r="I94" s="240" t="str">
        <f>IF(J94&gt;0,"SALDO",IF(J94&lt;0,"PIUTANG",IF(J94=0,"LUNAS")))</f>
        <v>PIUTANG</v>
      </c>
      <c r="J94" s="227">
        <f>J93-J92</f>
        <v>-1397813</v>
      </c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I185" sqref="I18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5" t="s">
        <v>22</v>
      </c>
      <c r="G1" s="405"/>
      <c r="H1" s="405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7"/>
      <c r="I7" s="449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11" t="s">
        <v>12</v>
      </c>
      <c r="H190" s="411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11" t="s">
        <v>13</v>
      </c>
      <c r="H191" s="411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11" t="s">
        <v>14</v>
      </c>
      <c r="H192" s="411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11" t="s">
        <v>15</v>
      </c>
      <c r="H193" s="411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11" t="s">
        <v>16</v>
      </c>
      <c r="H194" s="411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11" t="s">
        <v>5</v>
      </c>
      <c r="H195" s="411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11" t="s">
        <v>32</v>
      </c>
      <c r="H196" s="411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6:H196"/>
    <mergeCell ref="G190:H190"/>
    <mergeCell ref="G191:H191"/>
    <mergeCell ref="G192:H192"/>
    <mergeCell ref="G193:H193"/>
    <mergeCell ref="G194:H194"/>
    <mergeCell ref="G195:H19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9" activePane="bottomLeft" state="frozen"/>
      <selection pane="bottomLeft" activeCell="J74" sqref="J7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5" t="s">
        <v>22</v>
      </c>
      <c r="G1" s="405"/>
      <c r="H1" s="405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J85*-1</f>
        <v>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M5" s="37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M6" s="37"/>
    </row>
    <row r="7" spans="1:17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>
        <v>43384</v>
      </c>
      <c r="B72" s="99">
        <v>180177022</v>
      </c>
      <c r="C72" s="100">
        <v>3</v>
      </c>
      <c r="D72" s="34">
        <v>364963</v>
      </c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>
        <v>43387</v>
      </c>
      <c r="B73" s="99">
        <v>180177254</v>
      </c>
      <c r="C73" s="100">
        <v>2</v>
      </c>
      <c r="D73" s="34">
        <v>191188</v>
      </c>
      <c r="E73" s="101">
        <v>180045708</v>
      </c>
      <c r="F73" s="99">
        <v>6</v>
      </c>
      <c r="G73" s="34">
        <v>626850</v>
      </c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>
        <v>43391</v>
      </c>
      <c r="B74" s="99">
        <v>180177556</v>
      </c>
      <c r="C74" s="100">
        <v>1</v>
      </c>
      <c r="D74" s="34">
        <v>110075</v>
      </c>
      <c r="E74" s="101"/>
      <c r="F74" s="99"/>
      <c r="G74" s="34"/>
      <c r="H74" s="102"/>
      <c r="I74" s="102">
        <v>592639</v>
      </c>
      <c r="J74" s="34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390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1" t="s">
        <v>12</v>
      </c>
      <c r="H79" s="411"/>
      <c r="I79" s="39"/>
      <c r="J79" s="13">
        <f>SUM(D8:D76)</f>
        <v>43478065</v>
      </c>
      <c r="M79" s="37"/>
    </row>
    <row r="80" spans="1:17" x14ac:dyDescent="0.25">
      <c r="A80" s="4"/>
      <c r="B80" s="3"/>
      <c r="C80" s="40"/>
      <c r="D80" s="6"/>
      <c r="E80" s="7"/>
      <c r="F80" s="3"/>
      <c r="G80" s="411" t="s">
        <v>13</v>
      </c>
      <c r="H80" s="411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1" t="s">
        <v>14</v>
      </c>
      <c r="H81" s="411"/>
      <c r="I81" s="41"/>
      <c r="J81" s="15">
        <f>J79-J80</f>
        <v>29949868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1" t="s">
        <v>15</v>
      </c>
      <c r="H82" s="411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1" t="s">
        <v>16</v>
      </c>
      <c r="H83" s="411"/>
      <c r="I83" s="39"/>
      <c r="J83" s="13">
        <f>J81+J82</f>
        <v>29949868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1" t="s">
        <v>5</v>
      </c>
      <c r="H84" s="411"/>
      <c r="I84" s="39"/>
      <c r="J84" s="13">
        <f>SUM(I8:I77)</f>
        <v>29949868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1" t="s">
        <v>32</v>
      </c>
      <c r="H85" s="411"/>
      <c r="I85" s="40" t="str">
        <f>IF(J85&gt;0,"SALDO",IF(J85&lt;0,"PIUTANG",IF(J85=0,"LUNAS")))</f>
        <v>LUNAS</v>
      </c>
      <c r="J85" s="13">
        <f>J84-J83</f>
        <v>0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2" activePane="bottomLeft" state="frozen"/>
      <selection pane="bottomLeft" activeCell="E26" sqref="E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J37*-1</f>
        <v>2577375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49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/>
      <c r="J26" s="34"/>
      <c r="L26" s="238"/>
    </row>
    <row r="27" spans="1:12" s="233" customFormat="1" x14ac:dyDescent="0.25">
      <c r="A27" s="98"/>
      <c r="B27" s="99"/>
      <c r="C27" s="253"/>
      <c r="D27" s="34"/>
      <c r="E27" s="101"/>
      <c r="F27" s="99"/>
      <c r="G27" s="34"/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626</v>
      </c>
      <c r="D29" s="9"/>
      <c r="E29" s="8" t="s">
        <v>11</v>
      </c>
      <c r="F29" s="8">
        <f>SUM(F8:F28)</f>
        <v>102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1" t="s">
        <v>12</v>
      </c>
      <c r="H31" s="411"/>
      <c r="I31" s="39"/>
      <c r="J31" s="13">
        <f>SUM(D8:D28)</f>
        <v>65504254</v>
      </c>
    </row>
    <row r="32" spans="1:12" x14ac:dyDescent="0.25">
      <c r="A32" s="4"/>
      <c r="B32" s="3"/>
      <c r="C32" s="26"/>
      <c r="D32" s="6"/>
      <c r="E32" s="7"/>
      <c r="F32" s="3"/>
      <c r="G32" s="411" t="s">
        <v>13</v>
      </c>
      <c r="H32" s="411"/>
      <c r="I32" s="39"/>
      <c r="J32" s="13">
        <f>SUM(G8:G28)</f>
        <v>10992879</v>
      </c>
    </row>
    <row r="33" spans="1:10" x14ac:dyDescent="0.25">
      <c r="A33" s="14"/>
      <c r="B33" s="7"/>
      <c r="C33" s="26"/>
      <c r="D33" s="6"/>
      <c r="E33" s="7"/>
      <c r="F33" s="3"/>
      <c r="G33" s="411" t="s">
        <v>14</v>
      </c>
      <c r="H33" s="411"/>
      <c r="I33" s="41"/>
      <c r="J33" s="15">
        <f>J31-J32</f>
        <v>54511375</v>
      </c>
    </row>
    <row r="34" spans="1:10" x14ac:dyDescent="0.25">
      <c r="A34" s="4"/>
      <c r="B34" s="16"/>
      <c r="C34" s="26"/>
      <c r="D34" s="17"/>
      <c r="E34" s="7"/>
      <c r="F34" s="3"/>
      <c r="G34" s="411" t="s">
        <v>15</v>
      </c>
      <c r="H34" s="411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1" t="s">
        <v>16</v>
      </c>
      <c r="H35" s="411"/>
      <c r="I35" s="39"/>
      <c r="J35" s="13">
        <f>J33+J34</f>
        <v>54511375</v>
      </c>
    </row>
    <row r="36" spans="1:10" x14ac:dyDescent="0.25">
      <c r="A36" s="4"/>
      <c r="B36" s="16"/>
      <c r="C36" s="26"/>
      <c r="D36" s="17"/>
      <c r="E36" s="7"/>
      <c r="F36" s="3"/>
      <c r="G36" s="411" t="s">
        <v>5</v>
      </c>
      <c r="H36" s="411"/>
      <c r="I36" s="39"/>
      <c r="J36" s="13">
        <f>SUM(I8:I29)</f>
        <v>51934000</v>
      </c>
    </row>
    <row r="37" spans="1:10" x14ac:dyDescent="0.25">
      <c r="A37" s="4"/>
      <c r="B37" s="16"/>
      <c r="C37" s="26"/>
      <c r="D37" s="17"/>
      <c r="E37" s="7"/>
      <c r="F37" s="3"/>
      <c r="G37" s="411" t="s">
        <v>32</v>
      </c>
      <c r="H37" s="411"/>
      <c r="I37" s="40" t="str">
        <f>IF(J37&gt;0,"SALDO",IF(J37&lt;0,"PIUTANG",IF(J37=0,"LUNAS")))</f>
        <v>PIUTANG</v>
      </c>
      <c r="J37" s="13">
        <f>J36-J35</f>
        <v>-2577375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8"/>
  <sheetViews>
    <sheetView workbookViewId="0">
      <pane ySplit="7" topLeftCell="A43" activePane="bottomLeft" state="frozen"/>
      <selection pane="bottomLeft" activeCell="M54" sqref="M5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J62*-1</f>
        <v>6199126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98">
        <v>43380</v>
      </c>
      <c r="B48" s="99">
        <v>180176686</v>
      </c>
      <c r="C48" s="100">
        <v>24</v>
      </c>
      <c r="D48" s="34">
        <v>2553688</v>
      </c>
      <c r="E48" s="244"/>
      <c r="F48" s="242"/>
      <c r="G48" s="246"/>
      <c r="H48" s="245"/>
      <c r="I48" s="245"/>
      <c r="J48" s="246"/>
    </row>
    <row r="49" spans="1:16" x14ac:dyDescent="0.25">
      <c r="A49" s="98">
        <v>43389</v>
      </c>
      <c r="B49" s="99">
        <v>180177401</v>
      </c>
      <c r="C49" s="100">
        <v>19</v>
      </c>
      <c r="D49" s="34">
        <v>1895688</v>
      </c>
      <c r="E49" s="244"/>
      <c r="F49" s="242"/>
      <c r="G49" s="246"/>
      <c r="H49" s="245"/>
      <c r="I49" s="245"/>
      <c r="J49" s="246"/>
    </row>
    <row r="50" spans="1:16" x14ac:dyDescent="0.25">
      <c r="A50" s="98">
        <v>43389</v>
      </c>
      <c r="B50" s="99">
        <v>180177402</v>
      </c>
      <c r="C50" s="100">
        <v>13</v>
      </c>
      <c r="D50" s="34">
        <v>1452850</v>
      </c>
      <c r="E50" s="244"/>
      <c r="F50" s="242"/>
      <c r="G50" s="246"/>
      <c r="H50" s="245"/>
      <c r="I50" s="245"/>
      <c r="J50" s="246"/>
    </row>
    <row r="51" spans="1:16" x14ac:dyDescent="0.25">
      <c r="A51" s="98">
        <v>43389</v>
      </c>
      <c r="B51" s="99">
        <v>180177403</v>
      </c>
      <c r="C51" s="100">
        <v>10</v>
      </c>
      <c r="D51" s="34">
        <v>1123150</v>
      </c>
      <c r="E51" s="244"/>
      <c r="F51" s="242"/>
      <c r="G51" s="246"/>
      <c r="H51" s="245"/>
      <c r="I51" s="245"/>
      <c r="J51" s="246"/>
    </row>
    <row r="52" spans="1:16" x14ac:dyDescent="0.25">
      <c r="A52" s="98">
        <v>43390</v>
      </c>
      <c r="B52" s="99"/>
      <c r="C52" s="100"/>
      <c r="D52" s="34"/>
      <c r="E52" s="101">
        <v>180045759</v>
      </c>
      <c r="F52" s="99">
        <v>6</v>
      </c>
      <c r="G52" s="34">
        <v>681100</v>
      </c>
      <c r="H52" s="245"/>
      <c r="I52" s="245">
        <v>4000000</v>
      </c>
      <c r="J52" s="246" t="s">
        <v>17</v>
      </c>
    </row>
    <row r="53" spans="1:16" x14ac:dyDescent="0.25">
      <c r="A53" s="235"/>
      <c r="B53" s="234"/>
      <c r="C53" s="240"/>
      <c r="D53" s="236"/>
      <c r="E53" s="237"/>
      <c r="F53" s="234"/>
      <c r="G53" s="236"/>
      <c r="H53" s="239"/>
      <c r="I53" s="239"/>
      <c r="J53" s="236"/>
    </row>
    <row r="54" spans="1:16" x14ac:dyDescent="0.25">
      <c r="A54" s="235"/>
      <c r="B54" s="223" t="s">
        <v>11</v>
      </c>
      <c r="C54" s="232">
        <f>SUM(C8:C53)</f>
        <v>935</v>
      </c>
      <c r="D54" s="224"/>
      <c r="E54" s="223" t="s">
        <v>11</v>
      </c>
      <c r="F54" s="223">
        <f>SUM(F8:F53)</f>
        <v>153</v>
      </c>
      <c r="G54" s="224">
        <f>SUM(G8:G53)</f>
        <v>16094228</v>
      </c>
      <c r="H54" s="239"/>
      <c r="I54" s="239"/>
      <c r="J54" s="236"/>
    </row>
    <row r="55" spans="1:16" x14ac:dyDescent="0.25">
      <c r="A55" s="235"/>
      <c r="B55" s="223"/>
      <c r="C55" s="232"/>
      <c r="D55" s="224"/>
      <c r="E55" s="237"/>
      <c r="F55" s="234"/>
      <c r="G55" s="236"/>
      <c r="H55" s="239"/>
      <c r="I55" s="239"/>
      <c r="J55" s="236"/>
    </row>
    <row r="56" spans="1:16" x14ac:dyDescent="0.25">
      <c r="A56" s="225"/>
      <c r="B56" s="226"/>
      <c r="C56" s="240"/>
      <c r="D56" s="236"/>
      <c r="E56" s="223"/>
      <c r="F56" s="234"/>
      <c r="G56" s="411" t="s">
        <v>12</v>
      </c>
      <c r="H56" s="411"/>
      <c r="I56" s="239"/>
      <c r="J56" s="227">
        <f>SUM(D8:D53)</f>
        <v>97650530</v>
      </c>
    </row>
    <row r="57" spans="1:16" x14ac:dyDescent="0.25">
      <c r="A57" s="235"/>
      <c r="B57" s="234"/>
      <c r="C57" s="240"/>
      <c r="D57" s="236"/>
      <c r="E57" s="223"/>
      <c r="F57" s="234"/>
      <c r="G57" s="411" t="s">
        <v>13</v>
      </c>
      <c r="H57" s="411"/>
      <c r="I57" s="239"/>
      <c r="J57" s="227">
        <f>SUM(G8:G53)</f>
        <v>16094228</v>
      </c>
    </row>
    <row r="58" spans="1:16" x14ac:dyDescent="0.25">
      <c r="A58" s="228"/>
      <c r="B58" s="237"/>
      <c r="C58" s="240"/>
      <c r="D58" s="236"/>
      <c r="E58" s="237"/>
      <c r="F58" s="234"/>
      <c r="G58" s="411" t="s">
        <v>14</v>
      </c>
      <c r="H58" s="411"/>
      <c r="I58" s="41"/>
      <c r="J58" s="229">
        <f>J56-J57</f>
        <v>81556302</v>
      </c>
    </row>
    <row r="59" spans="1:16" x14ac:dyDescent="0.25">
      <c r="A59" s="235"/>
      <c r="B59" s="230"/>
      <c r="C59" s="240"/>
      <c r="D59" s="231"/>
      <c r="E59" s="237"/>
      <c r="F59" s="223"/>
      <c r="G59" s="411" t="s">
        <v>15</v>
      </c>
      <c r="H59" s="411"/>
      <c r="I59" s="239"/>
      <c r="J59" s="227">
        <f>SUM(H8:H55)</f>
        <v>0</v>
      </c>
    </row>
    <row r="60" spans="1:16" x14ac:dyDescent="0.25">
      <c r="A60" s="235"/>
      <c r="B60" s="230"/>
      <c r="C60" s="240"/>
      <c r="D60" s="231"/>
      <c r="E60" s="237"/>
      <c r="F60" s="223"/>
      <c r="G60" s="411" t="s">
        <v>16</v>
      </c>
      <c r="H60" s="411"/>
      <c r="I60" s="239"/>
      <c r="J60" s="227">
        <f>J58+J59</f>
        <v>81556302</v>
      </c>
    </row>
    <row r="61" spans="1:16" x14ac:dyDescent="0.25">
      <c r="A61" s="235"/>
      <c r="B61" s="230"/>
      <c r="C61" s="240"/>
      <c r="D61" s="231"/>
      <c r="E61" s="237"/>
      <c r="F61" s="234"/>
      <c r="G61" s="411" t="s">
        <v>5</v>
      </c>
      <c r="H61" s="411"/>
      <c r="I61" s="239"/>
      <c r="J61" s="227">
        <f>SUM(I8:I55)</f>
        <v>75357176</v>
      </c>
    </row>
    <row r="62" spans="1:16" x14ac:dyDescent="0.25">
      <c r="A62" s="235"/>
      <c r="B62" s="230"/>
      <c r="C62" s="240"/>
      <c r="D62" s="231"/>
      <c r="E62" s="237"/>
      <c r="F62" s="234"/>
      <c r="G62" s="411" t="s">
        <v>32</v>
      </c>
      <c r="H62" s="411"/>
      <c r="I62" s="240" t="str">
        <f>IF(J62&gt;0,"SALDO",IF(J62&lt;0,"PIUTANG",IF(J62=0,"LUNAS")))</f>
        <v>PIUTANG</v>
      </c>
      <c r="J62" s="227">
        <f>J61-J60</f>
        <v>-6199126</v>
      </c>
    </row>
    <row r="63" spans="1:16" x14ac:dyDescent="0.25">
      <c r="F63" s="219"/>
      <c r="G63" s="219"/>
      <c r="J63" s="219"/>
    </row>
    <row r="64" spans="1:16" x14ac:dyDescent="0.25">
      <c r="C64" s="219"/>
      <c r="D64" s="219"/>
      <c r="F64" s="219"/>
      <c r="G64" s="219"/>
      <c r="J64" s="219"/>
      <c r="M64" s="233"/>
      <c r="N64" s="233"/>
      <c r="O64" s="233"/>
      <c r="P64" s="233"/>
    </row>
    <row r="65" spans="3:16" x14ac:dyDescent="0.25">
      <c r="C65" s="219"/>
      <c r="D65" s="219"/>
      <c r="F65" s="219"/>
      <c r="G65" s="219"/>
      <c r="J65" s="219"/>
      <c r="L65" s="238"/>
      <c r="M65" s="233"/>
      <c r="N65" s="233"/>
      <c r="O65" s="233"/>
      <c r="P65" s="233"/>
    </row>
    <row r="66" spans="3:16" x14ac:dyDescent="0.25">
      <c r="C66" s="219"/>
      <c r="D66" s="219"/>
      <c r="F66" s="219"/>
      <c r="G66" s="219"/>
      <c r="J66" s="219"/>
      <c r="L66" s="238"/>
      <c r="M66" s="233"/>
      <c r="N66" s="233"/>
      <c r="O66" s="233"/>
      <c r="P66" s="233"/>
    </row>
    <row r="67" spans="3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3:16" x14ac:dyDescent="0.25">
      <c r="C68" s="219"/>
      <c r="D68" s="219"/>
      <c r="L68" s="233"/>
      <c r="M68" s="233"/>
      <c r="N68" s="233"/>
      <c r="O68" s="233"/>
      <c r="P68" s="233"/>
    </row>
  </sheetData>
  <mergeCells count="15">
    <mergeCell ref="G62:H62"/>
    <mergeCell ref="G56:H56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5" t="s">
        <v>22</v>
      </c>
      <c r="G1" s="405"/>
      <c r="H1" s="405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3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1" t="s">
        <v>12</v>
      </c>
      <c r="H30" s="411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1" t="s">
        <v>13</v>
      </c>
      <c r="H31" s="411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1" t="s">
        <v>14</v>
      </c>
      <c r="H32" s="411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1" t="s">
        <v>15</v>
      </c>
      <c r="H33" s="411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1" t="s">
        <v>16</v>
      </c>
      <c r="H34" s="411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1" t="s">
        <v>5</v>
      </c>
      <c r="H35" s="411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1" t="s">
        <v>32</v>
      </c>
      <c r="H36" s="411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5" t="s">
        <v>21</v>
      </c>
      <c r="G2" s="405"/>
      <c r="H2" s="405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7"/>
      <c r="I7" s="449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32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32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0" t="s">
        <v>21</v>
      </c>
      <c r="H1" s="450"/>
      <c r="I1" s="450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0" t="s">
        <v>108</v>
      </c>
      <c r="H2" s="450"/>
      <c r="I2" s="45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0" t="s">
        <v>109</v>
      </c>
      <c r="H3" s="450"/>
      <c r="I3" s="450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49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32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49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32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2" sqref="E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1" t="s">
        <v>49</v>
      </c>
      <c r="B1" s="451"/>
      <c r="C1" s="451"/>
    </row>
    <row r="2" spans="1:5" ht="15" customHeight="1" x14ac:dyDescent="0.25">
      <c r="A2" s="451"/>
      <c r="B2" s="451"/>
      <c r="C2" s="45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43395</v>
      </c>
      <c r="C5" s="281">
        <f>'Taufik ST'!I2</f>
        <v>4308678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43389</v>
      </c>
      <c r="C6" s="281">
        <f>'Indra Fashion'!I2</f>
        <v>1772140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43397</v>
      </c>
      <c r="C8" s="281">
        <f>Bandros!I2</f>
        <v>4537139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ESP!A294</f>
        <v>43393</v>
      </c>
      <c r="C9" s="281">
        <f>Bentang!I2</f>
        <v>6199126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43386</v>
      </c>
      <c r="C11" s="281">
        <f>ESP!I2</f>
        <v>9449815</v>
      </c>
      <c r="E11" s="289"/>
    </row>
    <row r="12" spans="1:5" s="267" customFormat="1" ht="18.75" customHeight="1" x14ac:dyDescent="0.25">
      <c r="A12" s="185" t="s">
        <v>203</v>
      </c>
      <c r="B12" s="184">
        <f>Yuan!A81</f>
        <v>43397</v>
      </c>
      <c r="C12" s="281">
        <f>Yuan!I2</f>
        <v>1397813</v>
      </c>
      <c r="E12" s="289" t="s">
        <v>189</v>
      </c>
    </row>
    <row r="13" spans="1:5" s="267" customFormat="1" ht="18.75" customHeight="1" x14ac:dyDescent="0.25">
      <c r="A13" s="185" t="s">
        <v>52</v>
      </c>
      <c r="B13" s="184" t="s">
        <v>40</v>
      </c>
      <c r="C13" s="281">
        <f>Yanyan!I2</f>
        <v>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43384</v>
      </c>
      <c r="C18" s="281">
        <f>Agus!I2</f>
        <v>2577375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43388</v>
      </c>
      <c r="C21" s="281">
        <f>'Sale ESP'!I2</f>
        <v>735585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4" t="s">
        <v>11</v>
      </c>
      <c r="B23" s="455"/>
      <c r="C23" s="452">
        <f>SUM(C5:C22)</f>
        <v>40851823.5</v>
      </c>
    </row>
    <row r="24" spans="1:5" s="267" customFormat="1" ht="15" customHeight="1" x14ac:dyDescent="0.25">
      <c r="A24" s="456"/>
      <c r="B24" s="457"/>
      <c r="C24" s="45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8" t="s">
        <v>12</v>
      </c>
      <c r="H647" s="438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7" t="s">
        <v>13</v>
      </c>
      <c r="H648" s="437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7" t="s">
        <v>14</v>
      </c>
      <c r="H649" s="437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7" t="s">
        <v>15</v>
      </c>
      <c r="H650" s="437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7" t="s">
        <v>16</v>
      </c>
      <c r="H651" s="437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7" t="s">
        <v>5</v>
      </c>
      <c r="H652" s="437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7" t="s">
        <v>32</v>
      </c>
      <c r="H653" s="437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5" t="s">
        <v>22</v>
      </c>
      <c r="G1" s="405"/>
      <c r="H1" s="40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2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49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32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9" t="s">
        <v>22</v>
      </c>
      <c r="G1" s="459"/>
      <c r="H1" s="45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63" t="s">
        <v>4</v>
      </c>
      <c r="I6" s="465" t="s">
        <v>5</v>
      </c>
      <c r="J6" s="466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4"/>
      <c r="I7" s="465"/>
      <c r="J7" s="46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8" t="s">
        <v>12</v>
      </c>
      <c r="H89" s="45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8" t="s">
        <v>13</v>
      </c>
      <c r="H90" s="45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8" t="s">
        <v>14</v>
      </c>
      <c r="H91" s="45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8" t="s">
        <v>15</v>
      </c>
      <c r="H92" s="45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8" t="s">
        <v>16</v>
      </c>
      <c r="H93" s="45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8" t="s">
        <v>5</v>
      </c>
      <c r="H94" s="45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8" t="s">
        <v>32</v>
      </c>
      <c r="H95" s="45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5" t="s">
        <v>22</v>
      </c>
      <c r="G1" s="405"/>
      <c r="H1" s="40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5" t="s">
        <v>21</v>
      </c>
      <c r="G2" s="405"/>
      <c r="H2" s="40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7"/>
      <c r="I6" s="449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32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5" t="s">
        <v>22</v>
      </c>
      <c r="G1" s="405"/>
      <c r="H1" s="40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5" t="s">
        <v>21</v>
      </c>
      <c r="G2" s="405"/>
      <c r="H2" s="40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08" t="s">
        <v>4</v>
      </c>
      <c r="I5" s="467" t="s">
        <v>5</v>
      </c>
      <c r="J5" s="410" t="s">
        <v>6</v>
      </c>
      <c r="L5" s="37"/>
      <c r="M5" s="37"/>
      <c r="N5" s="37"/>
      <c r="O5" s="37"/>
      <c r="P5" s="37"/>
      <c r="Q5" s="37"/>
    </row>
    <row r="6" spans="1:17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8"/>
      <c r="I6" s="467"/>
      <c r="J6" s="41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1" t="s">
        <v>12</v>
      </c>
      <c r="H31" s="41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1" t="s">
        <v>13</v>
      </c>
      <c r="H32" s="41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1" t="s">
        <v>14</v>
      </c>
      <c r="H33" s="41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1" t="s">
        <v>15</v>
      </c>
      <c r="H34" s="41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1" t="s">
        <v>16</v>
      </c>
      <c r="H35" s="41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1" t="s">
        <v>5</v>
      </c>
      <c r="H36" s="41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1" t="s">
        <v>32</v>
      </c>
      <c r="H37" s="41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-34807202</v>
      </c>
      <c r="J2" s="20"/>
    </row>
    <row r="4" spans="1:10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0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0" x14ac:dyDescent="0.25">
      <c r="A6" s="44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7"/>
      <c r="I6" s="449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8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8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8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8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8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8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8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8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8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8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5" t="s">
        <v>21</v>
      </c>
      <c r="G2" s="405"/>
      <c r="H2" s="405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L6" s="238"/>
    </row>
    <row r="7" spans="1:12" x14ac:dyDescent="0.25">
      <c r="A7" s="44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7"/>
      <c r="I7" s="449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32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8"/>
      <c r="I7" s="467"/>
      <c r="J7" s="41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5" t="s">
        <v>22</v>
      </c>
      <c r="G1" s="405"/>
      <c r="H1" s="40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6" t="s">
        <v>62</v>
      </c>
      <c r="B5" s="406"/>
      <c r="C5" s="406"/>
      <c r="D5" s="406"/>
      <c r="E5" s="406"/>
      <c r="F5" s="406"/>
      <c r="G5" s="406"/>
      <c r="H5" s="406"/>
      <c r="I5" s="406"/>
      <c r="J5" s="406"/>
    </row>
    <row r="6" spans="1:19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9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09"/>
      <c r="J7" s="41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32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5" t="s">
        <v>21</v>
      </c>
      <c r="G2" s="405"/>
      <c r="H2" s="40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49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32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5" t="s">
        <v>119</v>
      </c>
      <c r="G2" s="405"/>
      <c r="H2" s="405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18"/>
      <c r="N5" s="18"/>
      <c r="O5" s="37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70" t="s">
        <v>4</v>
      </c>
      <c r="I6" s="472" t="s">
        <v>5</v>
      </c>
      <c r="J6" s="473" t="s">
        <v>6</v>
      </c>
      <c r="L6" s="18"/>
      <c r="N6" s="18"/>
      <c r="O6" s="37"/>
    </row>
    <row r="7" spans="1:15" x14ac:dyDescent="0.25">
      <c r="A7" s="40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1"/>
      <c r="I7" s="472"/>
      <c r="J7" s="47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4" t="s">
        <v>12</v>
      </c>
      <c r="H19" s="4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4" t="s">
        <v>13</v>
      </c>
      <c r="H20" s="4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4" t="s">
        <v>14</v>
      </c>
      <c r="H21" s="4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4" t="s">
        <v>15</v>
      </c>
      <c r="H22" s="4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4" t="s">
        <v>16</v>
      </c>
      <c r="H23" s="4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4" t="s">
        <v>5</v>
      </c>
      <c r="H24" s="4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4" t="s">
        <v>32</v>
      </c>
      <c r="H25" s="4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5" t="s">
        <v>22</v>
      </c>
      <c r="G1" s="405"/>
      <c r="H1" s="40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49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5" t="s">
        <v>22</v>
      </c>
      <c r="G1" s="405"/>
      <c r="H1" s="405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5" t="s">
        <v>21</v>
      </c>
      <c r="G2" s="405"/>
      <c r="H2" s="405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49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32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5" t="s">
        <v>22</v>
      </c>
      <c r="G1" s="405"/>
      <c r="H1" s="405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5" t="s">
        <v>21</v>
      </c>
      <c r="G2" s="405"/>
      <c r="H2" s="405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7" x14ac:dyDescent="0.25">
      <c r="A7" s="44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49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5" t="s">
        <v>21</v>
      </c>
      <c r="G2" s="405"/>
      <c r="H2" s="405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49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5" t="s">
        <v>21</v>
      </c>
      <c r="G2" s="405"/>
      <c r="H2" s="405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49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5" t="s">
        <v>22</v>
      </c>
      <c r="G1" s="405"/>
      <c r="H1" s="405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6" x14ac:dyDescent="0.25">
      <c r="A7" s="44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49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32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5" t="s">
        <v>22</v>
      </c>
      <c r="G1" s="405"/>
      <c r="H1" s="405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5" t="s">
        <v>21</v>
      </c>
      <c r="G2" s="405"/>
      <c r="H2" s="40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74"/>
      <c r="M5" s="18"/>
      <c r="O5" s="18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  <c r="L6" s="174"/>
    </row>
    <row r="7" spans="1:15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49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32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5" t="s">
        <v>22</v>
      </c>
      <c r="G1" s="405"/>
      <c r="H1" s="40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5" t="s">
        <v>21</v>
      </c>
      <c r="G2" s="405"/>
      <c r="H2" s="405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1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1" x14ac:dyDescent="0.25">
      <c r="A7" s="44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32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J72*-1</f>
        <v>0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4" t="s">
        <v>12</v>
      </c>
      <c r="H66" s="4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13</v>
      </c>
      <c r="H67" s="4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4" t="s">
        <v>14</v>
      </c>
      <c r="H68" s="4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15</v>
      </c>
      <c r="H69" s="4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16</v>
      </c>
      <c r="H70" s="4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5</v>
      </c>
      <c r="H71" s="4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4" t="s">
        <v>32</v>
      </c>
      <c r="H72" s="4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J40*-1</f>
        <v>0</v>
      </c>
      <c r="J2" s="20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7"/>
      <c r="I6" s="449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32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J71*-1</f>
        <v>12110891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4" t="s">
        <v>12</v>
      </c>
      <c r="H65" s="4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4" t="s">
        <v>13</v>
      </c>
      <c r="H66" s="4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14</v>
      </c>
      <c r="H67" s="4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4" t="s">
        <v>15</v>
      </c>
      <c r="H68" s="4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16</v>
      </c>
      <c r="H69" s="4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5</v>
      </c>
      <c r="H70" s="4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32</v>
      </c>
      <c r="H71" s="4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2018-10-26T10:22:13Z</dcterms:modified>
</cp:coreProperties>
</file>