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62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ST'!$A$5:$J$501</definedName>
    <definedName name="_xlnm.Print_Area" localSheetId="28">Widya!$A$1:$J$25</definedName>
    <definedName name="_xlnm.Print_Area" localSheetId="7">Yuan!$N$70:$N$115</definedName>
  </definedNames>
  <calcPr calcId="144525"/>
</workbook>
</file>

<file path=xl/calcChain.xml><?xml version="1.0" encoding="utf-8"?>
<calcChain xmlns="http://schemas.openxmlformats.org/spreadsheetml/2006/main">
  <c r="B12" i="15" l="1"/>
  <c r="L2" i="58" l="1"/>
  <c r="L1" i="58"/>
  <c r="L2" i="61" l="1"/>
  <c r="L1" i="61"/>
  <c r="L2" i="35" l="1"/>
  <c r="L1" i="35"/>
  <c r="L2" i="12"/>
  <c r="L1" i="12"/>
  <c r="M2" i="2" l="1"/>
  <c r="M1" i="2"/>
  <c r="L2" i="54" l="1"/>
  <c r="L1" i="54"/>
  <c r="M2" i="57" l="1"/>
  <c r="M1" i="57"/>
  <c r="B13" i="15" l="1"/>
  <c r="B9" i="15" l="1"/>
  <c r="B6" i="15"/>
  <c r="B5" i="15"/>
  <c r="L2" i="2" l="1"/>
  <c r="L1" i="2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21" i="61" l="1"/>
  <c r="J119" i="61"/>
  <c r="J117" i="61"/>
  <c r="J116" i="61"/>
  <c r="F114" i="61"/>
  <c r="C114" i="61"/>
  <c r="J118" i="61" l="1"/>
  <c r="J120" i="61" s="1"/>
  <c r="J122" i="61" s="1"/>
  <c r="I12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05" i="58" l="1"/>
  <c r="J1603" i="58"/>
  <c r="J1601" i="58"/>
  <c r="J1600" i="58"/>
  <c r="I1598" i="58"/>
  <c r="H1598" i="58"/>
  <c r="G1598" i="58"/>
  <c r="F1598" i="58"/>
  <c r="D1598" i="58"/>
  <c r="C1598" i="58"/>
  <c r="L666" i="58"/>
  <c r="L665" i="58"/>
  <c r="M3" i="58"/>
  <c r="N3" i="58" l="1"/>
  <c r="J1602" i="58"/>
  <c r="J1604" i="58" s="1"/>
  <c r="J1606" i="58" s="1"/>
  <c r="I1606" i="58" l="1"/>
  <c r="I2" i="58"/>
  <c r="C8" i="15" s="1"/>
  <c r="M66" i="57" l="1"/>
  <c r="M65" i="57"/>
  <c r="M67" i="57" l="1"/>
  <c r="L15" i="2"/>
  <c r="L16" i="2"/>
  <c r="L17" i="2"/>
  <c r="J405" i="57" l="1"/>
  <c r="J403" i="57"/>
  <c r="J401" i="57"/>
  <c r="J400" i="57"/>
  <c r="G398" i="57"/>
  <c r="F398" i="57"/>
  <c r="C398" i="57"/>
  <c r="J402" i="57" l="1"/>
  <c r="J404" i="57" s="1"/>
  <c r="J406" i="57" s="1"/>
  <c r="I406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6" i="55"/>
  <c r="J74" i="55"/>
  <c r="J72" i="55"/>
  <c r="J71" i="55"/>
  <c r="G69" i="55"/>
  <c r="F69" i="55"/>
  <c r="C69" i="55"/>
  <c r="M1" i="56" l="1"/>
  <c r="J73" i="55"/>
  <c r="J75" i="55" s="1"/>
  <c r="J77" i="55" s="1"/>
  <c r="I77" i="55" s="1"/>
  <c r="I2" i="55" l="1"/>
  <c r="C9" i="15" s="1"/>
  <c r="I42" i="30" l="1"/>
  <c r="I44" i="30"/>
  <c r="I37" i="18" l="1"/>
  <c r="I39" i="18"/>
  <c r="L3" i="12" l="1"/>
  <c r="B17" i="15" l="1"/>
  <c r="B14" i="15"/>
  <c r="J500" i="54" l="1"/>
  <c r="J498" i="54"/>
  <c r="J496" i="54"/>
  <c r="J495" i="54"/>
  <c r="I493" i="54"/>
  <c r="H493" i="54"/>
  <c r="G493" i="54"/>
  <c r="F493" i="54"/>
  <c r="D493" i="54"/>
  <c r="C493" i="54"/>
  <c r="J497" i="54" l="1"/>
  <c r="J499" i="54" s="1"/>
  <c r="J501" i="54" s="1"/>
  <c r="I2" i="54" s="1"/>
  <c r="C5" i="15" s="1"/>
  <c r="L3" i="54"/>
  <c r="N3" i="54" s="1"/>
  <c r="I501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5" i="2" l="1"/>
  <c r="I230" i="2"/>
  <c r="H230" i="2"/>
  <c r="G230" i="2"/>
  <c r="F23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7" i="2"/>
  <c r="J233" i="2"/>
  <c r="J232" i="2"/>
  <c r="D230" i="2"/>
  <c r="C230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4" i="2"/>
  <c r="J236" i="2" s="1"/>
  <c r="J238" i="2" s="1"/>
  <c r="I238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<sst xmlns="http://schemas.openxmlformats.org/spreadsheetml/2006/main" count="2449" uniqueCount="229">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</sst>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01"/>
  <sheetViews>
    <sheetView zoomScaleNormal="100" workbookViewId="0">
      <pane ySplit="7" topLeftCell="A480" activePane="bottomLeft" state="frozen"/>
      <selection pane="bottomLeft" activeCell="E489" sqref="E48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9" t="s">
        <v>22</v>
      </c>
      <c r="G1" s="409"/>
      <c r="H1" s="409"/>
      <c r="I1" s="220" t="s">
        <v>20</v>
      </c>
      <c r="J1" s="218"/>
      <c r="L1" s="275">
        <f>SUM(D471:D480)</f>
        <v>6205590</v>
      </c>
      <c r="M1" s="238">
        <v>6205588</v>
      </c>
      <c r="N1" s="238">
        <f>L1-M1</f>
        <v>2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9" t="s">
        <v>21</v>
      </c>
      <c r="G2" s="409"/>
      <c r="H2" s="409"/>
      <c r="I2" s="220">
        <f>J501*-1</f>
        <v>4620701</v>
      </c>
      <c r="J2" s="218"/>
      <c r="L2" s="276">
        <f>SUM(G471:G480)</f>
        <v>519138</v>
      </c>
      <c r="M2" s="238">
        <v>519138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5686452</v>
      </c>
      <c r="M3" s="238">
        <f>M1-M2</f>
        <v>5686450</v>
      </c>
      <c r="N3" s="238">
        <f>L3+M3</f>
        <v>11372902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0" t="s">
        <v>59</v>
      </c>
      <c r="B5" s="410"/>
      <c r="C5" s="410"/>
      <c r="D5" s="410"/>
      <c r="E5" s="410"/>
      <c r="F5" s="410"/>
      <c r="G5" s="410"/>
      <c r="H5" s="410"/>
      <c r="I5" s="410"/>
      <c r="J5" s="410"/>
      <c r="L5" s="274"/>
      <c r="M5" s="238"/>
      <c r="N5" s="238"/>
      <c r="O5" s="238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5" x14ac:dyDescent="0.25">
      <c r="A7" s="41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2"/>
      <c r="I7" s="413"/>
      <c r="J7" s="41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7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10">
        <v>43430</v>
      </c>
      <c r="B481" s="115">
        <v>180180394</v>
      </c>
      <c r="C481" s="306">
        <v>8</v>
      </c>
      <c r="D481" s="117">
        <v>644175</v>
      </c>
      <c r="E481" s="118">
        <v>180046303</v>
      </c>
      <c r="F481" s="120">
        <v>1</v>
      </c>
      <c r="G481" s="117">
        <v>133263</v>
      </c>
      <c r="H481" s="118"/>
      <c r="I481" s="213"/>
      <c r="J481" s="117"/>
    </row>
    <row r="482" spans="1:10" ht="15.75" customHeight="1" x14ac:dyDescent="0.25">
      <c r="A482" s="210">
        <v>43430</v>
      </c>
      <c r="B482" s="115">
        <v>180180417</v>
      </c>
      <c r="C482" s="306">
        <v>2</v>
      </c>
      <c r="D482" s="117">
        <v>138600</v>
      </c>
      <c r="E482" s="118"/>
      <c r="F482" s="120"/>
      <c r="G482" s="117"/>
      <c r="H482" s="118"/>
      <c r="I482" s="213"/>
      <c r="J482" s="117"/>
    </row>
    <row r="483" spans="1:10" ht="15.75" customHeight="1" x14ac:dyDescent="0.25">
      <c r="A483" s="210">
        <v>43431</v>
      </c>
      <c r="B483" s="115">
        <v>180180469</v>
      </c>
      <c r="C483" s="306">
        <v>6</v>
      </c>
      <c r="D483" s="117">
        <v>690025</v>
      </c>
      <c r="E483" s="118"/>
      <c r="F483" s="120"/>
      <c r="G483" s="117"/>
      <c r="H483" s="118"/>
      <c r="I483" s="213"/>
      <c r="J483" s="117"/>
    </row>
    <row r="484" spans="1:10" ht="15.75" customHeight="1" x14ac:dyDescent="0.25">
      <c r="A484" s="210">
        <v>43431</v>
      </c>
      <c r="B484" s="115">
        <v>180180501</v>
      </c>
      <c r="C484" s="306">
        <v>2</v>
      </c>
      <c r="D484" s="117">
        <v>195738</v>
      </c>
      <c r="E484" s="118"/>
      <c r="F484" s="120"/>
      <c r="G484" s="117"/>
      <c r="H484" s="118"/>
      <c r="I484" s="213"/>
      <c r="J484" s="117"/>
    </row>
    <row r="485" spans="1:10" ht="15.75" customHeight="1" x14ac:dyDescent="0.25">
      <c r="A485" s="210">
        <v>43432</v>
      </c>
      <c r="B485" s="115">
        <v>180180534</v>
      </c>
      <c r="C485" s="306">
        <v>7</v>
      </c>
      <c r="D485" s="117">
        <v>759325</v>
      </c>
      <c r="E485" s="118">
        <v>180046342</v>
      </c>
      <c r="F485" s="120">
        <v>2</v>
      </c>
      <c r="G485" s="117">
        <v>178588</v>
      </c>
      <c r="H485" s="118"/>
      <c r="I485" s="213"/>
      <c r="J485" s="117"/>
    </row>
    <row r="486" spans="1:10" ht="15.75" customHeight="1" x14ac:dyDescent="0.25">
      <c r="A486" s="210">
        <v>43432</v>
      </c>
      <c r="B486" s="115">
        <v>180180562</v>
      </c>
      <c r="C486" s="306">
        <v>2</v>
      </c>
      <c r="D486" s="117">
        <v>146038</v>
      </c>
      <c r="E486" s="118"/>
      <c r="F486" s="120"/>
      <c r="G486" s="117"/>
      <c r="H486" s="118"/>
      <c r="I486" s="213"/>
      <c r="J486" s="117"/>
    </row>
    <row r="487" spans="1:10" ht="15.75" customHeight="1" x14ac:dyDescent="0.25">
      <c r="A487" s="210">
        <v>43433</v>
      </c>
      <c r="B487" s="115">
        <v>180180612</v>
      </c>
      <c r="C487" s="306">
        <v>11</v>
      </c>
      <c r="D487" s="117">
        <v>1147738</v>
      </c>
      <c r="E487" s="118"/>
      <c r="F487" s="120"/>
      <c r="G487" s="117"/>
      <c r="H487" s="118"/>
      <c r="I487" s="213"/>
      <c r="J487" s="117"/>
    </row>
    <row r="488" spans="1:10" ht="15.75" customHeight="1" x14ac:dyDescent="0.25">
      <c r="A488" s="210">
        <v>43433</v>
      </c>
      <c r="B488" s="115">
        <v>180180634</v>
      </c>
      <c r="C488" s="306">
        <v>2</v>
      </c>
      <c r="D488" s="117">
        <v>190400</v>
      </c>
      <c r="E488" s="118"/>
      <c r="F488" s="120"/>
      <c r="G488" s="117"/>
      <c r="H488" s="118"/>
      <c r="I488" s="213"/>
      <c r="J488" s="117"/>
    </row>
    <row r="489" spans="1:10" ht="15.75" customHeight="1" x14ac:dyDescent="0.25">
      <c r="A489" s="210">
        <v>43434</v>
      </c>
      <c r="B489" s="115">
        <v>180180688</v>
      </c>
      <c r="C489" s="306">
        <v>9</v>
      </c>
      <c r="D489" s="117">
        <v>864238</v>
      </c>
      <c r="E489" s="118">
        <v>180046362</v>
      </c>
      <c r="F489" s="120">
        <v>2</v>
      </c>
      <c r="G489" s="117">
        <v>211663</v>
      </c>
      <c r="H489" s="118"/>
      <c r="I489" s="213"/>
      <c r="J489" s="117"/>
    </row>
    <row r="490" spans="1:10" ht="15.75" customHeight="1" x14ac:dyDescent="0.25">
      <c r="A490" s="210">
        <v>43434</v>
      </c>
      <c r="B490" s="115">
        <v>180180699</v>
      </c>
      <c r="C490" s="306">
        <v>4</v>
      </c>
      <c r="D490" s="117">
        <v>367938</v>
      </c>
      <c r="E490" s="118"/>
      <c r="F490" s="120"/>
      <c r="G490" s="117"/>
      <c r="H490" s="118"/>
      <c r="I490" s="213"/>
      <c r="J490" s="117"/>
    </row>
    <row r="491" spans="1:10" ht="15.75" customHeight="1" x14ac:dyDescent="0.25">
      <c r="A491" s="210"/>
      <c r="B491" s="115"/>
      <c r="C491" s="306"/>
      <c r="D491" s="117"/>
      <c r="E491" s="118"/>
      <c r="F491" s="120"/>
      <c r="G491" s="117"/>
      <c r="H491" s="118"/>
      <c r="I491" s="213"/>
      <c r="J491" s="117"/>
    </row>
    <row r="492" spans="1:10" x14ac:dyDescent="0.25">
      <c r="A492" s="235"/>
      <c r="B492" s="234"/>
      <c r="C492" s="12"/>
      <c r="D492" s="236"/>
      <c r="E492" s="237"/>
      <c r="F492" s="240"/>
      <c r="G492" s="236"/>
      <c r="H492" s="237"/>
      <c r="I492" s="239"/>
      <c r="J492" s="236"/>
    </row>
    <row r="493" spans="1:10" x14ac:dyDescent="0.25">
      <c r="A493" s="235"/>
      <c r="B493" s="223" t="s">
        <v>11</v>
      </c>
      <c r="C493" s="229">
        <f>SUM(C8:C492)</f>
        <v>4333</v>
      </c>
      <c r="D493" s="224">
        <f>SUM(D8:D492)</f>
        <v>447655634</v>
      </c>
      <c r="E493" s="223" t="s">
        <v>11</v>
      </c>
      <c r="F493" s="232">
        <f>SUM(F8:F492)</f>
        <v>568</v>
      </c>
      <c r="G493" s="224">
        <f>SUM(G8:G492)</f>
        <v>62293045</v>
      </c>
      <c r="H493" s="232">
        <f>SUM(H8:H492)</f>
        <v>0</v>
      </c>
      <c r="I493" s="232">
        <f>SUM(I8:I492)</f>
        <v>380741888</v>
      </c>
      <c r="J493" s="5"/>
    </row>
    <row r="494" spans="1:10" x14ac:dyDescent="0.25">
      <c r="A494" s="235"/>
      <c r="B494" s="223"/>
      <c r="C494" s="229"/>
      <c r="D494" s="224"/>
      <c r="E494" s="223"/>
      <c r="F494" s="232"/>
      <c r="G494" s="224"/>
      <c r="H494" s="232"/>
      <c r="I494" s="232"/>
      <c r="J494" s="5"/>
    </row>
    <row r="495" spans="1:10" x14ac:dyDescent="0.25">
      <c r="A495" s="225"/>
      <c r="B495" s="226"/>
      <c r="C495" s="12"/>
      <c r="D495" s="236"/>
      <c r="E495" s="223"/>
      <c r="F495" s="240"/>
      <c r="G495" s="408" t="s">
        <v>12</v>
      </c>
      <c r="H495" s="408"/>
      <c r="I495" s="239"/>
      <c r="J495" s="227">
        <f>SUM(D8:D492)</f>
        <v>447655634</v>
      </c>
    </row>
    <row r="496" spans="1:10" x14ac:dyDescent="0.25">
      <c r="A496" s="235"/>
      <c r="B496" s="234"/>
      <c r="C496" s="12"/>
      <c r="D496" s="236"/>
      <c r="E496" s="237"/>
      <c r="F496" s="240"/>
      <c r="G496" s="408" t="s">
        <v>13</v>
      </c>
      <c r="H496" s="408"/>
      <c r="I496" s="239"/>
      <c r="J496" s="227">
        <f>SUM(G8:G492)</f>
        <v>62293045</v>
      </c>
    </row>
    <row r="497" spans="1:10" x14ac:dyDescent="0.25">
      <c r="A497" s="228"/>
      <c r="B497" s="237"/>
      <c r="C497" s="12"/>
      <c r="D497" s="236"/>
      <c r="E497" s="237"/>
      <c r="F497" s="240"/>
      <c r="G497" s="408" t="s">
        <v>14</v>
      </c>
      <c r="H497" s="408"/>
      <c r="I497" s="41"/>
      <c r="J497" s="229">
        <f>J495-J496</f>
        <v>385362589</v>
      </c>
    </row>
    <row r="498" spans="1:10" x14ac:dyDescent="0.25">
      <c r="A498" s="235"/>
      <c r="B498" s="230"/>
      <c r="C498" s="12"/>
      <c r="D498" s="231"/>
      <c r="E498" s="237"/>
      <c r="F498" s="240"/>
      <c r="G498" s="408" t="s">
        <v>15</v>
      </c>
      <c r="H498" s="408"/>
      <c r="I498" s="239"/>
      <c r="J498" s="227">
        <f>SUM(H8:H492)</f>
        <v>0</v>
      </c>
    </row>
    <row r="499" spans="1:10" x14ac:dyDescent="0.25">
      <c r="A499" s="235"/>
      <c r="B499" s="230"/>
      <c r="C499" s="12"/>
      <c r="D499" s="231"/>
      <c r="E499" s="237"/>
      <c r="F499" s="240"/>
      <c r="G499" s="408" t="s">
        <v>16</v>
      </c>
      <c r="H499" s="408"/>
      <c r="I499" s="239"/>
      <c r="J499" s="227">
        <f>J497+J498</f>
        <v>385362589</v>
      </c>
    </row>
    <row r="500" spans="1:10" x14ac:dyDescent="0.25">
      <c r="A500" s="235"/>
      <c r="B500" s="230"/>
      <c r="C500" s="12"/>
      <c r="D500" s="231"/>
      <c r="E500" s="237"/>
      <c r="F500" s="240"/>
      <c r="G500" s="408" t="s">
        <v>5</v>
      </c>
      <c r="H500" s="408"/>
      <c r="I500" s="239"/>
      <c r="J500" s="227">
        <f>SUM(I8:I492)</f>
        <v>380741888</v>
      </c>
    </row>
    <row r="501" spans="1:10" x14ac:dyDescent="0.25">
      <c r="A501" s="235"/>
      <c r="B501" s="230"/>
      <c r="C501" s="12"/>
      <c r="D501" s="231"/>
      <c r="E501" s="237"/>
      <c r="F501" s="240"/>
      <c r="G501" s="408" t="s">
        <v>31</v>
      </c>
      <c r="H501" s="408"/>
      <c r="I501" s="240" t="str">
        <f>IF(J501&gt;0,"SALDO",IF(J501&lt;0,"PIUTANG",IF(J501=0,"LUNAS")))</f>
        <v>PIUTANG</v>
      </c>
      <c r="J501" s="227">
        <f>J500-J499</f>
        <v>-4620701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1:H501"/>
    <mergeCell ref="G495:H495"/>
    <mergeCell ref="G496:H496"/>
    <mergeCell ref="G497:H497"/>
    <mergeCell ref="G498:H498"/>
    <mergeCell ref="G499:H499"/>
    <mergeCell ref="G500:H50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8"/>
  <sheetViews>
    <sheetView workbookViewId="0">
      <pane ySplit="7" topLeftCell="A215" activePane="bottomLeft" state="frozen"/>
      <selection pane="bottomLeft" activeCell="B226" sqref="B22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9" t="s">
        <v>22</v>
      </c>
      <c r="G1" s="409"/>
      <c r="H1" s="409"/>
      <c r="I1" s="42" t="s">
        <v>20</v>
      </c>
      <c r="J1" s="20"/>
      <c r="L1" s="277">
        <f>SUM(D218:D220)</f>
        <v>492888</v>
      </c>
      <c r="M1" s="219">
        <f>SUM(D221:D223)</f>
        <v>700263</v>
      </c>
      <c r="N1" s="219">
        <f>L3+M3</f>
        <v>958213</v>
      </c>
      <c r="O1" s="219">
        <f>L2+N1</f>
        <v>1193151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J238*-1</f>
        <v>1490476</v>
      </c>
      <c r="J2" s="20"/>
      <c r="L2" s="277">
        <f>SUM(G218:G220)</f>
        <v>234938</v>
      </c>
      <c r="M2" s="219">
        <f>SUM(G221:G223)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700263</v>
      </c>
      <c r="N3" s="219"/>
      <c r="O3" s="219"/>
      <c r="P3" s="219"/>
      <c r="Q3" s="219"/>
      <c r="R3" s="219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6" t="s">
        <v>4</v>
      </c>
      <c r="I6" s="413" t="s">
        <v>5</v>
      </c>
      <c r="J6" s="414" t="s">
        <v>6</v>
      </c>
    </row>
    <row r="7" spans="1:18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3"/>
      <c r="J7" s="41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>
        <v>43424</v>
      </c>
      <c r="B222" s="234">
        <v>180180002</v>
      </c>
      <c r="C222" s="240">
        <v>2</v>
      </c>
      <c r="D222" s="236">
        <v>203700</v>
      </c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>
        <v>43425</v>
      </c>
      <c r="B223" s="234">
        <v>180180069</v>
      </c>
      <c r="C223" s="240">
        <v>4</v>
      </c>
      <c r="D223" s="236">
        <v>379400</v>
      </c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>
        <v>43432</v>
      </c>
      <c r="B225" s="234">
        <v>180180567</v>
      </c>
      <c r="C225" s="240">
        <v>3</v>
      </c>
      <c r="D225" s="236">
        <v>350088</v>
      </c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2">
        <v>43434</v>
      </c>
      <c r="B226" s="234">
        <v>180180701</v>
      </c>
      <c r="C226" s="240">
        <v>1</v>
      </c>
      <c r="D226" s="236">
        <v>69300</v>
      </c>
      <c r="E226" s="237"/>
      <c r="F226" s="240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2"/>
      <c r="B227" s="234"/>
      <c r="C227" s="240"/>
      <c r="D227" s="236"/>
      <c r="E227" s="237"/>
      <c r="F227" s="240"/>
      <c r="G227" s="236"/>
      <c r="H227" s="239"/>
      <c r="I227" s="239"/>
      <c r="J227" s="23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2"/>
      <c r="B228" s="234"/>
      <c r="C228" s="240"/>
      <c r="D228" s="236"/>
      <c r="E228" s="237"/>
      <c r="F228" s="240"/>
      <c r="G228" s="236"/>
      <c r="H228" s="239"/>
      <c r="I228" s="239"/>
      <c r="J228" s="236"/>
      <c r="K228" s="219"/>
      <c r="L228" s="219"/>
      <c r="M228" s="219"/>
      <c r="N228" s="219"/>
      <c r="O228" s="219"/>
      <c r="P228" s="219"/>
      <c r="Q228" s="219"/>
      <c r="R228" s="219"/>
    </row>
    <row r="229" spans="1:18" x14ac:dyDescent="0.25">
      <c r="A229" s="162"/>
      <c r="B229" s="3"/>
      <c r="C229" s="40"/>
      <c r="D229" s="6"/>
      <c r="E229" s="7"/>
      <c r="F229" s="40"/>
      <c r="G229" s="6"/>
      <c r="H229" s="39"/>
      <c r="I229" s="39"/>
      <c r="J229" s="6"/>
    </row>
    <row r="230" spans="1:18" x14ac:dyDescent="0.25">
      <c r="A230" s="162"/>
      <c r="B230" s="8" t="s">
        <v>11</v>
      </c>
      <c r="C230" s="77">
        <f>SUM(C8:C229)</f>
        <v>1087</v>
      </c>
      <c r="D230" s="9">
        <f>SUM(D8:D229)</f>
        <v>117357499</v>
      </c>
      <c r="E230" s="8" t="s">
        <v>11</v>
      </c>
      <c r="F230" s="77">
        <f>SUM(F8:F229)</f>
        <v>95</v>
      </c>
      <c r="G230" s="5">
        <f>SUM(G8:G229)</f>
        <v>19947166</v>
      </c>
      <c r="H230" s="40">
        <f>SUM(H8:H229)</f>
        <v>0</v>
      </c>
      <c r="I230" s="40">
        <f>SUM(I8:I229)</f>
        <v>95919857</v>
      </c>
      <c r="J230" s="5"/>
    </row>
    <row r="231" spans="1:18" x14ac:dyDescent="0.25">
      <c r="A231" s="162"/>
      <c r="B231" s="8"/>
      <c r="C231" s="77"/>
      <c r="D231" s="9"/>
      <c r="E231" s="8"/>
      <c r="F231" s="77"/>
      <c r="G231" s="5"/>
      <c r="H231" s="40"/>
      <c r="I231" s="40"/>
      <c r="J231" s="5"/>
    </row>
    <row r="232" spans="1:18" x14ac:dyDescent="0.25">
      <c r="A232" s="163"/>
      <c r="B232" s="11"/>
      <c r="C232" s="40"/>
      <c r="D232" s="6"/>
      <c r="E232" s="8"/>
      <c r="F232" s="40"/>
      <c r="G232" s="408" t="s">
        <v>12</v>
      </c>
      <c r="H232" s="408"/>
      <c r="I232" s="39"/>
      <c r="J232" s="13">
        <f>SUM(D8:D229)</f>
        <v>117357499</v>
      </c>
    </row>
    <row r="233" spans="1:18" x14ac:dyDescent="0.25">
      <c r="A233" s="162"/>
      <c r="B233" s="3"/>
      <c r="C233" s="40"/>
      <c r="D233" s="6"/>
      <c r="E233" s="7"/>
      <c r="F233" s="40"/>
      <c r="G233" s="408" t="s">
        <v>13</v>
      </c>
      <c r="H233" s="408"/>
      <c r="I233" s="39"/>
      <c r="J233" s="13">
        <f>SUM(G8:G229)</f>
        <v>19947166</v>
      </c>
    </row>
    <row r="234" spans="1:18" x14ac:dyDescent="0.25">
      <c r="A234" s="164"/>
      <c r="B234" s="7"/>
      <c r="C234" s="40"/>
      <c r="D234" s="6"/>
      <c r="E234" s="7"/>
      <c r="F234" s="40"/>
      <c r="G234" s="408" t="s">
        <v>14</v>
      </c>
      <c r="H234" s="408"/>
      <c r="I234" s="41"/>
      <c r="J234" s="15">
        <f>J232-J233</f>
        <v>97410333</v>
      </c>
    </row>
    <row r="235" spans="1:18" x14ac:dyDescent="0.25">
      <c r="A235" s="162"/>
      <c r="B235" s="16"/>
      <c r="C235" s="40"/>
      <c r="D235" s="17"/>
      <c r="E235" s="7"/>
      <c r="F235" s="40"/>
      <c r="G235" s="408" t="s">
        <v>15</v>
      </c>
      <c r="H235" s="408"/>
      <c r="I235" s="39"/>
      <c r="J235" s="13">
        <f>SUM(H8:H229)</f>
        <v>0</v>
      </c>
    </row>
    <row r="236" spans="1:18" x14ac:dyDescent="0.25">
      <c r="A236" s="162"/>
      <c r="B236" s="16"/>
      <c r="C236" s="40"/>
      <c r="D236" s="17"/>
      <c r="E236" s="7"/>
      <c r="F236" s="40"/>
      <c r="G236" s="408" t="s">
        <v>16</v>
      </c>
      <c r="H236" s="408"/>
      <c r="I236" s="39"/>
      <c r="J236" s="13">
        <f>J234+J235</f>
        <v>97410333</v>
      </c>
    </row>
    <row r="237" spans="1:18" x14ac:dyDescent="0.25">
      <c r="A237" s="162"/>
      <c r="B237" s="16"/>
      <c r="C237" s="40"/>
      <c r="D237" s="17"/>
      <c r="E237" s="7"/>
      <c r="F237" s="40"/>
      <c r="G237" s="408" t="s">
        <v>5</v>
      </c>
      <c r="H237" s="408"/>
      <c r="I237" s="39"/>
      <c r="J237" s="13">
        <f>SUM(I8:I229)</f>
        <v>95919857</v>
      </c>
    </row>
    <row r="238" spans="1:18" x14ac:dyDescent="0.25">
      <c r="A238" s="162"/>
      <c r="B238" s="16"/>
      <c r="C238" s="40"/>
      <c r="D238" s="17"/>
      <c r="E238" s="7"/>
      <c r="F238" s="40"/>
      <c r="G238" s="408" t="s">
        <v>31</v>
      </c>
      <c r="H238" s="408"/>
      <c r="I238" s="40" t="str">
        <f>IF(J238&gt;0,"SALDO",IF(J238&lt;0,"PIUTANG",IF(J238=0,"LUNAS")))</f>
        <v>PIUTANG</v>
      </c>
      <c r="J238" s="13">
        <f>J237-J236</f>
        <v>-1490476</v>
      </c>
    </row>
  </sheetData>
  <mergeCells count="15">
    <mergeCell ref="G237:H237"/>
    <mergeCell ref="G238:H238"/>
    <mergeCell ref="G232:H232"/>
    <mergeCell ref="G233:H233"/>
    <mergeCell ref="G234:H234"/>
    <mergeCell ref="G235:H235"/>
    <mergeCell ref="G236:H23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06"/>
  <sheetViews>
    <sheetView workbookViewId="0">
      <pane ySplit="7" topLeftCell="A1586" activePane="bottomLeft" state="frozen"/>
      <selection pane="bottomLeft" activeCell="B1594" sqref="B159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SUM(D1581:D1588)</f>
        <v>8269890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J1606*-1</f>
        <v>5939940</v>
      </c>
      <c r="J2" s="218"/>
      <c r="L2" s="219">
        <f>SUM(G1581:G1588)</f>
        <v>148575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8121315</v>
      </c>
      <c r="M3" s="219">
        <f>M1-M2</f>
        <v>6789389</v>
      </c>
      <c r="N3" s="219">
        <f>L3+M3</f>
        <v>14910704</v>
      </c>
    </row>
    <row r="4" spans="1:18" x14ac:dyDescent="0.25">
      <c r="L4" s="233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7" t="s">
        <v>4</v>
      </c>
      <c r="I6" s="419" t="s">
        <v>5</v>
      </c>
      <c r="J6" s="421" t="s">
        <v>6</v>
      </c>
    </row>
    <row r="7" spans="1:18" x14ac:dyDescent="0.25">
      <c r="A7" s="41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8"/>
      <c r="I7" s="420"/>
      <c r="J7" s="42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98">
        <v>43434</v>
      </c>
      <c r="B1589" s="99">
        <v>180180665</v>
      </c>
      <c r="C1589" s="100">
        <v>22</v>
      </c>
      <c r="D1589" s="34">
        <v>1776338</v>
      </c>
      <c r="E1589" s="99"/>
      <c r="F1589" s="100"/>
      <c r="G1589" s="34"/>
      <c r="H1589" s="102"/>
      <c r="I1589" s="102"/>
      <c r="J1589" s="34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98">
        <v>43434</v>
      </c>
      <c r="B1590" s="99">
        <v>180180680</v>
      </c>
      <c r="C1590" s="100">
        <v>13</v>
      </c>
      <c r="D1590" s="34">
        <v>1498263</v>
      </c>
      <c r="E1590" s="99"/>
      <c r="F1590" s="100"/>
      <c r="G1590" s="34"/>
      <c r="H1590" s="102"/>
      <c r="I1590" s="102"/>
      <c r="J1590" s="34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98">
        <v>43434</v>
      </c>
      <c r="B1591" s="99">
        <v>180180682</v>
      </c>
      <c r="C1591" s="100">
        <v>2</v>
      </c>
      <c r="D1591" s="34">
        <v>188213</v>
      </c>
      <c r="E1591" s="99"/>
      <c r="F1591" s="100"/>
      <c r="G1591" s="34"/>
      <c r="H1591" s="102"/>
      <c r="I1591" s="102"/>
      <c r="J1591" s="34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98">
        <v>43434</v>
      </c>
      <c r="B1592" s="99">
        <v>180180697</v>
      </c>
      <c r="C1592" s="100">
        <v>4</v>
      </c>
      <c r="D1592" s="34">
        <v>453863</v>
      </c>
      <c r="E1592" s="99"/>
      <c r="F1592" s="100"/>
      <c r="G1592" s="34"/>
      <c r="H1592" s="102"/>
      <c r="I1592" s="102"/>
      <c r="J1592" s="34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98">
        <v>43434</v>
      </c>
      <c r="B1593" s="99">
        <v>180180710</v>
      </c>
      <c r="C1593" s="100">
        <v>16</v>
      </c>
      <c r="D1593" s="34">
        <v>1913888</v>
      </c>
      <c r="E1593" s="99"/>
      <c r="F1593" s="100"/>
      <c r="G1593" s="34"/>
      <c r="H1593" s="102"/>
      <c r="I1593" s="102"/>
      <c r="J1593" s="34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98">
        <v>43434</v>
      </c>
      <c r="B1594" s="99">
        <v>180180712</v>
      </c>
      <c r="C1594" s="100">
        <v>1</v>
      </c>
      <c r="D1594" s="34">
        <v>109375</v>
      </c>
      <c r="E1594" s="99"/>
      <c r="F1594" s="100"/>
      <c r="G1594" s="34"/>
      <c r="H1594" s="102"/>
      <c r="I1594" s="102"/>
      <c r="J1594" s="34"/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98"/>
      <c r="B1595" s="99"/>
      <c r="C1595" s="100"/>
      <c r="D1595" s="34"/>
      <c r="E1595" s="99"/>
      <c r="F1595" s="100"/>
      <c r="G1595" s="34"/>
      <c r="H1595" s="102"/>
      <c r="I1595" s="102"/>
      <c r="J1595" s="34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98"/>
      <c r="B1596" s="99"/>
      <c r="C1596" s="100"/>
      <c r="D1596" s="34"/>
      <c r="E1596" s="99"/>
      <c r="F1596" s="100"/>
      <c r="G1596" s="34"/>
      <c r="H1596" s="102"/>
      <c r="I1596" s="102"/>
      <c r="J1596" s="34"/>
      <c r="K1596" s="138"/>
      <c r="L1596" s="138"/>
      <c r="M1596" s="138"/>
      <c r="N1596" s="138"/>
      <c r="O1596" s="138"/>
      <c r="P1596" s="138"/>
      <c r="Q1596" s="138"/>
      <c r="R1596" s="138"/>
    </row>
    <row r="1597" spans="1:18" x14ac:dyDescent="0.25">
      <c r="A1597" s="235"/>
      <c r="B1597" s="234"/>
      <c r="C1597" s="240"/>
      <c r="D1597" s="236"/>
      <c r="E1597" s="234"/>
      <c r="F1597" s="240"/>
      <c r="G1597" s="236"/>
      <c r="H1597" s="239"/>
      <c r="I1597" s="239"/>
      <c r="J1597" s="236"/>
    </row>
    <row r="1598" spans="1:18" s="218" customFormat="1" x14ac:dyDescent="0.25">
      <c r="A1598" s="226"/>
      <c r="B1598" s="223" t="s">
        <v>11</v>
      </c>
      <c r="C1598" s="232">
        <f>SUM(C8:C1597)</f>
        <v>16195</v>
      </c>
      <c r="D1598" s="224">
        <f>SUM(D8:D1597)</f>
        <v>1750854404</v>
      </c>
      <c r="E1598" s="223" t="s">
        <v>11</v>
      </c>
      <c r="F1598" s="232">
        <f>SUM(F8:F1597)</f>
        <v>1427</v>
      </c>
      <c r="G1598" s="224">
        <f>SUM(G8:G1597)</f>
        <v>155613476</v>
      </c>
      <c r="H1598" s="232">
        <f>SUM(H8:H1597)</f>
        <v>0</v>
      </c>
      <c r="I1598" s="232">
        <f>SUM(I8:I1597)</f>
        <v>1589300988</v>
      </c>
      <c r="J1598" s="224"/>
      <c r="K1598" s="220"/>
      <c r="L1598" s="220"/>
      <c r="M1598" s="220"/>
      <c r="N1598" s="220"/>
      <c r="O1598" s="220"/>
      <c r="P1598" s="220"/>
      <c r="Q1598" s="220"/>
      <c r="R1598" s="220"/>
    </row>
    <row r="1599" spans="1:18" s="218" customFormat="1" x14ac:dyDescent="0.25">
      <c r="A1599" s="226"/>
      <c r="B1599" s="223"/>
      <c r="C1599" s="232"/>
      <c r="D1599" s="224"/>
      <c r="E1599" s="223"/>
      <c r="F1599" s="232"/>
      <c r="G1599" s="224"/>
      <c r="H1599" s="232"/>
      <c r="I1599" s="232"/>
      <c r="J1599" s="224"/>
      <c r="K1599" s="220"/>
      <c r="M1599" s="220"/>
      <c r="N1599" s="220"/>
      <c r="O1599" s="220"/>
      <c r="P1599" s="220"/>
      <c r="Q1599" s="220"/>
      <c r="R1599" s="220"/>
    </row>
    <row r="1600" spans="1:18" x14ac:dyDescent="0.25">
      <c r="A1600" s="225"/>
      <c r="B1600" s="226"/>
      <c r="C1600" s="240"/>
      <c r="D1600" s="236"/>
      <c r="E1600" s="223"/>
      <c r="F1600" s="240"/>
      <c r="G1600" s="423" t="s">
        <v>12</v>
      </c>
      <c r="H1600" s="424"/>
      <c r="I1600" s="236"/>
      <c r="J1600" s="227">
        <f>SUM(D8:D1597)</f>
        <v>1750854404</v>
      </c>
      <c r="P1600" s="220"/>
      <c r="Q1600" s="220"/>
      <c r="R1600" s="233"/>
    </row>
    <row r="1601" spans="1:18" x14ac:dyDescent="0.25">
      <c r="A1601" s="235"/>
      <c r="B1601" s="234"/>
      <c r="C1601" s="240"/>
      <c r="D1601" s="236"/>
      <c r="E1601" s="234"/>
      <c r="F1601" s="240"/>
      <c r="G1601" s="423" t="s">
        <v>13</v>
      </c>
      <c r="H1601" s="424"/>
      <c r="I1601" s="237"/>
      <c r="J1601" s="227">
        <f>SUM(G8:G1597)</f>
        <v>155613476</v>
      </c>
      <c r="R1601" s="233"/>
    </row>
    <row r="1602" spans="1:18" x14ac:dyDescent="0.25">
      <c r="A1602" s="228"/>
      <c r="B1602" s="237"/>
      <c r="C1602" s="240"/>
      <c r="D1602" s="236"/>
      <c r="E1602" s="234"/>
      <c r="F1602" s="240"/>
      <c r="G1602" s="423" t="s">
        <v>14</v>
      </c>
      <c r="H1602" s="424"/>
      <c r="I1602" s="229"/>
      <c r="J1602" s="229">
        <f>J1600-J1601</f>
        <v>1595240928</v>
      </c>
      <c r="L1602" s="220"/>
      <c r="R1602" s="233"/>
    </row>
    <row r="1603" spans="1:18" x14ac:dyDescent="0.25">
      <c r="A1603" s="235"/>
      <c r="B1603" s="230"/>
      <c r="C1603" s="240"/>
      <c r="D1603" s="231"/>
      <c r="E1603" s="234"/>
      <c r="F1603" s="240"/>
      <c r="G1603" s="423" t="s">
        <v>15</v>
      </c>
      <c r="H1603" s="424"/>
      <c r="I1603" s="237"/>
      <c r="J1603" s="227">
        <f>SUM(H8:H1597)</f>
        <v>0</v>
      </c>
      <c r="R1603" s="233"/>
    </row>
    <row r="1604" spans="1:18" x14ac:dyDescent="0.25">
      <c r="A1604" s="235"/>
      <c r="B1604" s="230"/>
      <c r="C1604" s="240"/>
      <c r="D1604" s="231"/>
      <c r="E1604" s="234"/>
      <c r="F1604" s="240"/>
      <c r="G1604" s="423" t="s">
        <v>16</v>
      </c>
      <c r="H1604" s="424"/>
      <c r="I1604" s="237"/>
      <c r="J1604" s="227">
        <f>J1602+J1603</f>
        <v>1595240928</v>
      </c>
      <c r="R1604" s="233"/>
    </row>
    <row r="1605" spans="1:18" x14ac:dyDescent="0.25">
      <c r="A1605" s="235"/>
      <c r="B1605" s="230"/>
      <c r="C1605" s="240"/>
      <c r="D1605" s="231"/>
      <c r="E1605" s="234"/>
      <c r="F1605" s="240"/>
      <c r="G1605" s="423" t="s">
        <v>5</v>
      </c>
      <c r="H1605" s="424"/>
      <c r="I1605" s="237"/>
      <c r="J1605" s="227">
        <f>SUM(I8:I1597)</f>
        <v>1589300988</v>
      </c>
      <c r="R1605" s="233"/>
    </row>
    <row r="1606" spans="1:18" x14ac:dyDescent="0.25">
      <c r="A1606" s="235"/>
      <c r="B1606" s="230"/>
      <c r="C1606" s="240"/>
      <c r="D1606" s="231"/>
      <c r="E1606" s="234"/>
      <c r="F1606" s="240"/>
      <c r="G1606" s="423" t="s">
        <v>31</v>
      </c>
      <c r="H1606" s="424"/>
      <c r="I1606" s="234" t="str">
        <f>IF(J1606&gt;0,"SALDO",IF(J1606&lt;0,"PIUTANG",IF(J1606=0,"LUNAS")))</f>
        <v>PIUTANG</v>
      </c>
      <c r="J1606" s="227">
        <f>J1605-J1604</f>
        <v>-5939940</v>
      </c>
      <c r="R1606" s="233"/>
    </row>
  </sheetData>
  <mergeCells count="13">
    <mergeCell ref="G1606:H1606"/>
    <mergeCell ref="G1600:H1600"/>
    <mergeCell ref="G1601:H1601"/>
    <mergeCell ref="G1602:H1602"/>
    <mergeCell ref="G1603:H1603"/>
    <mergeCell ref="G1604:H1604"/>
    <mergeCell ref="G1605:H160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J751*-1</f>
        <v>-980922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  <c r="O4" s="219">
        <v>1924738</v>
      </c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>
        <v>43424</v>
      </c>
      <c r="B738" s="340"/>
      <c r="C738" s="341"/>
      <c r="D738" s="342"/>
      <c r="E738" s="343">
        <v>180046230</v>
      </c>
      <c r="F738" s="341">
        <v>1</v>
      </c>
      <c r="G738" s="342">
        <v>119963</v>
      </c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1308</v>
      </c>
      <c r="G743" s="353">
        <f>SUM(G7:G742)</f>
        <v>133724638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5" t="s">
        <v>12</v>
      </c>
      <c r="H745" s="425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5" t="s">
        <v>13</v>
      </c>
      <c r="H746" s="425"/>
      <c r="I746" s="350"/>
      <c r="J746" s="356">
        <f>SUM(G7:G742)</f>
        <v>133724638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5" t="s">
        <v>14</v>
      </c>
      <c r="H747" s="425"/>
      <c r="I747" s="358"/>
      <c r="J747" s="359">
        <f>J745-J746</f>
        <v>359223374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5" t="s">
        <v>15</v>
      </c>
      <c r="H748" s="425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5" t="s">
        <v>16</v>
      </c>
      <c r="H749" s="425"/>
      <c r="I749" s="350"/>
      <c r="J749" s="356">
        <f>J747+J748</f>
        <v>359223374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5" t="s">
        <v>5</v>
      </c>
      <c r="H750" s="425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5" t="s">
        <v>31</v>
      </c>
      <c r="H751" s="425"/>
      <c r="I751" s="347" t="str">
        <f>IF(J751&gt;0,"SALDO",IF(J751&lt;0,"PIUTANG",IF(J751=0,"LUNAS")))</f>
        <v>SALDO</v>
      </c>
      <c r="J751" s="356">
        <f>J750-J749</f>
        <v>980922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B78" sqref="B7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1" t="s">
        <v>12</v>
      </c>
      <c r="H650" s="441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5" t="s">
        <v>13</v>
      </c>
      <c r="H651" s="425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5" t="s">
        <v>14</v>
      </c>
      <c r="H652" s="425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5" t="s">
        <v>15</v>
      </c>
      <c r="H653" s="425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5" t="s">
        <v>16</v>
      </c>
      <c r="H654" s="425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5" t="s">
        <v>5</v>
      </c>
      <c r="H655" s="425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5" t="s">
        <v>31</v>
      </c>
      <c r="H656" s="425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12"/>
  <sheetViews>
    <sheetView zoomScale="85" zoomScaleNormal="85" workbookViewId="0">
      <pane ySplit="7" topLeftCell="A381" activePane="bottomLeft" state="frozen"/>
      <selection pane="bottomLeft" activeCell="B395" sqref="B39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  <c r="M1" s="219">
        <f>SUM(D347:D358)</f>
        <v>9566904</v>
      </c>
      <c r="N1" s="219">
        <v>10446975</v>
      </c>
      <c r="O1" s="219">
        <f>N1-M1</f>
        <v>880071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J406*-1</f>
        <v>18210759</v>
      </c>
      <c r="J2" s="218"/>
      <c r="M2" s="219">
        <f>SUM(G347:G358)</f>
        <v>205100</v>
      </c>
      <c r="N2" s="219">
        <v>197400</v>
      </c>
      <c r="O2" s="219">
        <f>N2-M2</f>
        <v>-7700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9361804</v>
      </c>
      <c r="N3" s="219">
        <f>N1-N2</f>
        <v>10249575</v>
      </c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50"/>
      <c r="I7" s="452"/>
      <c r="J7" s="42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98">
        <v>43428</v>
      </c>
      <c r="B358" s="99">
        <v>180180243</v>
      </c>
      <c r="C358" s="100">
        <v>1</v>
      </c>
      <c r="D358" s="34">
        <v>99225</v>
      </c>
      <c r="E358" s="101"/>
      <c r="F358" s="99"/>
      <c r="G358" s="34"/>
      <c r="H358" s="102"/>
      <c r="I358" s="102"/>
      <c r="J358" s="34"/>
    </row>
    <row r="359" spans="1:10" x14ac:dyDescent="0.25">
      <c r="A359" s="98">
        <v>43428</v>
      </c>
      <c r="B359" s="99">
        <v>180180244</v>
      </c>
      <c r="C359" s="100">
        <v>1</v>
      </c>
      <c r="D359" s="34">
        <v>82425</v>
      </c>
      <c r="E359" s="101"/>
      <c r="F359" s="99"/>
      <c r="G359" s="34"/>
      <c r="H359" s="102"/>
      <c r="I359" s="102"/>
      <c r="J359" s="34"/>
    </row>
    <row r="360" spans="1:10" x14ac:dyDescent="0.25">
      <c r="A360" s="98">
        <v>43428</v>
      </c>
      <c r="B360" s="99">
        <v>180180245</v>
      </c>
      <c r="C360" s="100">
        <v>1</v>
      </c>
      <c r="D360" s="34">
        <v>46463</v>
      </c>
      <c r="E360" s="101"/>
      <c r="F360" s="99"/>
      <c r="G360" s="34"/>
      <c r="H360" s="102"/>
      <c r="I360" s="102"/>
      <c r="J360" s="34"/>
    </row>
    <row r="361" spans="1:10" x14ac:dyDescent="0.25">
      <c r="A361" s="98">
        <v>43428</v>
      </c>
      <c r="B361" s="99">
        <v>180180246</v>
      </c>
      <c r="C361" s="100">
        <v>2</v>
      </c>
      <c r="D361" s="34">
        <v>384300</v>
      </c>
      <c r="E361" s="101"/>
      <c r="F361" s="99"/>
      <c r="G361" s="34"/>
      <c r="H361" s="102"/>
      <c r="I361" s="102"/>
      <c r="J361" s="34"/>
    </row>
    <row r="362" spans="1:10" x14ac:dyDescent="0.25">
      <c r="A362" s="98">
        <v>43428</v>
      </c>
      <c r="B362" s="99">
        <v>180180258</v>
      </c>
      <c r="C362" s="100">
        <v>6</v>
      </c>
      <c r="D362" s="34">
        <v>526313</v>
      </c>
      <c r="E362" s="101"/>
      <c r="F362" s="99"/>
      <c r="G362" s="34"/>
      <c r="H362" s="102"/>
      <c r="I362" s="102"/>
      <c r="J362" s="34"/>
    </row>
    <row r="363" spans="1:10" x14ac:dyDescent="0.25">
      <c r="A363" s="98">
        <v>43428</v>
      </c>
      <c r="B363" s="99">
        <v>180180282</v>
      </c>
      <c r="C363" s="100">
        <v>3</v>
      </c>
      <c r="D363" s="34">
        <v>276413</v>
      </c>
      <c r="E363" s="101"/>
      <c r="F363" s="99"/>
      <c r="G363" s="34"/>
      <c r="H363" s="102"/>
      <c r="I363" s="102"/>
      <c r="J363" s="34"/>
    </row>
    <row r="364" spans="1:10" x14ac:dyDescent="0.25">
      <c r="A364" s="98">
        <v>43428</v>
      </c>
      <c r="B364" s="99">
        <v>180180287</v>
      </c>
      <c r="C364" s="100">
        <v>1</v>
      </c>
      <c r="D364" s="34">
        <v>124075</v>
      </c>
      <c r="E364" s="101"/>
      <c r="F364" s="99"/>
      <c r="G364" s="34"/>
      <c r="H364" s="102"/>
      <c r="I364" s="102"/>
      <c r="J364" s="34"/>
    </row>
    <row r="365" spans="1:10" x14ac:dyDescent="0.25">
      <c r="A365" s="98">
        <v>43430</v>
      </c>
      <c r="B365" s="99">
        <v>180180370</v>
      </c>
      <c r="C365" s="100">
        <v>1</v>
      </c>
      <c r="D365" s="34">
        <v>46463</v>
      </c>
      <c r="E365" s="101"/>
      <c r="F365" s="99"/>
      <c r="G365" s="34"/>
      <c r="H365" s="102"/>
      <c r="I365" s="102"/>
      <c r="J365" s="34"/>
    </row>
    <row r="366" spans="1:10" x14ac:dyDescent="0.25">
      <c r="A366" s="98">
        <v>43430</v>
      </c>
      <c r="B366" s="99">
        <v>180180371</v>
      </c>
      <c r="C366" s="100">
        <v>1</v>
      </c>
      <c r="D366" s="34">
        <v>84088</v>
      </c>
      <c r="E366" s="101"/>
      <c r="F366" s="99"/>
      <c r="G366" s="34"/>
      <c r="H366" s="102"/>
      <c r="I366" s="102"/>
      <c r="J366" s="34"/>
    </row>
    <row r="367" spans="1:10" x14ac:dyDescent="0.25">
      <c r="A367" s="98">
        <v>43430</v>
      </c>
      <c r="B367" s="99">
        <v>180180373</v>
      </c>
      <c r="C367" s="100">
        <v>1</v>
      </c>
      <c r="D367" s="34">
        <v>94325</v>
      </c>
      <c r="E367" s="101"/>
      <c r="F367" s="99"/>
      <c r="G367" s="34"/>
      <c r="H367" s="102"/>
      <c r="I367" s="102"/>
      <c r="J367" s="34"/>
    </row>
    <row r="368" spans="1:10" x14ac:dyDescent="0.25">
      <c r="A368" s="98">
        <v>43430</v>
      </c>
      <c r="B368" s="99">
        <v>180180374</v>
      </c>
      <c r="C368" s="100">
        <v>1</v>
      </c>
      <c r="D368" s="34">
        <v>142888</v>
      </c>
      <c r="E368" s="101"/>
      <c r="F368" s="99"/>
      <c r="G368" s="34"/>
      <c r="H368" s="102"/>
      <c r="I368" s="102"/>
      <c r="J368" s="34"/>
    </row>
    <row r="369" spans="1:10" x14ac:dyDescent="0.25">
      <c r="A369" s="98">
        <v>43430</v>
      </c>
      <c r="B369" s="99">
        <v>180180376</v>
      </c>
      <c r="C369" s="100">
        <v>1</v>
      </c>
      <c r="D369" s="34">
        <v>86013</v>
      </c>
      <c r="E369" s="101"/>
      <c r="F369" s="99"/>
      <c r="G369" s="34"/>
      <c r="H369" s="102"/>
      <c r="I369" s="102"/>
      <c r="J369" s="34"/>
    </row>
    <row r="370" spans="1:10" x14ac:dyDescent="0.25">
      <c r="A370" s="98">
        <v>43430</v>
      </c>
      <c r="B370" s="99">
        <v>180180379</v>
      </c>
      <c r="C370" s="100">
        <v>1</v>
      </c>
      <c r="D370" s="34">
        <v>93013</v>
      </c>
      <c r="E370" s="101"/>
      <c r="F370" s="99"/>
      <c r="G370" s="34"/>
      <c r="H370" s="102"/>
      <c r="I370" s="102"/>
      <c r="J370" s="34"/>
    </row>
    <row r="371" spans="1:10" x14ac:dyDescent="0.25">
      <c r="A371" s="98">
        <v>43430</v>
      </c>
      <c r="B371" s="99">
        <v>180180382</v>
      </c>
      <c r="C371" s="100">
        <v>32</v>
      </c>
      <c r="D371" s="34">
        <v>2726238</v>
      </c>
      <c r="E371" s="101"/>
      <c r="F371" s="99"/>
      <c r="G371" s="34"/>
      <c r="H371" s="102"/>
      <c r="I371" s="102"/>
      <c r="J371" s="34"/>
    </row>
    <row r="372" spans="1:10" x14ac:dyDescent="0.25">
      <c r="A372" s="98">
        <v>43430</v>
      </c>
      <c r="B372" s="99">
        <v>180180384</v>
      </c>
      <c r="C372" s="100">
        <v>4</v>
      </c>
      <c r="D372" s="34">
        <v>947713</v>
      </c>
      <c r="E372" s="101"/>
      <c r="F372" s="99"/>
      <c r="G372" s="34"/>
      <c r="H372" s="102"/>
      <c r="I372" s="102"/>
      <c r="J372" s="34"/>
    </row>
    <row r="373" spans="1:10" x14ac:dyDescent="0.25">
      <c r="A373" s="98">
        <v>43430</v>
      </c>
      <c r="B373" s="99">
        <v>180180386</v>
      </c>
      <c r="C373" s="100">
        <v>2</v>
      </c>
      <c r="D373" s="34">
        <v>171150</v>
      </c>
      <c r="E373" s="101"/>
      <c r="F373" s="99"/>
      <c r="G373" s="34"/>
      <c r="H373" s="102"/>
      <c r="I373" s="102"/>
      <c r="J373" s="34"/>
    </row>
    <row r="374" spans="1:10" x14ac:dyDescent="0.25">
      <c r="A374" s="98">
        <v>43430</v>
      </c>
      <c r="B374" s="99">
        <v>180180388</v>
      </c>
      <c r="C374" s="100">
        <v>1</v>
      </c>
      <c r="D374" s="34">
        <v>102900</v>
      </c>
      <c r="E374" s="101"/>
      <c r="F374" s="99"/>
      <c r="G374" s="34"/>
      <c r="H374" s="102"/>
      <c r="I374" s="102"/>
      <c r="J374" s="34"/>
    </row>
    <row r="375" spans="1:10" x14ac:dyDescent="0.25">
      <c r="A375" s="98">
        <v>43430</v>
      </c>
      <c r="B375" s="99">
        <v>180180410</v>
      </c>
      <c r="C375" s="100">
        <v>1</v>
      </c>
      <c r="D375" s="34">
        <v>106400</v>
      </c>
      <c r="E375" s="101"/>
      <c r="F375" s="99"/>
      <c r="G375" s="34"/>
      <c r="H375" s="102"/>
      <c r="I375" s="102"/>
      <c r="J375" s="34"/>
    </row>
    <row r="376" spans="1:10" x14ac:dyDescent="0.25">
      <c r="A376" s="98">
        <v>43430</v>
      </c>
      <c r="B376" s="99">
        <v>180180414</v>
      </c>
      <c r="C376" s="100">
        <v>1</v>
      </c>
      <c r="D376" s="34">
        <v>106400</v>
      </c>
      <c r="E376" s="101"/>
      <c r="F376" s="99"/>
      <c r="G376" s="34"/>
      <c r="H376" s="102"/>
      <c r="I376" s="102"/>
      <c r="J376" s="34"/>
    </row>
    <row r="377" spans="1:10" x14ac:dyDescent="0.25">
      <c r="A377" s="98">
        <v>43430</v>
      </c>
      <c r="B377" s="99">
        <v>180180418</v>
      </c>
      <c r="C377" s="100">
        <v>1</v>
      </c>
      <c r="D377" s="34">
        <v>100625</v>
      </c>
      <c r="E377" s="101"/>
      <c r="F377" s="99"/>
      <c r="G377" s="34"/>
      <c r="H377" s="102"/>
      <c r="I377" s="102"/>
      <c r="J377" s="34"/>
    </row>
    <row r="378" spans="1:10" x14ac:dyDescent="0.25">
      <c r="A378" s="98">
        <v>43430</v>
      </c>
      <c r="B378" s="99">
        <v>180180419</v>
      </c>
      <c r="C378" s="100">
        <v>2</v>
      </c>
      <c r="D378" s="34">
        <v>188650</v>
      </c>
      <c r="E378" s="101"/>
      <c r="F378" s="99"/>
      <c r="G378" s="34"/>
      <c r="H378" s="102"/>
      <c r="I378" s="102"/>
      <c r="J378" s="34"/>
    </row>
    <row r="379" spans="1:10" x14ac:dyDescent="0.25">
      <c r="A379" s="98">
        <v>43430</v>
      </c>
      <c r="B379" s="99">
        <v>180180422</v>
      </c>
      <c r="C379" s="100">
        <v>7</v>
      </c>
      <c r="D379" s="34">
        <v>797650</v>
      </c>
      <c r="E379" s="101"/>
      <c r="F379" s="99"/>
      <c r="G379" s="34"/>
      <c r="H379" s="102"/>
      <c r="I379" s="102"/>
      <c r="J379" s="34"/>
    </row>
    <row r="380" spans="1:10" x14ac:dyDescent="0.25">
      <c r="A380" s="98">
        <v>43431</v>
      </c>
      <c r="B380" s="99">
        <v>180180465</v>
      </c>
      <c r="C380" s="100">
        <v>10</v>
      </c>
      <c r="D380" s="34">
        <v>918750</v>
      </c>
      <c r="E380" s="101">
        <v>180046316</v>
      </c>
      <c r="F380" s="99">
        <v>3</v>
      </c>
      <c r="G380" s="34">
        <v>225138</v>
      </c>
      <c r="H380" s="102"/>
      <c r="I380" s="102"/>
      <c r="J380" s="34"/>
    </row>
    <row r="381" spans="1:10" x14ac:dyDescent="0.25">
      <c r="A381" s="98">
        <v>43431</v>
      </c>
      <c r="B381" s="99">
        <v>180180470</v>
      </c>
      <c r="C381" s="100">
        <v>2</v>
      </c>
      <c r="D381" s="34">
        <v>237125</v>
      </c>
      <c r="E381" s="101"/>
      <c r="F381" s="99"/>
      <c r="G381" s="34"/>
      <c r="H381" s="102"/>
      <c r="I381" s="102"/>
      <c r="J381" s="34"/>
    </row>
    <row r="382" spans="1:10" x14ac:dyDescent="0.25">
      <c r="A382" s="98">
        <v>43431</v>
      </c>
      <c r="B382" s="99">
        <v>180180496</v>
      </c>
      <c r="C382" s="100">
        <v>6</v>
      </c>
      <c r="D382" s="34">
        <v>661238</v>
      </c>
      <c r="E382" s="101"/>
      <c r="F382" s="99"/>
      <c r="G382" s="34"/>
      <c r="H382" s="102"/>
      <c r="I382" s="102"/>
      <c r="J382" s="34"/>
    </row>
    <row r="383" spans="1:10" x14ac:dyDescent="0.25">
      <c r="A383" s="98">
        <v>43431</v>
      </c>
      <c r="B383" s="99">
        <v>180180508</v>
      </c>
      <c r="C383" s="100">
        <v>2</v>
      </c>
      <c r="D383" s="34">
        <v>225750</v>
      </c>
      <c r="E383" s="101"/>
      <c r="F383" s="99"/>
      <c r="G383" s="34"/>
      <c r="H383" s="102"/>
      <c r="I383" s="102"/>
      <c r="J383" s="34"/>
    </row>
    <row r="384" spans="1:10" x14ac:dyDescent="0.25">
      <c r="A384" s="98">
        <v>43432</v>
      </c>
      <c r="B384" s="99">
        <v>180180529</v>
      </c>
      <c r="C384" s="100">
        <v>9</v>
      </c>
      <c r="D384" s="34">
        <v>910525</v>
      </c>
      <c r="E384" s="101"/>
      <c r="F384" s="99"/>
      <c r="G384" s="34"/>
      <c r="H384" s="102"/>
      <c r="I384" s="102"/>
      <c r="J384" s="34"/>
    </row>
    <row r="385" spans="1:10" x14ac:dyDescent="0.25">
      <c r="A385" s="98">
        <v>43432</v>
      </c>
      <c r="B385" s="99">
        <v>180180530</v>
      </c>
      <c r="C385" s="100">
        <v>2</v>
      </c>
      <c r="D385" s="34">
        <v>206938</v>
      </c>
      <c r="E385" s="101"/>
      <c r="F385" s="99"/>
      <c r="G385" s="34"/>
      <c r="H385" s="102"/>
      <c r="I385" s="102"/>
      <c r="J385" s="34"/>
    </row>
    <row r="386" spans="1:10" x14ac:dyDescent="0.25">
      <c r="A386" s="98">
        <v>43432</v>
      </c>
      <c r="B386" s="99">
        <v>180180569</v>
      </c>
      <c r="C386" s="100">
        <v>9</v>
      </c>
      <c r="D386" s="34">
        <v>1032413</v>
      </c>
      <c r="E386" s="101"/>
      <c r="F386" s="99"/>
      <c r="G386" s="34"/>
      <c r="H386" s="102"/>
      <c r="I386" s="102"/>
      <c r="J386" s="34"/>
    </row>
    <row r="387" spans="1:10" x14ac:dyDescent="0.25">
      <c r="A387" s="98">
        <v>43432</v>
      </c>
      <c r="B387" s="99">
        <v>180180570</v>
      </c>
      <c r="C387" s="100">
        <v>4</v>
      </c>
      <c r="D387" s="34">
        <v>462613</v>
      </c>
      <c r="E387" s="101"/>
      <c r="F387" s="99"/>
      <c r="G387" s="34"/>
      <c r="H387" s="102"/>
      <c r="I387" s="102"/>
      <c r="J387" s="34"/>
    </row>
    <row r="388" spans="1:10" x14ac:dyDescent="0.25">
      <c r="A388" s="98">
        <v>43433</v>
      </c>
      <c r="B388" s="99">
        <v>180180602</v>
      </c>
      <c r="C388" s="100">
        <v>5</v>
      </c>
      <c r="D388" s="34">
        <v>312025</v>
      </c>
      <c r="E388" s="101"/>
      <c r="F388" s="99"/>
      <c r="G388" s="34"/>
      <c r="H388" s="102"/>
      <c r="I388" s="102"/>
      <c r="J388" s="34"/>
    </row>
    <row r="389" spans="1:10" x14ac:dyDescent="0.25">
      <c r="A389" s="98">
        <v>43433</v>
      </c>
      <c r="B389" s="99">
        <v>180180603</v>
      </c>
      <c r="C389" s="100">
        <v>5</v>
      </c>
      <c r="D389" s="34">
        <v>695713</v>
      </c>
      <c r="E389" s="101"/>
      <c r="F389" s="99"/>
      <c r="G389" s="34"/>
      <c r="H389" s="102"/>
      <c r="I389" s="102"/>
      <c r="J389" s="34"/>
    </row>
    <row r="390" spans="1:10" x14ac:dyDescent="0.25">
      <c r="A390" s="98">
        <v>43433</v>
      </c>
      <c r="B390" s="99">
        <v>180180639</v>
      </c>
      <c r="C390" s="100">
        <v>7</v>
      </c>
      <c r="D390" s="34">
        <v>660100</v>
      </c>
      <c r="E390" s="101"/>
      <c r="F390" s="99"/>
      <c r="G390" s="34"/>
      <c r="H390" s="102"/>
      <c r="I390" s="102"/>
      <c r="J390" s="34"/>
    </row>
    <row r="391" spans="1:10" x14ac:dyDescent="0.25">
      <c r="A391" s="98">
        <v>43433</v>
      </c>
      <c r="B391" s="99">
        <v>180180640</v>
      </c>
      <c r="C391" s="100">
        <v>13</v>
      </c>
      <c r="D391" s="34">
        <v>1472013</v>
      </c>
      <c r="E391" s="101"/>
      <c r="F391" s="99"/>
      <c r="G391" s="34"/>
      <c r="H391" s="102"/>
      <c r="I391" s="102"/>
      <c r="J391" s="34"/>
    </row>
    <row r="392" spans="1:10" x14ac:dyDescent="0.25">
      <c r="A392" s="98">
        <v>43434</v>
      </c>
      <c r="B392" s="99">
        <v>180180662</v>
      </c>
      <c r="C392" s="100">
        <v>4</v>
      </c>
      <c r="D392" s="34">
        <v>396200</v>
      </c>
      <c r="E392" s="101"/>
      <c r="F392" s="99"/>
      <c r="G392" s="34"/>
      <c r="H392" s="102"/>
      <c r="I392" s="102"/>
      <c r="J392" s="34"/>
    </row>
    <row r="393" spans="1:10" x14ac:dyDescent="0.25">
      <c r="A393" s="98">
        <v>43434</v>
      </c>
      <c r="B393" s="99">
        <v>180180664</v>
      </c>
      <c r="C393" s="100">
        <v>4</v>
      </c>
      <c r="D393" s="34">
        <v>557288</v>
      </c>
      <c r="E393" s="101"/>
      <c r="F393" s="99"/>
      <c r="G393" s="34"/>
      <c r="H393" s="102"/>
      <c r="I393" s="102"/>
      <c r="J393" s="34"/>
    </row>
    <row r="394" spans="1:10" x14ac:dyDescent="0.25">
      <c r="A394" s="98">
        <v>43434</v>
      </c>
      <c r="B394" s="99">
        <v>180180703</v>
      </c>
      <c r="C394" s="100">
        <v>12</v>
      </c>
      <c r="D394" s="34">
        <v>1401138</v>
      </c>
      <c r="E394" s="101"/>
      <c r="F394" s="99"/>
      <c r="G394" s="34"/>
      <c r="H394" s="102"/>
      <c r="I394" s="102"/>
      <c r="J394" s="34"/>
    </row>
    <row r="395" spans="1:10" x14ac:dyDescent="0.25">
      <c r="A395" s="98">
        <v>43434</v>
      </c>
      <c r="B395" s="99">
        <v>180180706</v>
      </c>
      <c r="C395" s="100">
        <v>9</v>
      </c>
      <c r="D395" s="34">
        <v>952350</v>
      </c>
      <c r="E395" s="101"/>
      <c r="F395" s="99"/>
      <c r="G395" s="34"/>
      <c r="H395" s="102"/>
      <c r="I395" s="102"/>
      <c r="J395" s="34"/>
    </row>
    <row r="396" spans="1:10" x14ac:dyDescent="0.25">
      <c r="A396" s="98"/>
      <c r="B396" s="99"/>
      <c r="C396" s="100"/>
      <c r="D396" s="34"/>
      <c r="E396" s="101"/>
      <c r="F396" s="99"/>
      <c r="G396" s="34"/>
      <c r="H396" s="102"/>
      <c r="I396" s="102"/>
      <c r="J396" s="34"/>
    </row>
    <row r="397" spans="1:10" x14ac:dyDescent="0.25">
      <c r="A397" s="235"/>
      <c r="B397" s="234"/>
      <c r="C397" s="240"/>
      <c r="D397" s="236"/>
      <c r="E397" s="237"/>
      <c r="F397" s="234"/>
      <c r="G397" s="236"/>
      <c r="H397" s="239"/>
      <c r="I397" s="239"/>
      <c r="J397" s="236"/>
    </row>
    <row r="398" spans="1:10" x14ac:dyDescent="0.25">
      <c r="A398" s="235"/>
      <c r="B398" s="223" t="s">
        <v>11</v>
      </c>
      <c r="C398" s="232">
        <f>SUM(C8:C397)</f>
        <v>2537</v>
      </c>
      <c r="D398" s="224"/>
      <c r="E398" s="223" t="s">
        <v>11</v>
      </c>
      <c r="F398" s="223">
        <f>SUM(F8:F397)</f>
        <v>237</v>
      </c>
      <c r="G398" s="224">
        <f>SUM(G8:G397)</f>
        <v>25405106</v>
      </c>
      <c r="H398" s="239"/>
      <c r="I398" s="239"/>
      <c r="J398" s="236"/>
    </row>
    <row r="399" spans="1:10" x14ac:dyDescent="0.25">
      <c r="A399" s="235"/>
      <c r="B399" s="223"/>
      <c r="C399" s="232"/>
      <c r="D399" s="224"/>
      <c r="E399" s="237"/>
      <c r="F399" s="234"/>
      <c r="G399" s="236"/>
      <c r="H399" s="239"/>
      <c r="I399" s="239"/>
      <c r="J399" s="236"/>
    </row>
    <row r="400" spans="1:10" x14ac:dyDescent="0.25">
      <c r="A400" s="225"/>
      <c r="B400" s="226"/>
      <c r="C400" s="240"/>
      <c r="D400" s="236"/>
      <c r="E400" s="223"/>
      <c r="F400" s="234"/>
      <c r="G400" s="408" t="s">
        <v>12</v>
      </c>
      <c r="H400" s="408"/>
      <c r="I400" s="239"/>
      <c r="J400" s="227">
        <f>SUM(D8:D397)</f>
        <v>249042340</v>
      </c>
    </row>
    <row r="401" spans="1:16" x14ac:dyDescent="0.25">
      <c r="A401" s="235"/>
      <c r="B401" s="234"/>
      <c r="C401" s="240"/>
      <c r="D401" s="236"/>
      <c r="E401" s="223"/>
      <c r="F401" s="234"/>
      <c r="G401" s="408" t="s">
        <v>13</v>
      </c>
      <c r="H401" s="408"/>
      <c r="I401" s="239"/>
      <c r="J401" s="227">
        <f>SUM(G8:G397)</f>
        <v>25405106</v>
      </c>
    </row>
    <row r="402" spans="1:16" x14ac:dyDescent="0.25">
      <c r="A402" s="228"/>
      <c r="B402" s="237"/>
      <c r="C402" s="240"/>
      <c r="D402" s="236"/>
      <c r="E402" s="237"/>
      <c r="F402" s="234"/>
      <c r="G402" s="408" t="s">
        <v>14</v>
      </c>
      <c r="H402" s="408"/>
      <c r="I402" s="41"/>
      <c r="J402" s="229">
        <f>J400-J401</f>
        <v>223637234</v>
      </c>
    </row>
    <row r="403" spans="1:16" x14ac:dyDescent="0.25">
      <c r="A403" s="235"/>
      <c r="B403" s="230"/>
      <c r="C403" s="240"/>
      <c r="D403" s="231"/>
      <c r="E403" s="237"/>
      <c r="F403" s="223"/>
      <c r="G403" s="408" t="s">
        <v>15</v>
      </c>
      <c r="H403" s="408"/>
      <c r="I403" s="239"/>
      <c r="J403" s="227">
        <f>SUM(H8:H399)</f>
        <v>375000</v>
      </c>
    </row>
    <row r="404" spans="1:16" x14ac:dyDescent="0.25">
      <c r="A404" s="235"/>
      <c r="B404" s="230"/>
      <c r="C404" s="240"/>
      <c r="D404" s="231"/>
      <c r="E404" s="237"/>
      <c r="F404" s="223"/>
      <c r="G404" s="408" t="s">
        <v>16</v>
      </c>
      <c r="H404" s="408"/>
      <c r="I404" s="239"/>
      <c r="J404" s="227">
        <f>J402+J403</f>
        <v>224012234</v>
      </c>
    </row>
    <row r="405" spans="1:16" x14ac:dyDescent="0.25">
      <c r="A405" s="235"/>
      <c r="B405" s="230"/>
      <c r="C405" s="240"/>
      <c r="D405" s="231"/>
      <c r="E405" s="237"/>
      <c r="F405" s="234"/>
      <c r="G405" s="408" t="s">
        <v>5</v>
      </c>
      <c r="H405" s="408"/>
      <c r="I405" s="239"/>
      <c r="J405" s="227">
        <f>SUM(I8:I399)</f>
        <v>205801475</v>
      </c>
    </row>
    <row r="406" spans="1:16" x14ac:dyDescent="0.25">
      <c r="A406" s="235"/>
      <c r="B406" s="230"/>
      <c r="C406" s="240"/>
      <c r="D406" s="231"/>
      <c r="E406" s="237"/>
      <c r="F406" s="234"/>
      <c r="G406" s="408" t="s">
        <v>31</v>
      </c>
      <c r="H406" s="408"/>
      <c r="I406" s="240" t="str">
        <f>IF(J406&gt;0,"SALDO",IF(J406&lt;0,"PIUTANG",IF(J406=0,"LUNAS")))</f>
        <v>PIUTANG</v>
      </c>
      <c r="J406" s="227">
        <f>J405-J404</f>
        <v>-18210759</v>
      </c>
    </row>
    <row r="407" spans="1:16" x14ac:dyDescent="0.25">
      <c r="F407" s="219"/>
      <c r="G407" s="219"/>
      <c r="J407" s="219"/>
    </row>
    <row r="408" spans="1:16" x14ac:dyDescent="0.25">
      <c r="C408" s="219"/>
      <c r="D408" s="219"/>
      <c r="F408" s="219"/>
      <c r="G408" s="219"/>
      <c r="J408" s="219"/>
      <c r="L408" s="233"/>
      <c r="M408" s="233"/>
      <c r="N408" s="233"/>
      <c r="O408" s="233"/>
      <c r="P408" s="233"/>
    </row>
    <row r="409" spans="1:16" x14ac:dyDescent="0.25">
      <c r="C409" s="219"/>
      <c r="D409" s="219"/>
      <c r="F409" s="219"/>
      <c r="G409" s="219"/>
      <c r="J409" s="219"/>
      <c r="L409" s="233"/>
      <c r="M409" s="233"/>
      <c r="N409" s="233"/>
      <c r="O409" s="233"/>
      <c r="P409" s="233"/>
    </row>
    <row r="410" spans="1:16" x14ac:dyDescent="0.25">
      <c r="C410" s="219"/>
      <c r="D410" s="219"/>
      <c r="F410" s="219"/>
      <c r="G410" s="219"/>
      <c r="J410" s="219"/>
      <c r="L410" s="233"/>
      <c r="M410" s="233"/>
      <c r="N410" s="233"/>
      <c r="O410" s="233"/>
      <c r="P410" s="233"/>
    </row>
    <row r="411" spans="1:16" x14ac:dyDescent="0.25">
      <c r="C411" s="219"/>
      <c r="D411" s="219"/>
      <c r="F411" s="219"/>
      <c r="G411" s="219"/>
      <c r="J411" s="219"/>
      <c r="L411" s="233"/>
      <c r="M411" s="233"/>
      <c r="N411" s="233"/>
      <c r="O411" s="233"/>
      <c r="P411" s="233"/>
    </row>
    <row r="412" spans="1:16" x14ac:dyDescent="0.25">
      <c r="C412" s="219"/>
      <c r="D412" s="219"/>
      <c r="L412" s="233"/>
      <c r="M412" s="233"/>
      <c r="N412" s="233"/>
      <c r="O412" s="233"/>
      <c r="P412" s="233"/>
    </row>
  </sheetData>
  <mergeCells count="15">
    <mergeCell ref="G406:H406"/>
    <mergeCell ref="G400:H400"/>
    <mergeCell ref="G401:H401"/>
    <mergeCell ref="G402:H402"/>
    <mergeCell ref="G403:H403"/>
    <mergeCell ref="G404:H404"/>
    <mergeCell ref="G405:H40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90" activePane="bottomLeft" state="frozen"/>
      <selection pane="bottomLeft" activeCell="D102" sqref="D10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J234*-1</f>
        <v>1311240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50"/>
      <c r="I7" s="452"/>
      <c r="J7" s="42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98">
        <v>43428</v>
      </c>
      <c r="B93" s="99">
        <v>18000186</v>
      </c>
      <c r="C93" s="100">
        <v>2</v>
      </c>
      <c r="D93" s="34">
        <v>153765</v>
      </c>
      <c r="E93" s="101"/>
      <c r="F93" s="99"/>
      <c r="G93" s="34"/>
      <c r="H93" s="102"/>
      <c r="I93" s="102"/>
      <c r="J93" s="34"/>
    </row>
    <row r="94" spans="1:10" x14ac:dyDescent="0.25">
      <c r="A94" s="98">
        <v>43430</v>
      </c>
      <c r="B94" s="99">
        <v>18000187</v>
      </c>
      <c r="C94" s="100">
        <v>1</v>
      </c>
      <c r="D94" s="34">
        <v>66000</v>
      </c>
      <c r="E94" s="101"/>
      <c r="F94" s="99"/>
      <c r="G94" s="34"/>
      <c r="H94" s="102"/>
      <c r="I94" s="102"/>
      <c r="J94" s="34"/>
    </row>
    <row r="95" spans="1:10" x14ac:dyDescent="0.25">
      <c r="A95" s="98">
        <v>43430</v>
      </c>
      <c r="B95" s="99">
        <v>18000188</v>
      </c>
      <c r="C95" s="100">
        <v>6</v>
      </c>
      <c r="D95" s="34">
        <v>467910</v>
      </c>
      <c r="E95" s="101"/>
      <c r="F95" s="99"/>
      <c r="G95" s="34"/>
      <c r="H95" s="102"/>
      <c r="I95" s="102"/>
      <c r="J95" s="34"/>
    </row>
    <row r="96" spans="1:10" x14ac:dyDescent="0.25">
      <c r="A96" s="98">
        <v>43431</v>
      </c>
      <c r="B96" s="99">
        <v>18000189</v>
      </c>
      <c r="C96" s="100">
        <v>1</v>
      </c>
      <c r="D96" s="34">
        <v>70200</v>
      </c>
      <c r="E96" s="101"/>
      <c r="F96" s="99"/>
      <c r="G96" s="34"/>
      <c r="H96" s="102"/>
      <c r="I96" s="102"/>
      <c r="J96" s="34"/>
    </row>
    <row r="97" spans="1:10" x14ac:dyDescent="0.25">
      <c r="A97" s="98">
        <v>43431</v>
      </c>
      <c r="B97" s="99">
        <v>18000191</v>
      </c>
      <c r="C97" s="100">
        <v>1</v>
      </c>
      <c r="D97" s="34">
        <v>65250</v>
      </c>
      <c r="E97" s="101"/>
      <c r="F97" s="99"/>
      <c r="G97" s="34"/>
      <c r="H97" s="102"/>
      <c r="I97" s="102"/>
      <c r="J97" s="34"/>
    </row>
    <row r="98" spans="1:10" x14ac:dyDescent="0.25">
      <c r="A98" s="98">
        <v>43431</v>
      </c>
      <c r="B98" s="99">
        <v>18000192</v>
      </c>
      <c r="C98" s="100">
        <v>1</v>
      </c>
      <c r="D98" s="34">
        <v>90900</v>
      </c>
      <c r="E98" s="101"/>
      <c r="F98" s="99"/>
      <c r="G98" s="34"/>
      <c r="H98" s="102"/>
      <c r="I98" s="102"/>
      <c r="J98" s="34"/>
    </row>
    <row r="99" spans="1:10" x14ac:dyDescent="0.25">
      <c r="A99" s="98">
        <v>43432</v>
      </c>
      <c r="B99" s="99">
        <v>18000193</v>
      </c>
      <c r="C99" s="100">
        <v>1</v>
      </c>
      <c r="D99" s="34">
        <v>58590</v>
      </c>
      <c r="E99" s="101"/>
      <c r="F99" s="99"/>
      <c r="G99" s="34"/>
      <c r="H99" s="102"/>
      <c r="I99" s="102"/>
      <c r="J99" s="34"/>
    </row>
    <row r="100" spans="1:10" x14ac:dyDescent="0.25">
      <c r="A100" s="98">
        <v>43432</v>
      </c>
      <c r="B100" s="99">
        <v>18000194</v>
      </c>
      <c r="C100" s="100">
        <v>3</v>
      </c>
      <c r="D100" s="34">
        <v>181125</v>
      </c>
      <c r="E100" s="101"/>
      <c r="F100" s="99"/>
      <c r="G100" s="34"/>
      <c r="H100" s="102"/>
      <c r="I100" s="102"/>
      <c r="J100" s="34"/>
    </row>
    <row r="101" spans="1:10" x14ac:dyDescent="0.25">
      <c r="A101" s="98">
        <v>43432</v>
      </c>
      <c r="B101" s="99">
        <v>18000195</v>
      </c>
      <c r="C101" s="100">
        <v>1</v>
      </c>
      <c r="D101" s="34">
        <v>87300</v>
      </c>
      <c r="E101" s="101"/>
      <c r="F101" s="99"/>
      <c r="G101" s="34"/>
      <c r="H101" s="102"/>
      <c r="I101" s="102"/>
      <c r="J101" s="34"/>
    </row>
    <row r="102" spans="1:10" x14ac:dyDescent="0.25">
      <c r="A102" s="98">
        <v>43433</v>
      </c>
      <c r="B102" s="99">
        <v>18000196</v>
      </c>
      <c r="C102" s="100">
        <v>1</v>
      </c>
      <c r="D102" s="34">
        <v>70200</v>
      </c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159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8" t="s">
        <v>12</v>
      </c>
      <c r="H228" s="408"/>
      <c r="I228" s="239"/>
      <c r="J228" s="227">
        <f>SUM(D8:D225)</f>
        <v>10400968</v>
      </c>
    </row>
    <row r="229" spans="1:10" x14ac:dyDescent="0.25">
      <c r="A229" s="235"/>
      <c r="B229" s="234"/>
      <c r="C229" s="240"/>
      <c r="D229" s="236"/>
      <c r="E229" s="223"/>
      <c r="F229" s="234"/>
      <c r="G229" s="408" t="s">
        <v>13</v>
      </c>
      <c r="H229" s="408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8" t="s">
        <v>14</v>
      </c>
      <c r="H230" s="408"/>
      <c r="I230" s="41"/>
      <c r="J230" s="229">
        <f>J228-J229</f>
        <v>10159768</v>
      </c>
    </row>
    <row r="231" spans="1:10" x14ac:dyDescent="0.25">
      <c r="A231" s="235"/>
      <c r="B231" s="230"/>
      <c r="C231" s="240"/>
      <c r="D231" s="231"/>
      <c r="E231" s="237"/>
      <c r="F231" s="223"/>
      <c r="G231" s="408" t="s">
        <v>15</v>
      </c>
      <c r="H231" s="408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8" t="s">
        <v>16</v>
      </c>
      <c r="H232" s="408"/>
      <c r="I232" s="239"/>
      <c r="J232" s="227">
        <f>J230+J231</f>
        <v>10159768</v>
      </c>
    </row>
    <row r="233" spans="1:10" x14ac:dyDescent="0.25">
      <c r="A233" s="235"/>
      <c r="B233" s="230"/>
      <c r="C233" s="240"/>
      <c r="D233" s="231"/>
      <c r="E233" s="237"/>
      <c r="F233" s="234"/>
      <c r="G233" s="408" t="s">
        <v>5</v>
      </c>
      <c r="H233" s="408"/>
      <c r="I233" s="239"/>
      <c r="J233" s="227">
        <f>SUM(I8:I227)</f>
        <v>8848528</v>
      </c>
    </row>
    <row r="234" spans="1:10" x14ac:dyDescent="0.25">
      <c r="A234" s="235"/>
      <c r="B234" s="230"/>
      <c r="C234" s="240"/>
      <c r="D234" s="231"/>
      <c r="E234" s="237"/>
      <c r="F234" s="234"/>
      <c r="G234" s="408" t="s">
        <v>31</v>
      </c>
      <c r="H234" s="408"/>
      <c r="I234" s="240" t="str">
        <f>IF(J234&gt;0,"SALDO",IF(J234&lt;0,"PIUTANG",IF(J234=0,"LUNAS")))</f>
        <v>PIUTANG</v>
      </c>
      <c r="J234" s="227">
        <f>J233-J232</f>
        <v>-1311240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2"/>
  <sheetViews>
    <sheetView workbookViewId="0">
      <pane ySplit="7" topLeftCell="A106" activePane="bottomLeft" state="frozen"/>
      <selection pane="bottomLeft" activeCell="E111" sqref="E11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9" t="s">
        <v>22</v>
      </c>
      <c r="G1" s="409"/>
      <c r="H1" s="409"/>
      <c r="I1" s="220" t="s">
        <v>188</v>
      </c>
      <c r="J1" s="218"/>
      <c r="L1" s="238">
        <f>SUM(D107:D110)</f>
        <v>1593464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9" t="s">
        <v>21</v>
      </c>
      <c r="G2" s="409"/>
      <c r="H2" s="409"/>
      <c r="I2" s="220">
        <f>J122*-1</f>
        <v>1300076</v>
      </c>
      <c r="J2" s="218"/>
      <c r="L2" s="238">
        <f>SUM(G107:G110)</f>
        <v>359888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1233576</v>
      </c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8"/>
      <c r="I7" s="452"/>
      <c r="J7" s="42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98">
        <v>43432</v>
      </c>
      <c r="B111" s="99">
        <v>180180547</v>
      </c>
      <c r="C111" s="253">
        <v>7</v>
      </c>
      <c r="D111" s="34">
        <v>747513</v>
      </c>
      <c r="E111" s="101"/>
      <c r="F111" s="99"/>
      <c r="G111" s="34"/>
      <c r="H111" s="101"/>
      <c r="I111" s="102"/>
      <c r="J111" s="34"/>
      <c r="L111" s="238"/>
    </row>
    <row r="112" spans="1:12" x14ac:dyDescent="0.25">
      <c r="A112" s="98">
        <v>43433</v>
      </c>
      <c r="B112" s="99">
        <v>180180608</v>
      </c>
      <c r="C112" s="253">
        <v>4</v>
      </c>
      <c r="D112" s="34">
        <v>552563</v>
      </c>
      <c r="E112" s="101"/>
      <c r="F112" s="99"/>
      <c r="G112" s="34"/>
      <c r="H112" s="101"/>
      <c r="I112" s="102"/>
      <c r="J112" s="34"/>
      <c r="L112" s="238"/>
    </row>
    <row r="113" spans="1:10" x14ac:dyDescent="0.25">
      <c r="A113" s="235"/>
      <c r="B113" s="234"/>
      <c r="C113" s="26"/>
      <c r="D113" s="236"/>
      <c r="E113" s="237"/>
      <c r="F113" s="234"/>
      <c r="G113" s="236"/>
      <c r="H113" s="237"/>
      <c r="I113" s="239"/>
      <c r="J113" s="236"/>
    </row>
    <row r="114" spans="1:10" x14ac:dyDescent="0.25">
      <c r="A114" s="235"/>
      <c r="B114" s="223" t="s">
        <v>11</v>
      </c>
      <c r="C114" s="27">
        <f>SUM(C8:C113)</f>
        <v>399</v>
      </c>
      <c r="D114" s="224"/>
      <c r="E114" s="223" t="s">
        <v>11</v>
      </c>
      <c r="F114" s="223">
        <f>SUM(F8:F113)</f>
        <v>24</v>
      </c>
      <c r="G114" s="5"/>
      <c r="H114" s="234"/>
      <c r="I114" s="240"/>
      <c r="J114" s="5"/>
    </row>
    <row r="115" spans="1:10" x14ac:dyDescent="0.25">
      <c r="A115" s="235"/>
      <c r="B115" s="223"/>
      <c r="C115" s="27"/>
      <c r="D115" s="224"/>
      <c r="E115" s="223"/>
      <c r="F115" s="223"/>
      <c r="G115" s="32"/>
      <c r="H115" s="33"/>
      <c r="I115" s="240"/>
      <c r="J115" s="5"/>
    </row>
    <row r="116" spans="1:10" x14ac:dyDescent="0.25">
      <c r="A116" s="225"/>
      <c r="B116" s="226"/>
      <c r="C116" s="26"/>
      <c r="D116" s="236"/>
      <c r="E116" s="223"/>
      <c r="F116" s="234"/>
      <c r="G116" s="408" t="s">
        <v>12</v>
      </c>
      <c r="H116" s="408"/>
      <c r="I116" s="239"/>
      <c r="J116" s="227">
        <f>SUM(D8:D113)</f>
        <v>43316726</v>
      </c>
    </row>
    <row r="117" spans="1:10" x14ac:dyDescent="0.25">
      <c r="A117" s="235"/>
      <c r="B117" s="234"/>
      <c r="C117" s="26"/>
      <c r="D117" s="236"/>
      <c r="E117" s="237"/>
      <c r="F117" s="234"/>
      <c r="G117" s="408" t="s">
        <v>13</v>
      </c>
      <c r="H117" s="408"/>
      <c r="I117" s="239"/>
      <c r="J117" s="227">
        <f>SUM(G8:G113)</f>
        <v>2488065</v>
      </c>
    </row>
    <row r="118" spans="1:10" x14ac:dyDescent="0.25">
      <c r="A118" s="228"/>
      <c r="B118" s="237"/>
      <c r="C118" s="26"/>
      <c r="D118" s="236"/>
      <c r="E118" s="237"/>
      <c r="F118" s="234"/>
      <c r="G118" s="408" t="s">
        <v>14</v>
      </c>
      <c r="H118" s="408"/>
      <c r="I118" s="41"/>
      <c r="J118" s="229">
        <f>J116-J117</f>
        <v>40828661</v>
      </c>
    </row>
    <row r="119" spans="1:10" x14ac:dyDescent="0.25">
      <c r="A119" s="235"/>
      <c r="B119" s="230"/>
      <c r="C119" s="26"/>
      <c r="D119" s="231"/>
      <c r="E119" s="237"/>
      <c r="F119" s="234"/>
      <c r="G119" s="408" t="s">
        <v>15</v>
      </c>
      <c r="H119" s="408"/>
      <c r="I119" s="239"/>
      <c r="J119" s="227">
        <f>SUM(H8:H114)</f>
        <v>0</v>
      </c>
    </row>
    <row r="120" spans="1:10" x14ac:dyDescent="0.25">
      <c r="A120" s="235"/>
      <c r="B120" s="230"/>
      <c r="C120" s="26"/>
      <c r="D120" s="231"/>
      <c r="E120" s="237"/>
      <c r="F120" s="234"/>
      <c r="G120" s="408" t="s">
        <v>16</v>
      </c>
      <c r="H120" s="408"/>
      <c r="I120" s="239"/>
      <c r="J120" s="227">
        <f>J118+J119</f>
        <v>40828661</v>
      </c>
    </row>
    <row r="121" spans="1:10" x14ac:dyDescent="0.25">
      <c r="A121" s="235"/>
      <c r="B121" s="230"/>
      <c r="C121" s="26"/>
      <c r="D121" s="231"/>
      <c r="E121" s="237"/>
      <c r="F121" s="234"/>
      <c r="G121" s="408" t="s">
        <v>5</v>
      </c>
      <c r="H121" s="408"/>
      <c r="I121" s="239"/>
      <c r="J121" s="227">
        <f>SUM(I8:I114)</f>
        <v>39528585</v>
      </c>
    </row>
    <row r="122" spans="1:10" x14ac:dyDescent="0.25">
      <c r="A122" s="235"/>
      <c r="B122" s="230"/>
      <c r="C122" s="26"/>
      <c r="D122" s="231"/>
      <c r="E122" s="237"/>
      <c r="F122" s="234"/>
      <c r="G122" s="408" t="s">
        <v>31</v>
      </c>
      <c r="H122" s="408"/>
      <c r="I122" s="240" t="str">
        <f>IF(J122&gt;0,"SALDO",IF(J122&lt;0,"PIUTANG",IF(J122=0,"LUNAS")))</f>
        <v>PIUTANG</v>
      </c>
      <c r="J122" s="227">
        <f>J121-J120</f>
        <v>-1300076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9" t="s">
        <v>22</v>
      </c>
      <c r="G1" s="409"/>
      <c r="H1" s="409"/>
      <c r="I1" s="38" t="s">
        <v>36</v>
      </c>
      <c r="J1" s="20"/>
      <c r="L1" s="37">
        <f>SUM(D78:D79)</f>
        <v>687838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J91*-1</f>
        <v>687838</v>
      </c>
      <c r="J2" s="20"/>
      <c r="L2" s="37">
        <f>SUM(G78:G79)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687838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M5" s="37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M6" s="37"/>
    </row>
    <row r="7" spans="1:17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406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8" t="s">
        <v>12</v>
      </c>
      <c r="H85" s="408"/>
      <c r="I85" s="39"/>
      <c r="J85" s="13">
        <f>SUM(D8:D82)</f>
        <v>45658741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8" t="s">
        <v>13</v>
      </c>
      <c r="H86" s="408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8" t="s">
        <v>14</v>
      </c>
      <c r="H87" s="408"/>
      <c r="I87" s="41"/>
      <c r="J87" s="15">
        <f>J85-J86</f>
        <v>31850806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8" t="s">
        <v>15</v>
      </c>
      <c r="H88" s="408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8" t="s">
        <v>16</v>
      </c>
      <c r="H89" s="408"/>
      <c r="I89" s="39"/>
      <c r="J89" s="13">
        <f>J87+J88</f>
        <v>31850806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8" t="s">
        <v>5</v>
      </c>
      <c r="H90" s="408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8" t="s">
        <v>31</v>
      </c>
      <c r="H91" s="408"/>
      <c r="I91" s="40" t="str">
        <f>IF(J91&gt;0,"SALDO",IF(J91&lt;0,"PIUTANG",IF(J91=0,"LUNAS")))</f>
        <v>PIUTANG</v>
      </c>
      <c r="J91" s="13">
        <f>J90-J89</f>
        <v>-687838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J28" sqref="J2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J42*-1</f>
        <v>-4787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8"/>
      <c r="I7" s="452"/>
      <c r="J7" s="42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728</v>
      </c>
      <c r="D34" s="9"/>
      <c r="E34" s="8" t="s">
        <v>11</v>
      </c>
      <c r="F34" s="8">
        <f>SUM(F8:F33)</f>
        <v>121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8" t="s">
        <v>12</v>
      </c>
      <c r="H36" s="408"/>
      <c r="I36" s="39"/>
      <c r="J36" s="13">
        <f>SUM(D8:D33)</f>
        <v>76335443</v>
      </c>
    </row>
    <row r="37" spans="1:10" x14ac:dyDescent="0.25">
      <c r="A37" s="4"/>
      <c r="B37" s="3"/>
      <c r="C37" s="26"/>
      <c r="D37" s="6"/>
      <c r="E37" s="7"/>
      <c r="F37" s="3"/>
      <c r="G37" s="408" t="s">
        <v>13</v>
      </c>
      <c r="H37" s="408"/>
      <c r="I37" s="39"/>
      <c r="J37" s="13">
        <f>SUM(G8:G33)</f>
        <v>13156230</v>
      </c>
    </row>
    <row r="38" spans="1:10" x14ac:dyDescent="0.25">
      <c r="A38" s="14"/>
      <c r="B38" s="7"/>
      <c r="C38" s="26"/>
      <c r="D38" s="6"/>
      <c r="E38" s="7"/>
      <c r="F38" s="3"/>
      <c r="G38" s="408" t="s">
        <v>14</v>
      </c>
      <c r="H38" s="408"/>
      <c r="I38" s="41"/>
      <c r="J38" s="15">
        <f>J36-J37</f>
        <v>63179213</v>
      </c>
    </row>
    <row r="39" spans="1:10" x14ac:dyDescent="0.25">
      <c r="A39" s="4"/>
      <c r="B39" s="16"/>
      <c r="C39" s="26"/>
      <c r="D39" s="17"/>
      <c r="E39" s="7"/>
      <c r="F39" s="3"/>
      <c r="G39" s="408" t="s">
        <v>15</v>
      </c>
      <c r="H39" s="408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8" t="s">
        <v>16</v>
      </c>
      <c r="H40" s="408"/>
      <c r="I40" s="39"/>
      <c r="J40" s="13">
        <f>J38+J39</f>
        <v>63179213</v>
      </c>
    </row>
    <row r="41" spans="1:10" x14ac:dyDescent="0.25">
      <c r="A41" s="4"/>
      <c r="B41" s="16"/>
      <c r="C41" s="26"/>
      <c r="D41" s="17"/>
      <c r="E41" s="7"/>
      <c r="F41" s="3"/>
      <c r="G41" s="408" t="s">
        <v>5</v>
      </c>
      <c r="H41" s="408"/>
      <c r="I41" s="39"/>
      <c r="J41" s="13">
        <f>SUM(I8:I34)</f>
        <v>63184000</v>
      </c>
    </row>
    <row r="42" spans="1:10" x14ac:dyDescent="0.25">
      <c r="A42" s="4"/>
      <c r="B42" s="16"/>
      <c r="C42" s="26"/>
      <c r="D42" s="17"/>
      <c r="E42" s="7"/>
      <c r="F42" s="3"/>
      <c r="G42" s="408" t="s">
        <v>31</v>
      </c>
      <c r="H42" s="408"/>
      <c r="I42" s="40" t="str">
        <f>IF(J42&gt;0,"SALDO",IF(J42&lt;0,"PIUTANG",IF(J42=0,"LUNAS")))</f>
        <v>SALDO</v>
      </c>
      <c r="J42" s="13">
        <f>J41-J40</f>
        <v>4787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5" activePane="bottomLeft" state="frozen"/>
      <selection pane="bottomLeft" activeCell="J213" sqref="J21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9" t="s">
        <v>22</v>
      </c>
      <c r="G1" s="409"/>
      <c r="H1" s="409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220">
        <f>J227*-1</f>
        <v>0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0"/>
      <c r="I7" s="452"/>
      <c r="J7" s="42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08" t="s">
        <v>12</v>
      </c>
      <c r="H221" s="408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08" t="s">
        <v>13</v>
      </c>
      <c r="H222" s="408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08" t="s">
        <v>14</v>
      </c>
      <c r="H223" s="408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08" t="s">
        <v>15</v>
      </c>
      <c r="H224" s="408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08" t="s">
        <v>16</v>
      </c>
      <c r="H225" s="408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08" t="s">
        <v>5</v>
      </c>
      <c r="H226" s="408"/>
      <c r="I226" s="39"/>
      <c r="J226" s="13">
        <f>SUM(I8:I220)</f>
        <v>81289843</v>
      </c>
    </row>
    <row r="227" spans="1:16" x14ac:dyDescent="0.25">
      <c r="A227" s="4"/>
      <c r="B227" s="16"/>
      <c r="C227" s="40"/>
      <c r="D227" s="17"/>
      <c r="E227" s="7"/>
      <c r="F227" s="3"/>
      <c r="G227" s="408" t="s">
        <v>31</v>
      </c>
      <c r="H227" s="408"/>
      <c r="I227" s="40" t="str">
        <f>IF(J227&gt;0,"SALDO",IF(J227&lt;0,"PIUTANG",IF(J227=0,"LUNAS")))</f>
        <v>LUNAS</v>
      </c>
      <c r="J227" s="13">
        <f>J226-J225</f>
        <v>0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6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3"/>
  <sheetViews>
    <sheetView workbookViewId="0">
      <pane ySplit="7" topLeftCell="A55" activePane="bottomLeft" state="frozen"/>
      <selection pane="bottomLeft" activeCell="B59" sqref="B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J77*-1</f>
        <v>6486065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6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6" x14ac:dyDescent="0.25">
      <c r="A68" s="235"/>
      <c r="B68" s="234"/>
      <c r="C68" s="240"/>
      <c r="D68" s="236"/>
      <c r="E68" s="237"/>
      <c r="F68" s="234"/>
      <c r="G68" s="236"/>
      <c r="H68" s="239"/>
      <c r="I68" s="239"/>
      <c r="J68" s="236"/>
    </row>
    <row r="69" spans="1:16" x14ac:dyDescent="0.25">
      <c r="A69" s="235"/>
      <c r="B69" s="223" t="s">
        <v>11</v>
      </c>
      <c r="C69" s="232">
        <f>SUM(C8:C68)</f>
        <v>1129</v>
      </c>
      <c r="D69" s="224"/>
      <c r="E69" s="223" t="s">
        <v>11</v>
      </c>
      <c r="F69" s="223">
        <f>SUM(F8:F68)</f>
        <v>177</v>
      </c>
      <c r="G69" s="224">
        <f>SUM(G8:G68)</f>
        <v>18570217</v>
      </c>
      <c r="H69" s="239"/>
      <c r="I69" s="239"/>
      <c r="J69" s="236"/>
    </row>
    <row r="70" spans="1:16" x14ac:dyDescent="0.25">
      <c r="A70" s="235"/>
      <c r="B70" s="223"/>
      <c r="C70" s="232"/>
      <c r="D70" s="224"/>
      <c r="E70" s="237"/>
      <c r="F70" s="234"/>
      <c r="G70" s="236"/>
      <c r="H70" s="239"/>
      <c r="I70" s="239"/>
      <c r="J70" s="236"/>
    </row>
    <row r="71" spans="1:16" x14ac:dyDescent="0.25">
      <c r="A71" s="225"/>
      <c r="B71" s="226"/>
      <c r="C71" s="240"/>
      <c r="D71" s="236"/>
      <c r="E71" s="223"/>
      <c r="F71" s="234"/>
      <c r="G71" s="408" t="s">
        <v>12</v>
      </c>
      <c r="H71" s="408"/>
      <c r="I71" s="239"/>
      <c r="J71" s="227">
        <f>SUM(D8:D68)</f>
        <v>117413458</v>
      </c>
    </row>
    <row r="72" spans="1:16" x14ac:dyDescent="0.25">
      <c r="A72" s="235"/>
      <c r="B72" s="234"/>
      <c r="C72" s="240"/>
      <c r="D72" s="236"/>
      <c r="E72" s="223"/>
      <c r="F72" s="234"/>
      <c r="G72" s="408" t="s">
        <v>13</v>
      </c>
      <c r="H72" s="408"/>
      <c r="I72" s="239"/>
      <c r="J72" s="227">
        <f>SUM(G8:G68)</f>
        <v>18570217</v>
      </c>
    </row>
    <row r="73" spans="1:16" x14ac:dyDescent="0.25">
      <c r="A73" s="228"/>
      <c r="B73" s="237"/>
      <c r="C73" s="240"/>
      <c r="D73" s="236"/>
      <c r="E73" s="237"/>
      <c r="F73" s="234"/>
      <c r="G73" s="408" t="s">
        <v>14</v>
      </c>
      <c r="H73" s="408"/>
      <c r="I73" s="41"/>
      <c r="J73" s="229">
        <f>J71-J72</f>
        <v>98843241</v>
      </c>
    </row>
    <row r="74" spans="1:16" x14ac:dyDescent="0.25">
      <c r="A74" s="235"/>
      <c r="B74" s="230"/>
      <c r="C74" s="240"/>
      <c r="D74" s="231"/>
      <c r="E74" s="237"/>
      <c r="F74" s="223"/>
      <c r="G74" s="408" t="s">
        <v>15</v>
      </c>
      <c r="H74" s="408"/>
      <c r="I74" s="239"/>
      <c r="J74" s="227">
        <f>SUM(H8:H70)</f>
        <v>0</v>
      </c>
    </row>
    <row r="75" spans="1:16" x14ac:dyDescent="0.25">
      <c r="A75" s="235"/>
      <c r="B75" s="230"/>
      <c r="C75" s="240"/>
      <c r="D75" s="231"/>
      <c r="E75" s="237"/>
      <c r="F75" s="223"/>
      <c r="G75" s="408" t="s">
        <v>16</v>
      </c>
      <c r="H75" s="408"/>
      <c r="I75" s="239"/>
      <c r="J75" s="227">
        <f>J73+J74</f>
        <v>98843241</v>
      </c>
    </row>
    <row r="76" spans="1:16" x14ac:dyDescent="0.25">
      <c r="A76" s="235"/>
      <c r="B76" s="230"/>
      <c r="C76" s="240"/>
      <c r="D76" s="231"/>
      <c r="E76" s="237"/>
      <c r="F76" s="234"/>
      <c r="G76" s="408" t="s">
        <v>5</v>
      </c>
      <c r="H76" s="408"/>
      <c r="I76" s="239"/>
      <c r="J76" s="227">
        <f>SUM(I8:I70)</f>
        <v>92357176</v>
      </c>
    </row>
    <row r="77" spans="1:16" x14ac:dyDescent="0.25">
      <c r="A77" s="235"/>
      <c r="B77" s="230"/>
      <c r="C77" s="240"/>
      <c r="D77" s="231"/>
      <c r="E77" s="237"/>
      <c r="F77" s="234"/>
      <c r="G77" s="408" t="s">
        <v>31</v>
      </c>
      <c r="H77" s="408"/>
      <c r="I77" s="240" t="str">
        <f>IF(J77&gt;0,"SALDO",IF(J77&lt;0,"PIUTANG",IF(J77=0,"LUNAS")))</f>
        <v>PIUTANG</v>
      </c>
      <c r="J77" s="227">
        <f>J76-J75</f>
        <v>-6486065</v>
      </c>
    </row>
    <row r="78" spans="1:16" x14ac:dyDescent="0.25">
      <c r="F78" s="219"/>
      <c r="G78" s="219"/>
      <c r="J78" s="219"/>
    </row>
    <row r="79" spans="1:16" x14ac:dyDescent="0.25">
      <c r="C79" s="219"/>
      <c r="D79" s="219"/>
      <c r="F79" s="219"/>
      <c r="G79" s="219"/>
      <c r="J79" s="219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8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8"/>
      <c r="M81" s="233"/>
      <c r="N81" s="233"/>
      <c r="O81" s="233"/>
      <c r="P81" s="233"/>
    </row>
    <row r="82" spans="3:16" x14ac:dyDescent="0.25">
      <c r="C82" s="219"/>
      <c r="D82" s="219"/>
      <c r="F82" s="219"/>
      <c r="G82" s="219"/>
      <c r="J82" s="219"/>
      <c r="L82" s="233"/>
      <c r="M82" s="233"/>
      <c r="N82" s="233"/>
      <c r="O82" s="233"/>
      <c r="P82" s="233"/>
    </row>
    <row r="83" spans="3:16" x14ac:dyDescent="0.25">
      <c r="C83" s="219"/>
      <c r="D83" s="219"/>
      <c r="L83" s="233"/>
      <c r="M83" s="233"/>
      <c r="N83" s="233"/>
      <c r="O83" s="233"/>
      <c r="P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9" t="s">
        <v>22</v>
      </c>
      <c r="G1" s="409"/>
      <c r="H1" s="40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3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8" t="s">
        <v>12</v>
      </c>
      <c r="H30" s="408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8" t="s">
        <v>13</v>
      </c>
      <c r="H31" s="408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8" t="s">
        <v>14</v>
      </c>
      <c r="H32" s="408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8" t="s">
        <v>15</v>
      </c>
      <c r="H33" s="408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8" t="s">
        <v>16</v>
      </c>
      <c r="H34" s="408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8" t="s">
        <v>5</v>
      </c>
      <c r="H35" s="408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8" t="s">
        <v>31</v>
      </c>
      <c r="H36" s="408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9" t="s">
        <v>21</v>
      </c>
      <c r="G2" s="409"/>
      <c r="H2" s="409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0"/>
      <c r="I7" s="452"/>
      <c r="J7" s="42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8" t="s">
        <v>12</v>
      </c>
      <c r="H46" s="40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8" t="s">
        <v>13</v>
      </c>
      <c r="H47" s="40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8" t="s">
        <v>14</v>
      </c>
      <c r="H48" s="40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8" t="s">
        <v>15</v>
      </c>
      <c r="H49" s="40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8" t="s">
        <v>16</v>
      </c>
      <c r="H50" s="40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8" t="s">
        <v>5</v>
      </c>
      <c r="H51" s="40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8" t="s">
        <v>31</v>
      </c>
      <c r="H52" s="40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8" t="s">
        <v>12</v>
      </c>
      <c r="H69" s="40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8" t="s">
        <v>13</v>
      </c>
      <c r="H70" s="40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8" t="s">
        <v>14</v>
      </c>
      <c r="H71" s="40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8" t="s">
        <v>15</v>
      </c>
      <c r="H72" s="40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8" t="s">
        <v>16</v>
      </c>
      <c r="H73" s="40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8" t="s">
        <v>5</v>
      </c>
      <c r="H74" s="40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8" t="s">
        <v>31</v>
      </c>
      <c r="H75" s="40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J22" sqref="J2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9" t="s">
        <v>22</v>
      </c>
      <c r="G1" s="409"/>
      <c r="H1" s="409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9" t="s">
        <v>21</v>
      </c>
      <c r="G2" s="409"/>
      <c r="H2" s="409"/>
      <c r="I2" s="21">
        <f>J40*-1</f>
        <v>218426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12" t="s">
        <v>4</v>
      </c>
      <c r="I5" s="453" t="s">
        <v>5</v>
      </c>
      <c r="J5" s="414" t="s">
        <v>6</v>
      </c>
      <c r="L5" s="37"/>
      <c r="M5" s="37"/>
      <c r="N5" s="37"/>
      <c r="O5" s="37"/>
      <c r="P5" s="37"/>
      <c r="Q5" s="37"/>
    </row>
    <row r="6" spans="1:17" x14ac:dyDescent="0.25">
      <c r="A6" s="41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2"/>
      <c r="I6" s="453"/>
      <c r="J6" s="41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42</v>
      </c>
      <c r="D32" s="9">
        <f>SUM(D7:D31)</f>
        <v>4465564</v>
      </c>
      <c r="E32" s="8" t="s">
        <v>11</v>
      </c>
      <c r="F32" s="77">
        <f>SUM(F7:F31)</f>
        <v>19</v>
      </c>
      <c r="G32" s="9">
        <f>SUM(G7:G31)</f>
        <v>1947138</v>
      </c>
      <c r="H32" s="77">
        <f>SUM(H7:H31)</f>
        <v>430000</v>
      </c>
      <c r="I32" s="77">
        <f>SUM(I7:I31)</f>
        <v>2730000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6"/>
      <c r="J34" s="13">
        <f>SUM(D7:D31)</f>
        <v>4465564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7"/>
      <c r="J35" s="13">
        <f>SUM(G7:G31)</f>
        <v>1947138</v>
      </c>
    </row>
    <row r="36" spans="1:17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15"/>
      <c r="J36" s="15">
        <f>J34-J35</f>
        <v>2518426</v>
      </c>
    </row>
    <row r="37" spans="1:17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7"/>
      <c r="J37" s="13">
        <f>SUM(H7:H31)</f>
        <v>430000</v>
      </c>
    </row>
    <row r="38" spans="1:17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7"/>
      <c r="J38" s="13">
        <f>J36+J37</f>
        <v>2948426</v>
      </c>
    </row>
    <row r="39" spans="1:17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7"/>
      <c r="J39" s="13">
        <f>SUM(I7:I31)</f>
        <v>2730000</v>
      </c>
    </row>
    <row r="40" spans="1:17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3" t="str">
        <f>IF(J40&gt;0,"SALDO",IF(J40&lt;0,"PIUTANG",IF(J40=0,"LUNAS")))</f>
        <v>PIUTANG</v>
      </c>
      <c r="J40" s="13">
        <f>J39-J38</f>
        <v>-218426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4" t="s">
        <v>21</v>
      </c>
      <c r="H1" s="454"/>
      <c r="I1" s="45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4" t="s">
        <v>107</v>
      </c>
      <c r="H2" s="454"/>
      <c r="I2" s="45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4" t="s">
        <v>108</v>
      </c>
      <c r="H3" s="454"/>
      <c r="I3" s="45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8"/>
      <c r="I7" s="452"/>
      <c r="J7" s="42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8" t="s">
        <v>12</v>
      </c>
      <c r="H44" s="40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8" t="s">
        <v>13</v>
      </c>
      <c r="H45" s="40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8" t="s">
        <v>14</v>
      </c>
      <c r="H46" s="40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8" t="s">
        <v>15</v>
      </c>
      <c r="H47" s="40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8" t="s">
        <v>16</v>
      </c>
      <c r="H48" s="40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8" t="s">
        <v>5</v>
      </c>
      <c r="H49" s="40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8" t="s">
        <v>31</v>
      </c>
      <c r="H50" s="40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0" sqref="E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5" t="s">
        <v>48</v>
      </c>
      <c r="B1" s="455"/>
      <c r="C1" s="455"/>
    </row>
    <row r="2" spans="1:5" ht="15" customHeight="1" x14ac:dyDescent="0.25">
      <c r="A2" s="455"/>
      <c r="B2" s="455"/>
      <c r="C2" s="45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4620701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1490476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43434</v>
      </c>
      <c r="C8" s="281">
        <f>Bandros!I2</f>
        <v>5939940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Bentang!A57</f>
        <v>43380</v>
      </c>
      <c r="C9" s="281">
        <f>Bentang!I2</f>
        <v>6486065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43423</v>
      </c>
      <c r="C11" s="281">
        <f>ESP!I2</f>
        <v>18210759</v>
      </c>
      <c r="E11" s="289"/>
    </row>
    <row r="12" spans="1:5" s="267" customFormat="1" ht="18.75" customHeight="1" x14ac:dyDescent="0.25">
      <c r="A12" s="185" t="s">
        <v>202</v>
      </c>
      <c r="B12" s="184">
        <f>Yuan!A111</f>
        <v>43432</v>
      </c>
      <c r="C12" s="281">
        <f>Yuan!I2</f>
        <v>1300076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687838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v>43428</v>
      </c>
      <c r="C21" s="281">
        <f>'Sale ESP'!I2</f>
        <v>1311240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8" t="s">
        <v>11</v>
      </c>
      <c r="B24" s="459"/>
      <c r="C24" s="456">
        <f>SUM(C5:C23)</f>
        <v>40047247.5</v>
      </c>
    </row>
    <row r="25" spans="1:5" s="267" customFormat="1" ht="15" customHeight="1" x14ac:dyDescent="0.25">
      <c r="A25" s="460"/>
      <c r="B25" s="461"/>
      <c r="C25" s="457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8"/>
      <c r="I7" s="452"/>
      <c r="J7" s="42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8" t="s">
        <v>12</v>
      </c>
      <c r="H49" s="40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8" t="s">
        <v>13</v>
      </c>
      <c r="H50" s="40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8" t="s">
        <v>14</v>
      </c>
      <c r="H51" s="40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8" t="s">
        <v>15</v>
      </c>
      <c r="H52" s="40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8" t="s">
        <v>16</v>
      </c>
      <c r="H53" s="40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8" t="s">
        <v>5</v>
      </c>
      <c r="H54" s="40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8" t="s">
        <v>31</v>
      </c>
      <c r="H55" s="40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1" t="s">
        <v>12</v>
      </c>
      <c r="H647" s="44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5" t="s">
        <v>13</v>
      </c>
      <c r="H648" s="42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5" t="s">
        <v>14</v>
      </c>
      <c r="H649" s="42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5" t="s">
        <v>15</v>
      </c>
      <c r="H650" s="42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5" t="s">
        <v>16</v>
      </c>
      <c r="H651" s="42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5" t="s">
        <v>5</v>
      </c>
      <c r="H652" s="42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5" t="s">
        <v>31</v>
      </c>
      <c r="H653" s="42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9" t="s">
        <v>22</v>
      </c>
      <c r="G1" s="409"/>
      <c r="H1" s="409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2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8"/>
      <c r="I7" s="452"/>
      <c r="J7" s="42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8" t="s">
        <v>12</v>
      </c>
      <c r="H120" s="40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8" t="s">
        <v>13</v>
      </c>
      <c r="H121" s="40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8" t="s">
        <v>14</v>
      </c>
      <c r="H122" s="40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8" t="s">
        <v>15</v>
      </c>
      <c r="H123" s="40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8" t="s">
        <v>16</v>
      </c>
      <c r="H124" s="40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8" t="s">
        <v>5</v>
      </c>
      <c r="H125" s="40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8" t="s">
        <v>31</v>
      </c>
      <c r="H126" s="40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3" t="s">
        <v>22</v>
      </c>
      <c r="G1" s="463"/>
      <c r="H1" s="463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3" t="s">
        <v>21</v>
      </c>
      <c r="G2" s="463"/>
      <c r="H2" s="463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4"/>
      <c r="B5" s="464"/>
      <c r="C5" s="464"/>
      <c r="D5" s="464"/>
      <c r="E5" s="464"/>
      <c r="F5" s="464"/>
      <c r="G5" s="464"/>
      <c r="H5" s="464"/>
      <c r="I5" s="464"/>
      <c r="J5" s="464"/>
    </row>
    <row r="6" spans="1:13" x14ac:dyDescent="0.25">
      <c r="A6" s="465" t="s">
        <v>2</v>
      </c>
      <c r="B6" s="466" t="s">
        <v>3</v>
      </c>
      <c r="C6" s="466"/>
      <c r="D6" s="466"/>
      <c r="E6" s="466"/>
      <c r="F6" s="466"/>
      <c r="G6" s="466"/>
      <c r="H6" s="467" t="s">
        <v>4</v>
      </c>
      <c r="I6" s="469" t="s">
        <v>5</v>
      </c>
      <c r="J6" s="470" t="s">
        <v>6</v>
      </c>
    </row>
    <row r="7" spans="1:13" x14ac:dyDescent="0.25">
      <c r="A7" s="4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8"/>
      <c r="I7" s="469"/>
      <c r="J7" s="47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2" t="s">
        <v>12</v>
      </c>
      <c r="H89" s="4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2" t="s">
        <v>13</v>
      </c>
      <c r="H90" s="4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2" t="s">
        <v>14</v>
      </c>
      <c r="H91" s="4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2" t="s">
        <v>15</v>
      </c>
      <c r="H92" s="4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2" t="s">
        <v>16</v>
      </c>
      <c r="H93" s="4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2" t="s">
        <v>5</v>
      </c>
      <c r="H94" s="4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2" t="s">
        <v>31</v>
      </c>
      <c r="H95" s="4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9" t="s">
        <v>22</v>
      </c>
      <c r="G1" s="409"/>
      <c r="H1" s="40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9" t="s">
        <v>21</v>
      </c>
      <c r="G2" s="409"/>
      <c r="H2" s="40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0"/>
      <c r="I6" s="452"/>
      <c r="J6" s="42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8" t="s">
        <v>12</v>
      </c>
      <c r="H121" s="40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8" t="s">
        <v>13</v>
      </c>
      <c r="H122" s="40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8" t="s">
        <v>14</v>
      </c>
      <c r="H123" s="40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8" t="s">
        <v>15</v>
      </c>
      <c r="H124" s="40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8" t="s">
        <v>16</v>
      </c>
      <c r="H125" s="40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8" t="s">
        <v>5</v>
      </c>
      <c r="H126" s="40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8" t="s">
        <v>31</v>
      </c>
      <c r="H127" s="40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-34807202</v>
      </c>
      <c r="J2" s="20"/>
    </row>
    <row r="4" spans="1:10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0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0" x14ac:dyDescent="0.25">
      <c r="A6" s="44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0"/>
      <c r="I6" s="452"/>
      <c r="J6" s="42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1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1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1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1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1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1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1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1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1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1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9" t="s">
        <v>21</v>
      </c>
      <c r="G2" s="409"/>
      <c r="H2" s="409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L6" s="238"/>
    </row>
    <row r="7" spans="1:12" x14ac:dyDescent="0.25">
      <c r="A7" s="44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0"/>
      <c r="I7" s="452"/>
      <c r="J7" s="42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8" t="s">
        <v>12</v>
      </c>
      <c r="H53" s="40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8" t="s">
        <v>13</v>
      </c>
      <c r="H54" s="40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8" t="s">
        <v>14</v>
      </c>
      <c r="H55" s="40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8" t="s">
        <v>15</v>
      </c>
      <c r="H56" s="40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8" t="s">
        <v>16</v>
      </c>
      <c r="H57" s="40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8" t="s">
        <v>5</v>
      </c>
      <c r="H58" s="40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8" t="s">
        <v>31</v>
      </c>
      <c r="H59" s="40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2"/>
      <c r="I7" s="453"/>
      <c r="J7" s="41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9" t="s">
        <v>22</v>
      </c>
      <c r="G1" s="409"/>
      <c r="H1" s="409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0" t="s">
        <v>61</v>
      </c>
      <c r="B5" s="410"/>
      <c r="C5" s="410"/>
      <c r="D5" s="410"/>
      <c r="E5" s="410"/>
      <c r="F5" s="410"/>
      <c r="G5" s="410"/>
      <c r="H5" s="410"/>
      <c r="I5" s="410"/>
      <c r="J5" s="410"/>
    </row>
    <row r="6" spans="1:19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9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13"/>
      <c r="J7" s="41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8" t="s">
        <v>12</v>
      </c>
      <c r="H32" s="40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8" t="s">
        <v>13</v>
      </c>
      <c r="H33" s="40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8" t="s">
        <v>14</v>
      </c>
      <c r="H34" s="40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8" t="s">
        <v>15</v>
      </c>
      <c r="H35" s="40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8" t="s">
        <v>16</v>
      </c>
      <c r="H36" s="40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8" t="s">
        <v>5</v>
      </c>
      <c r="H37" s="40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8" t="s">
        <v>31</v>
      </c>
      <c r="H38" s="40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9" t="s">
        <v>21</v>
      </c>
      <c r="G2" s="409"/>
      <c r="H2" s="40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8"/>
      <c r="I7" s="452"/>
      <c r="J7" s="42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8" t="s">
        <v>12</v>
      </c>
      <c r="H73" s="40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8" t="s">
        <v>13</v>
      </c>
      <c r="H74" s="40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8" t="s">
        <v>14</v>
      </c>
      <c r="H75" s="40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8" t="s">
        <v>15</v>
      </c>
      <c r="H76" s="40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8" t="s">
        <v>16</v>
      </c>
      <c r="H77" s="40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8" t="s">
        <v>5</v>
      </c>
      <c r="H78" s="40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8" t="s">
        <v>31</v>
      </c>
      <c r="H79" s="40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9" t="s">
        <v>118</v>
      </c>
      <c r="G2" s="409"/>
      <c r="H2" s="409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18"/>
      <c r="N5" s="18"/>
      <c r="O5" s="37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74" t="s">
        <v>4</v>
      </c>
      <c r="I6" s="476" t="s">
        <v>5</v>
      </c>
      <c r="J6" s="477" t="s">
        <v>6</v>
      </c>
      <c r="L6" s="18"/>
      <c r="N6" s="18"/>
      <c r="O6" s="37"/>
    </row>
    <row r="7" spans="1:15" x14ac:dyDescent="0.25">
      <c r="A7" s="41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5"/>
      <c r="I7" s="476"/>
      <c r="J7" s="47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3" t="s">
        <v>12</v>
      </c>
      <c r="H19" s="47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3" t="s">
        <v>13</v>
      </c>
      <c r="H20" s="47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3" t="s">
        <v>14</v>
      </c>
      <c r="H21" s="47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3" t="s">
        <v>15</v>
      </c>
      <c r="H22" s="47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3" t="s">
        <v>16</v>
      </c>
      <c r="H23" s="47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3" t="s">
        <v>5</v>
      </c>
      <c r="H24" s="47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3" t="s">
        <v>31</v>
      </c>
      <c r="H25" s="47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9" t="s">
        <v>22</v>
      </c>
      <c r="G1" s="409"/>
      <c r="H1" s="409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8"/>
      <c r="I7" s="452"/>
      <c r="J7" s="42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9" t="s">
        <v>22</v>
      </c>
      <c r="G1" s="409"/>
      <c r="H1" s="409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9" t="s">
        <v>21</v>
      </c>
      <c r="G2" s="409"/>
      <c r="H2" s="409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8"/>
      <c r="I7" s="452"/>
      <c r="J7" s="42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8" t="s">
        <v>12</v>
      </c>
      <c r="H35" s="40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8" t="s">
        <v>13</v>
      </c>
      <c r="H36" s="40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8" t="s">
        <v>14</v>
      </c>
      <c r="H37" s="40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8" t="s">
        <v>15</v>
      </c>
      <c r="H38" s="40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8" t="s">
        <v>16</v>
      </c>
      <c r="H39" s="40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8" t="s">
        <v>5</v>
      </c>
      <c r="H40" s="40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8" t="s">
        <v>31</v>
      </c>
      <c r="H41" s="40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9" t="s">
        <v>22</v>
      </c>
      <c r="G1" s="409"/>
      <c r="H1" s="409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9" t="s">
        <v>21</v>
      </c>
      <c r="G2" s="409"/>
      <c r="H2" s="409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7" x14ac:dyDescent="0.25">
      <c r="A7" s="44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8"/>
      <c r="I7" s="452"/>
      <c r="J7" s="42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9" t="s">
        <v>21</v>
      </c>
      <c r="G2" s="409"/>
      <c r="H2" s="409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8"/>
      <c r="I7" s="452"/>
      <c r="J7" s="42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8" t="s">
        <v>12</v>
      </c>
      <c r="H35" s="40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8" t="s">
        <v>13</v>
      </c>
      <c r="H36" s="40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8" t="s">
        <v>14</v>
      </c>
      <c r="H37" s="40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8" t="s">
        <v>15</v>
      </c>
      <c r="H38" s="40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8" t="s">
        <v>16</v>
      </c>
      <c r="H39" s="40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8" t="s">
        <v>5</v>
      </c>
      <c r="H40" s="40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9" t="s">
        <v>21</v>
      </c>
      <c r="G2" s="409"/>
      <c r="H2" s="409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8"/>
      <c r="I7" s="452"/>
      <c r="J7" s="42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9" t="s">
        <v>22</v>
      </c>
      <c r="G1" s="409"/>
      <c r="H1" s="409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6" x14ac:dyDescent="0.25">
      <c r="A7" s="44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8"/>
      <c r="I7" s="452"/>
      <c r="J7" s="42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8" t="s">
        <v>12</v>
      </c>
      <c r="H158" s="40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8" t="s">
        <v>13</v>
      </c>
      <c r="H159" s="40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8" t="s">
        <v>14</v>
      </c>
      <c r="H160" s="40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8" t="s">
        <v>15</v>
      </c>
      <c r="H161" s="40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8" t="s">
        <v>16</v>
      </c>
      <c r="H162" s="40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8" t="s">
        <v>5</v>
      </c>
      <c r="H163" s="40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8" t="s">
        <v>31</v>
      </c>
      <c r="H164" s="40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9" t="s">
        <v>22</v>
      </c>
      <c r="G1" s="409"/>
      <c r="H1" s="409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9" t="s">
        <v>21</v>
      </c>
      <c r="G2" s="409"/>
      <c r="H2" s="40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74"/>
      <c r="M5" s="18"/>
      <c r="O5" s="18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  <c r="L6" s="174"/>
    </row>
    <row r="7" spans="1:15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52"/>
      <c r="J7" s="42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8" t="s">
        <v>12</v>
      </c>
      <c r="H57" s="40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8" t="s">
        <v>13</v>
      </c>
      <c r="H58" s="40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8" t="s">
        <v>14</v>
      </c>
      <c r="H59" s="40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8" t="s">
        <v>15</v>
      </c>
      <c r="H60" s="40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8" t="s">
        <v>16</v>
      </c>
      <c r="H61" s="40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8" t="s">
        <v>5</v>
      </c>
      <c r="H62" s="40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8" t="s">
        <v>31</v>
      </c>
      <c r="H63" s="40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9" t="s">
        <v>22</v>
      </c>
      <c r="G1" s="409"/>
      <c r="H1" s="409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9" t="s">
        <v>21</v>
      </c>
      <c r="G2" s="409"/>
      <c r="H2" s="409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1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1" x14ac:dyDescent="0.25">
      <c r="A7" s="44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8" t="s">
        <v>12</v>
      </c>
      <c r="H116" s="40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8" t="s">
        <v>13</v>
      </c>
      <c r="H117" s="40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8" t="s">
        <v>14</v>
      </c>
      <c r="H118" s="40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8" t="s">
        <v>15</v>
      </c>
      <c r="H119" s="40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8" t="s">
        <v>16</v>
      </c>
      <c r="H120" s="40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8" t="s">
        <v>5</v>
      </c>
      <c r="H121" s="40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8" t="s">
        <v>31</v>
      </c>
      <c r="H122" s="40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J72*-1</f>
        <v>0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3" t="s">
        <v>12</v>
      </c>
      <c r="H66" s="47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13</v>
      </c>
      <c r="H67" s="47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3" t="s">
        <v>14</v>
      </c>
      <c r="H68" s="47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15</v>
      </c>
      <c r="H69" s="47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16</v>
      </c>
      <c r="H70" s="47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5</v>
      </c>
      <c r="H71" s="47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3" t="s">
        <v>31</v>
      </c>
      <c r="H72" s="47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J40*-1</f>
        <v>0</v>
      </c>
      <c r="J2" s="20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0"/>
      <c r="I6" s="452"/>
      <c r="J6" s="42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J71*-1</f>
        <v>12110891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3" t="s">
        <v>12</v>
      </c>
      <c r="H65" s="47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3" t="s">
        <v>13</v>
      </c>
      <c r="H66" s="47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14</v>
      </c>
      <c r="H67" s="47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3" t="s">
        <v>15</v>
      </c>
      <c r="H68" s="47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16</v>
      </c>
      <c r="H69" s="47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5</v>
      </c>
      <c r="H70" s="47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31</v>
      </c>
      <c r="H71" s="47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2018-11-30T11:35:47Z</dcterms:modified>
</cp:coreProperties>
</file>