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8195" windowHeight="7425"/>
  </bookViews>
  <sheets>
    <sheet name="BCL Alas kaki" sheetId="4" r:id="rId1"/>
    <sheet name="BCL Fashion" sheetId="5" r:id="rId2"/>
    <sheet name="Sheet2" sheetId="6" r:id="rId3"/>
  </sheets>
  <definedNames>
    <definedName name="_xlnm._FilterDatabase" localSheetId="0" hidden="1">'BCL Alas kaki'!$A$6:$S$426</definedName>
    <definedName name="_xlnm._FilterDatabase" localSheetId="1" hidden="1">'BCL Fashion'!$A$3:$Q$96</definedName>
  </definedNames>
  <calcPr calcId="144525"/>
</workbook>
</file>

<file path=xl/calcChain.xml><?xml version="1.0" encoding="utf-8"?>
<calcChain xmlns="http://schemas.openxmlformats.org/spreadsheetml/2006/main">
  <c r="T64" i="5" l="1"/>
  <c r="T68" i="5"/>
  <c r="T67" i="5"/>
  <c r="T65" i="5"/>
  <c r="T56" i="5"/>
  <c r="T13" i="5"/>
  <c r="T8" i="5"/>
  <c r="T62" i="5"/>
  <c r="T60" i="5"/>
  <c r="T30" i="5"/>
  <c r="T19" i="5"/>
  <c r="T14" i="5"/>
  <c r="T33" i="5"/>
  <c r="T24" i="5"/>
  <c r="T22" i="5"/>
  <c r="T15" i="5"/>
  <c r="T59" i="5"/>
  <c r="T34" i="5"/>
  <c r="T20" i="5"/>
  <c r="T17" i="5"/>
  <c r="T52" i="5"/>
  <c r="T54" i="5"/>
  <c r="O73" i="5"/>
  <c r="T73" i="5"/>
  <c r="T26" i="5"/>
  <c r="T77" i="5"/>
  <c r="T76" i="5"/>
  <c r="T71" i="5"/>
  <c r="T70" i="5"/>
  <c r="T69" i="5"/>
  <c r="T66" i="5"/>
  <c r="T63" i="5"/>
  <c r="T61" i="5"/>
  <c r="T58" i="5"/>
  <c r="T57" i="5"/>
  <c r="T55" i="5"/>
  <c r="T53" i="5"/>
  <c r="T51" i="5"/>
  <c r="T50" i="5"/>
  <c r="T49" i="5"/>
  <c r="N32" i="5" l="1"/>
  <c r="N75" i="5"/>
  <c r="N35" i="5"/>
  <c r="N23" i="5" l="1"/>
  <c r="N64" i="5" l="1"/>
  <c r="O64" i="5" s="1"/>
  <c r="Q64" i="5" s="1"/>
  <c r="J64" i="5"/>
  <c r="K64" i="5" s="1"/>
  <c r="I36" i="4" l="1"/>
  <c r="I38" i="4"/>
  <c r="N60" i="5"/>
  <c r="O60" i="5" s="1"/>
  <c r="Q60" i="5" s="1"/>
  <c r="J60" i="5"/>
  <c r="K60" i="5" s="1"/>
  <c r="N11" i="5"/>
  <c r="S135" i="4"/>
  <c r="N73" i="5"/>
  <c r="N87" i="5"/>
  <c r="O87" i="5" s="1"/>
  <c r="Q87" i="5" s="1"/>
  <c r="N85" i="5"/>
  <c r="N39" i="5"/>
  <c r="O39" i="5" s="1"/>
  <c r="Q39" i="5" s="1"/>
  <c r="N34" i="5"/>
  <c r="O34" i="5" s="1"/>
  <c r="Q34" i="5" s="1"/>
  <c r="N20" i="5"/>
  <c r="O20" i="5" s="1"/>
  <c r="Q20" i="5" s="1"/>
  <c r="J20" i="5"/>
  <c r="K20" i="5" s="1"/>
  <c r="N17" i="5"/>
  <c r="N9" i="5"/>
  <c r="N8" i="5"/>
  <c r="O8" i="5" s="1"/>
  <c r="Q8" i="5" s="1"/>
  <c r="N13" i="5"/>
  <c r="N54" i="5"/>
  <c r="O54" i="5" s="1"/>
  <c r="Q54" i="5" s="1"/>
  <c r="J87" i="5"/>
  <c r="K87" i="5" s="1"/>
  <c r="O85" i="5"/>
  <c r="Q85" i="5" s="1"/>
  <c r="J85" i="5"/>
  <c r="K85" i="5" s="1"/>
  <c r="J39" i="5"/>
  <c r="K39" i="5" s="1"/>
  <c r="J34" i="5"/>
  <c r="K34" i="5" s="1"/>
  <c r="O17" i="5"/>
  <c r="Q17" i="5" s="1"/>
  <c r="J17" i="5"/>
  <c r="K17" i="5" s="1"/>
  <c r="J8" i="5"/>
  <c r="K8" i="5" s="1"/>
  <c r="O13" i="5"/>
  <c r="Q13" i="5" s="1"/>
  <c r="J13" i="5"/>
  <c r="K13" i="5" s="1"/>
  <c r="J54" i="5"/>
  <c r="K54" i="5" s="1"/>
  <c r="N52" i="5"/>
  <c r="N25" i="5"/>
  <c r="N18" i="5"/>
  <c r="N5" i="5"/>
  <c r="N72" i="5"/>
  <c r="N21" i="5" l="1"/>
  <c r="N49" i="5"/>
  <c r="O49" i="5" s="1"/>
  <c r="Q49" i="5" s="1"/>
  <c r="J49" i="5"/>
  <c r="K49" i="5" s="1"/>
  <c r="N91" i="5" l="1"/>
  <c r="R16" i="4" l="1"/>
  <c r="N44" i="5" l="1"/>
  <c r="N45" i="5"/>
  <c r="N26" i="5"/>
  <c r="I251" i="4" l="1"/>
  <c r="R115" i="4"/>
  <c r="R179" i="4"/>
  <c r="N33" i="5" l="1"/>
  <c r="N24" i="5"/>
  <c r="O24" i="5" s="1"/>
  <c r="Q24" i="5" s="1"/>
  <c r="N22" i="5"/>
  <c r="O22" i="5" s="1"/>
  <c r="Q22" i="5" s="1"/>
  <c r="N15" i="5"/>
  <c r="O15" i="5" s="1"/>
  <c r="Q15" i="5" s="1"/>
  <c r="O33" i="5"/>
  <c r="Q33" i="5" s="1"/>
  <c r="J33" i="5"/>
  <c r="K33" i="5" s="1"/>
  <c r="J24" i="5"/>
  <c r="K24" i="5" s="1"/>
  <c r="J22" i="5"/>
  <c r="K22" i="5" s="1"/>
  <c r="J15" i="5"/>
  <c r="K15" i="5" s="1"/>
  <c r="N90" i="5"/>
  <c r="N81" i="5"/>
  <c r="N47" i="5" l="1"/>
  <c r="N58" i="5" l="1"/>
  <c r="O58" i="5" s="1"/>
  <c r="Q58" i="5" s="1"/>
  <c r="N77" i="5"/>
  <c r="O77" i="5" s="1"/>
  <c r="Q77" i="5" s="1"/>
  <c r="N55" i="5"/>
  <c r="O55" i="5" s="1"/>
  <c r="Q55" i="5" s="1"/>
  <c r="N53" i="5"/>
  <c r="N69" i="5"/>
  <c r="N61" i="5"/>
  <c r="N51" i="5"/>
  <c r="N50" i="5"/>
  <c r="N57" i="5"/>
  <c r="O57" i="5" s="1"/>
  <c r="Q57" i="5" s="1"/>
  <c r="N76" i="5"/>
  <c r="O76" i="5" s="1"/>
  <c r="Q76" i="5" s="1"/>
  <c r="N71" i="5"/>
  <c r="N63" i="5"/>
  <c r="J63" i="5"/>
  <c r="K63" i="5" s="1"/>
  <c r="M96" i="5"/>
  <c r="K96" i="5" s="1"/>
  <c r="D96" i="5"/>
  <c r="N95" i="5"/>
  <c r="M95" i="5"/>
  <c r="F95" i="5"/>
  <c r="D95" i="5"/>
  <c r="N94" i="5"/>
  <c r="M94" i="5" s="1"/>
  <c r="F94" i="5"/>
  <c r="D94" i="5"/>
  <c r="M93" i="5"/>
  <c r="K93" i="5" s="1"/>
  <c r="D93" i="5"/>
  <c r="M92" i="5"/>
  <c r="K92" i="5" s="1"/>
  <c r="D92" i="5"/>
  <c r="M91" i="5"/>
  <c r="O91" i="5" s="1"/>
  <c r="Q91" i="5" s="1"/>
  <c r="F91" i="5"/>
  <c r="D91" i="5"/>
  <c r="M90" i="5"/>
  <c r="O90" i="5" s="1"/>
  <c r="Q90" i="5" s="1"/>
  <c r="F90" i="5"/>
  <c r="D90" i="5"/>
  <c r="N89" i="5"/>
  <c r="M89" i="5" s="1"/>
  <c r="O89" i="5" s="1"/>
  <c r="Q89" i="5" s="1"/>
  <c r="F89" i="5"/>
  <c r="D89" i="5"/>
  <c r="M88" i="5"/>
  <c r="K88" i="5" s="1"/>
  <c r="D88" i="5"/>
  <c r="F87" i="5"/>
  <c r="D87" i="5"/>
  <c r="M86" i="5"/>
  <c r="K86" i="5" s="1"/>
  <c r="D86" i="5"/>
  <c r="F85" i="5"/>
  <c r="D85" i="5"/>
  <c r="N84" i="5"/>
  <c r="M84" i="5" s="1"/>
  <c r="F84" i="5"/>
  <c r="D84" i="5"/>
  <c r="N83" i="5"/>
  <c r="M83" i="5"/>
  <c r="F83" i="5"/>
  <c r="D83" i="5"/>
  <c r="N82" i="5"/>
  <c r="M82" i="5" s="1"/>
  <c r="K82" i="5" s="1"/>
  <c r="F82" i="5"/>
  <c r="D82" i="5"/>
  <c r="M81" i="5"/>
  <c r="O81" i="5" s="1"/>
  <c r="Q81" i="5" s="1"/>
  <c r="F81" i="5"/>
  <c r="D81" i="5"/>
  <c r="N80" i="5"/>
  <c r="M80" i="5"/>
  <c r="K80" i="5" s="1"/>
  <c r="F80" i="5"/>
  <c r="D80" i="5"/>
  <c r="N79" i="5"/>
  <c r="M79" i="5" s="1"/>
  <c r="O79" i="5" s="1"/>
  <c r="Q79" i="5" s="1"/>
  <c r="F79" i="5"/>
  <c r="D79" i="5"/>
  <c r="N78" i="5"/>
  <c r="M78" i="5"/>
  <c r="K78" i="5" s="1"/>
  <c r="F78" i="5"/>
  <c r="D78" i="5"/>
  <c r="J77" i="5"/>
  <c r="K77" i="5" s="1"/>
  <c r="F77" i="5"/>
  <c r="D77" i="5"/>
  <c r="J76" i="5"/>
  <c r="K76" i="5" s="1"/>
  <c r="F76" i="5"/>
  <c r="D76" i="5"/>
  <c r="M75" i="5"/>
  <c r="K75" i="5" s="1"/>
  <c r="F75" i="5"/>
  <c r="D75" i="5"/>
  <c r="N74" i="5"/>
  <c r="M74" i="5"/>
  <c r="F74" i="5"/>
  <c r="D74" i="5"/>
  <c r="Q73" i="5"/>
  <c r="J73" i="5"/>
  <c r="K73" i="5" s="1"/>
  <c r="F73" i="5"/>
  <c r="D73" i="5"/>
  <c r="M72" i="5"/>
  <c r="K72" i="5" s="1"/>
  <c r="F72" i="5"/>
  <c r="D72" i="5"/>
  <c r="O71" i="5"/>
  <c r="Q71" i="5" s="1"/>
  <c r="J71" i="5"/>
  <c r="K71" i="5" s="1"/>
  <c r="F71" i="5"/>
  <c r="D71" i="5"/>
  <c r="N70" i="5"/>
  <c r="O70" i="5" s="1"/>
  <c r="Q70" i="5" s="1"/>
  <c r="J70" i="5"/>
  <c r="K70" i="5" s="1"/>
  <c r="F70" i="5"/>
  <c r="D70" i="5"/>
  <c r="O69" i="5"/>
  <c r="Q69" i="5" s="1"/>
  <c r="J69" i="5"/>
  <c r="K69" i="5" s="1"/>
  <c r="F69" i="5"/>
  <c r="D69" i="5"/>
  <c r="N68" i="5"/>
  <c r="O68" i="5" s="1"/>
  <c r="Q68" i="5" s="1"/>
  <c r="J68" i="5"/>
  <c r="K68" i="5" s="1"/>
  <c r="F68" i="5"/>
  <c r="D68" i="5"/>
  <c r="N67" i="5"/>
  <c r="O67" i="5" s="1"/>
  <c r="Q67" i="5" s="1"/>
  <c r="J67" i="5"/>
  <c r="K67" i="5" s="1"/>
  <c r="F67" i="5"/>
  <c r="D67" i="5"/>
  <c r="N66" i="5"/>
  <c r="O66" i="5" s="1"/>
  <c r="Q66" i="5" s="1"/>
  <c r="J66" i="5"/>
  <c r="K66" i="5" s="1"/>
  <c r="F66" i="5"/>
  <c r="D66" i="5"/>
  <c r="N65" i="5"/>
  <c r="O65" i="5" s="1"/>
  <c r="Q65" i="5" s="1"/>
  <c r="J65" i="5"/>
  <c r="K65" i="5" s="1"/>
  <c r="F65" i="5"/>
  <c r="D65" i="5"/>
  <c r="F64" i="5"/>
  <c r="D64" i="5"/>
  <c r="O63" i="5"/>
  <c r="Q63" i="5" s="1"/>
  <c r="F63" i="5"/>
  <c r="D63" i="5"/>
  <c r="N62" i="5"/>
  <c r="O62" i="5" s="1"/>
  <c r="Q62" i="5" s="1"/>
  <c r="J62" i="5"/>
  <c r="K62" i="5" s="1"/>
  <c r="F62" i="5"/>
  <c r="D62" i="5"/>
  <c r="O61" i="5"/>
  <c r="Q61" i="5" s="1"/>
  <c r="J61" i="5"/>
  <c r="K61" i="5" s="1"/>
  <c r="F61" i="5"/>
  <c r="D61" i="5"/>
  <c r="F60" i="5"/>
  <c r="D60" i="5"/>
  <c r="N59" i="5"/>
  <c r="O59" i="5" s="1"/>
  <c r="Q59" i="5" s="1"/>
  <c r="J59" i="5"/>
  <c r="K59" i="5" s="1"/>
  <c r="F59" i="5"/>
  <c r="D59" i="5"/>
  <c r="J58" i="5"/>
  <c r="K58" i="5" s="1"/>
  <c r="F58" i="5"/>
  <c r="D58" i="5"/>
  <c r="J57" i="5"/>
  <c r="K57" i="5" s="1"/>
  <c r="F57" i="5"/>
  <c r="D57" i="5"/>
  <c r="N56" i="5"/>
  <c r="O56" i="5" s="1"/>
  <c r="Q56" i="5" s="1"/>
  <c r="J56" i="5"/>
  <c r="K56" i="5" s="1"/>
  <c r="F56" i="5"/>
  <c r="D56" i="5"/>
  <c r="J55" i="5"/>
  <c r="K55" i="5" s="1"/>
  <c r="F55" i="5"/>
  <c r="D55" i="5"/>
  <c r="F54" i="5"/>
  <c r="D54" i="5"/>
  <c r="O53" i="5"/>
  <c r="Q53" i="5" s="1"/>
  <c r="J53" i="5"/>
  <c r="K53" i="5" s="1"/>
  <c r="F53" i="5"/>
  <c r="D53" i="5"/>
  <c r="K52" i="5"/>
  <c r="F52" i="5"/>
  <c r="D52" i="5"/>
  <c r="O51" i="5"/>
  <c r="Q51" i="5" s="1"/>
  <c r="J51" i="5"/>
  <c r="K51" i="5" s="1"/>
  <c r="F51" i="5"/>
  <c r="D51" i="5"/>
  <c r="O50" i="5"/>
  <c r="Q50" i="5" s="1"/>
  <c r="J50" i="5"/>
  <c r="K50" i="5" s="1"/>
  <c r="F50" i="5"/>
  <c r="D50" i="5"/>
  <c r="F49" i="5"/>
  <c r="D49" i="5"/>
  <c r="M48" i="5"/>
  <c r="O48" i="5" s="1"/>
  <c r="Q48" i="5" s="1"/>
  <c r="D48" i="5"/>
  <c r="M47" i="5"/>
  <c r="O47" i="5" s="1"/>
  <c r="Q47" i="5" s="1"/>
  <c r="F47" i="5"/>
  <c r="D47" i="5"/>
  <c r="M46" i="5"/>
  <c r="K46" i="5" s="1"/>
  <c r="D46" i="5"/>
  <c r="M45" i="5"/>
  <c r="K45" i="5" s="1"/>
  <c r="F45" i="5"/>
  <c r="D45" i="5"/>
  <c r="M44" i="5"/>
  <c r="O44" i="5" s="1"/>
  <c r="Q44" i="5" s="1"/>
  <c r="F44" i="5"/>
  <c r="D44" i="5"/>
  <c r="M43" i="5"/>
  <c r="O43" i="5" s="1"/>
  <c r="Q43" i="5" s="1"/>
  <c r="D43" i="5"/>
  <c r="N42" i="5"/>
  <c r="M42" i="5"/>
  <c r="K42" i="5" s="1"/>
  <c r="F42" i="5"/>
  <c r="D42" i="5"/>
  <c r="M41" i="5"/>
  <c r="O41" i="5" s="1"/>
  <c r="Q41" i="5" s="1"/>
  <c r="D41" i="5"/>
  <c r="M40" i="5"/>
  <c r="K40" i="5" s="1"/>
  <c r="D40" i="5"/>
  <c r="F39" i="5"/>
  <c r="D39" i="5"/>
  <c r="N38" i="5"/>
  <c r="M38" i="5"/>
  <c r="F38" i="5"/>
  <c r="D38" i="5"/>
  <c r="M37" i="5"/>
  <c r="K37" i="5" s="1"/>
  <c r="D37" i="5"/>
  <c r="M36" i="5"/>
  <c r="O36" i="5" s="1"/>
  <c r="Q36" i="5" s="1"/>
  <c r="D36" i="5"/>
  <c r="M35" i="5"/>
  <c r="K35" i="5" s="1"/>
  <c r="F35" i="5"/>
  <c r="D35" i="5"/>
  <c r="F34" i="5"/>
  <c r="D34" i="5"/>
  <c r="F33" i="5"/>
  <c r="D33" i="5"/>
  <c r="M32" i="5"/>
  <c r="K32" i="5" s="1"/>
  <c r="F32" i="5"/>
  <c r="D32" i="5"/>
  <c r="M31" i="5"/>
  <c r="O31" i="5" s="1"/>
  <c r="Q31" i="5" s="1"/>
  <c r="D31" i="5"/>
  <c r="N30" i="5"/>
  <c r="O30" i="5" s="1"/>
  <c r="Q30" i="5" s="1"/>
  <c r="J30" i="5"/>
  <c r="K30" i="5" s="1"/>
  <c r="F30" i="5"/>
  <c r="D30" i="5"/>
  <c r="N29" i="5"/>
  <c r="M29" i="5" s="1"/>
  <c r="F29" i="5"/>
  <c r="D29" i="5"/>
  <c r="M28" i="5"/>
  <c r="K28" i="5" s="1"/>
  <c r="D28" i="5"/>
  <c r="M27" i="5"/>
  <c r="O27" i="5" s="1"/>
  <c r="Q27" i="5" s="1"/>
  <c r="D27" i="5"/>
  <c r="O26" i="5"/>
  <c r="Q26" i="5" s="1"/>
  <c r="J26" i="5"/>
  <c r="K26" i="5" s="1"/>
  <c r="F26" i="5"/>
  <c r="D26" i="5"/>
  <c r="M25" i="5"/>
  <c r="O25" i="5" s="1"/>
  <c r="Q25" i="5" s="1"/>
  <c r="F25" i="5"/>
  <c r="D25" i="5"/>
  <c r="F24" i="5"/>
  <c r="D24" i="5"/>
  <c r="M23" i="5"/>
  <c r="K23" i="5" s="1"/>
  <c r="F23" i="5"/>
  <c r="D23" i="5"/>
  <c r="F22" i="5"/>
  <c r="D22" i="5"/>
  <c r="M21" i="5"/>
  <c r="O21" i="5" s="1"/>
  <c r="Q21" i="5" s="1"/>
  <c r="F21" i="5"/>
  <c r="D21" i="5"/>
  <c r="F20" i="5"/>
  <c r="D20" i="5"/>
  <c r="N19" i="5"/>
  <c r="O19" i="5" s="1"/>
  <c r="Q19" i="5" s="1"/>
  <c r="J19" i="5"/>
  <c r="K19" i="5" s="1"/>
  <c r="F19" i="5"/>
  <c r="D19" i="5"/>
  <c r="M18" i="5"/>
  <c r="O18" i="5" s="1"/>
  <c r="Q18" i="5" s="1"/>
  <c r="F18" i="5"/>
  <c r="D18" i="5"/>
  <c r="F17" i="5"/>
  <c r="D17" i="5"/>
  <c r="M16" i="5"/>
  <c r="O16" i="5" s="1"/>
  <c r="Q16" i="5" s="1"/>
  <c r="D16" i="5"/>
  <c r="F15" i="5"/>
  <c r="D15" i="5"/>
  <c r="M14" i="5"/>
  <c r="K14" i="5" s="1"/>
  <c r="D14" i="5"/>
  <c r="F13" i="5"/>
  <c r="D13" i="5"/>
  <c r="N12" i="5"/>
  <c r="J12" i="5"/>
  <c r="M12" i="5" s="1"/>
  <c r="K12" i="5" s="1"/>
  <c r="F12" i="5"/>
  <c r="D12" i="5"/>
  <c r="M11" i="5"/>
  <c r="K11" i="5" s="1"/>
  <c r="F11" i="5"/>
  <c r="D11" i="5"/>
  <c r="N10" i="5"/>
  <c r="J10" i="5"/>
  <c r="M10" i="5" s="1"/>
  <c r="K10" i="5" s="1"/>
  <c r="F10" i="5"/>
  <c r="D10" i="5"/>
  <c r="M9" i="5"/>
  <c r="O9" i="5" s="1"/>
  <c r="Q9" i="5" s="1"/>
  <c r="F9" i="5"/>
  <c r="D9" i="5"/>
  <c r="F8" i="5"/>
  <c r="D8" i="5"/>
  <c r="M7" i="5"/>
  <c r="K7" i="5" s="1"/>
  <c r="D7" i="5"/>
  <c r="M6" i="5"/>
  <c r="K6" i="5" s="1"/>
  <c r="D6" i="5"/>
  <c r="M5" i="5"/>
  <c r="F5" i="5"/>
  <c r="D5" i="5"/>
  <c r="M4" i="5"/>
  <c r="K4" i="5" s="1"/>
  <c r="D4" i="5"/>
  <c r="K5" i="5" l="1"/>
  <c r="O5" i="5"/>
  <c r="Q5" i="5" s="1"/>
  <c r="O95" i="5"/>
  <c r="Q95" i="5" s="1"/>
  <c r="O74" i="5"/>
  <c r="Q74" i="5" s="1"/>
  <c r="O83" i="5"/>
  <c r="Q83" i="5" s="1"/>
  <c r="K91" i="5"/>
  <c r="O93" i="5"/>
  <c r="Q93" i="5" s="1"/>
  <c r="O11" i="5"/>
  <c r="Q11" i="5" s="1"/>
  <c r="O75" i="5"/>
  <c r="Q75" i="5" s="1"/>
  <c r="O78" i="5"/>
  <c r="Q78" i="5" s="1"/>
  <c r="O40" i="5"/>
  <c r="Q40" i="5" s="1"/>
  <c r="K74" i="5"/>
  <c r="K90" i="5"/>
  <c r="O4" i="5"/>
  <c r="Q4" i="5" s="1"/>
  <c r="K47" i="5"/>
  <c r="K36" i="5"/>
  <c r="K18" i="5"/>
  <c r="K21" i="5"/>
  <c r="K31" i="5"/>
  <c r="K43" i="5"/>
  <c r="K44" i="5"/>
  <c r="K81" i="5"/>
  <c r="O35" i="5"/>
  <c r="Q35" i="5" s="1"/>
  <c r="O42" i="5"/>
  <c r="Q42" i="5" s="1"/>
  <c r="O52" i="5"/>
  <c r="Q52" i="5" s="1"/>
  <c r="O72" i="5"/>
  <c r="Q72" i="5" s="1"/>
  <c r="O23" i="5"/>
  <c r="Q23" i="5" s="1"/>
  <c r="O37" i="5"/>
  <c r="Q37" i="5" s="1"/>
  <c r="O38" i="5"/>
  <c r="Q38" i="5" s="1"/>
  <c r="O6" i="5"/>
  <c r="Q6" i="5" s="1"/>
  <c r="O7" i="5"/>
  <c r="Q7" i="5" s="1"/>
  <c r="K9" i="5"/>
  <c r="O14" i="5"/>
  <c r="Q14" i="5" s="1"/>
  <c r="K16" i="5"/>
  <c r="K25" i="5"/>
  <c r="K27" i="5"/>
  <c r="O80" i="5"/>
  <c r="Q80" i="5" s="1"/>
  <c r="O96" i="5"/>
  <c r="Q96" i="5" s="1"/>
  <c r="K41" i="5"/>
  <c r="O46" i="5"/>
  <c r="Q46" i="5" s="1"/>
  <c r="K48" i="5"/>
  <c r="K79" i="5"/>
  <c r="O94" i="5"/>
  <c r="Q94" i="5" s="1"/>
  <c r="K94" i="5"/>
  <c r="O84" i="5"/>
  <c r="Q84" i="5" s="1"/>
  <c r="K84" i="5"/>
  <c r="O29" i="5"/>
  <c r="Q29" i="5" s="1"/>
  <c r="K29" i="5"/>
  <c r="O10" i="5"/>
  <c r="Q10" i="5" s="1"/>
  <c r="O12" i="5"/>
  <c r="Q12" i="5" s="1"/>
  <c r="O82" i="5"/>
  <c r="Q82" i="5" s="1"/>
  <c r="O28" i="5"/>
  <c r="Q28" i="5" s="1"/>
  <c r="O32" i="5"/>
  <c r="Q32" i="5" s="1"/>
  <c r="O45" i="5"/>
  <c r="Q45" i="5" s="1"/>
  <c r="O86" i="5"/>
  <c r="Q86" i="5" s="1"/>
  <c r="O88" i="5"/>
  <c r="Q88" i="5" s="1"/>
  <c r="O92" i="5"/>
  <c r="Q92" i="5" s="1"/>
  <c r="R24" i="4" l="1"/>
  <c r="R22" i="4"/>
  <c r="R20" i="4"/>
  <c r="R12" i="4"/>
  <c r="R11" i="4"/>
  <c r="R47" i="4"/>
  <c r="R46" i="4"/>
  <c r="R74" i="4"/>
  <c r="R413" i="4"/>
  <c r="R7" i="4"/>
  <c r="R35" i="4"/>
  <c r="R62" i="4"/>
  <c r="R77" i="4"/>
  <c r="R61" i="4"/>
  <c r="R76" i="4"/>
  <c r="R73" i="4"/>
  <c r="R72" i="4"/>
  <c r="R71" i="4"/>
  <c r="R60" i="4"/>
  <c r="R64" i="4"/>
  <c r="R307" i="4"/>
  <c r="R297" i="4"/>
  <c r="R292" i="4"/>
  <c r="R288" i="4"/>
  <c r="R284" i="4"/>
  <c r="R278" i="4"/>
  <c r="R424" i="4"/>
  <c r="R411" i="4"/>
  <c r="R372" i="4"/>
  <c r="R410" i="4"/>
  <c r="R375" i="4"/>
  <c r="R358" i="4"/>
  <c r="R353" i="4"/>
  <c r="R352" i="4"/>
  <c r="R349" i="4"/>
  <c r="R331" i="4"/>
  <c r="R330" i="4"/>
  <c r="R421" i="4"/>
  <c r="R327" i="4"/>
  <c r="R320" i="4"/>
  <c r="R373" i="4"/>
  <c r="R319" i="4"/>
  <c r="R419" i="4"/>
  <c r="R383" i="4"/>
  <c r="R339" i="4"/>
  <c r="R382" i="4"/>
  <c r="R318" i="4"/>
  <c r="R400" i="4"/>
  <c r="R394" i="4"/>
  <c r="R392" i="4"/>
  <c r="R254" i="4"/>
  <c r="R266" i="4"/>
  <c r="R265" i="4"/>
  <c r="R100" i="4"/>
  <c r="R264" i="4"/>
  <c r="R263" i="4"/>
  <c r="R257" i="4"/>
  <c r="R262" i="4"/>
  <c r="R227" i="4"/>
  <c r="R226" i="4"/>
  <c r="R218" i="4"/>
  <c r="R217" i="4"/>
  <c r="R252" i="4"/>
  <c r="R225" i="4"/>
  <c r="R274" i="4"/>
  <c r="R197" i="4"/>
  <c r="R272" i="4"/>
  <c r="R245" i="4"/>
  <c r="R243" i="4"/>
  <c r="R242" i="4"/>
  <c r="R405" i="4"/>
  <c r="R404" i="4"/>
  <c r="R237" i="4"/>
  <c r="R230" i="4"/>
  <c r="R269" i="4"/>
  <c r="R268" i="4"/>
  <c r="R123" i="4"/>
  <c r="R119" i="4"/>
  <c r="R116" i="4"/>
  <c r="S195" i="4"/>
  <c r="R146" i="4"/>
  <c r="R112" i="4"/>
  <c r="R145" i="4"/>
  <c r="R141" i="4"/>
  <c r="R136" i="4"/>
  <c r="R134" i="4"/>
  <c r="R190" i="4"/>
  <c r="R187" i="4"/>
  <c r="R186" i="4"/>
  <c r="R185" i="4"/>
  <c r="R173" i="4"/>
  <c r="R213" i="4"/>
  <c r="S211" i="4"/>
  <c r="R172" i="4"/>
  <c r="R132" i="4"/>
  <c r="S210" i="4"/>
  <c r="R130" i="4"/>
  <c r="R167" i="4"/>
  <c r="R163" i="4"/>
  <c r="R160" i="4"/>
  <c r="R156" i="4"/>
  <c r="S154" i="4"/>
  <c r="R153" i="4"/>
  <c r="S206" i="4"/>
  <c r="S203" i="4"/>
  <c r="S202" i="4"/>
  <c r="R199" i="4"/>
  <c r="R94" i="4"/>
  <c r="K25" i="4"/>
  <c r="I25" i="4"/>
  <c r="K24" i="4"/>
  <c r="I24" i="4"/>
  <c r="K23" i="4"/>
  <c r="I23" i="4"/>
  <c r="K22" i="4"/>
  <c r="I22" i="4"/>
  <c r="K21" i="4"/>
  <c r="I21" i="4"/>
  <c r="K20" i="4"/>
  <c r="I20" i="4"/>
  <c r="K19" i="4"/>
  <c r="I19" i="4"/>
  <c r="K18" i="4"/>
  <c r="I18" i="4"/>
  <c r="K17" i="4"/>
  <c r="I17" i="4"/>
  <c r="K16" i="4"/>
  <c r="I16" i="4"/>
  <c r="K15" i="4"/>
  <c r="I15" i="4"/>
  <c r="K14" i="4"/>
  <c r="I14" i="4"/>
  <c r="K13" i="4"/>
  <c r="I13" i="4"/>
  <c r="K12" i="4"/>
  <c r="I12" i="4"/>
  <c r="K11" i="4"/>
  <c r="I11" i="4"/>
  <c r="K10" i="4"/>
  <c r="I10" i="4"/>
  <c r="K9" i="4"/>
  <c r="I9" i="4"/>
  <c r="K8" i="4"/>
  <c r="I8" i="4"/>
  <c r="K44" i="4"/>
  <c r="I44" i="4"/>
  <c r="K59" i="4"/>
  <c r="I59" i="4"/>
  <c r="K43" i="4"/>
  <c r="I43" i="4"/>
  <c r="K58" i="4"/>
  <c r="I58" i="4"/>
  <c r="K57" i="4"/>
  <c r="I57" i="4"/>
  <c r="K56" i="4"/>
  <c r="I56" i="4"/>
  <c r="K55" i="4"/>
  <c r="I55" i="4"/>
  <c r="K54" i="4"/>
  <c r="I54" i="4"/>
  <c r="K53" i="4"/>
  <c r="I53" i="4"/>
  <c r="K52" i="4"/>
  <c r="I52" i="4"/>
  <c r="K51" i="4"/>
  <c r="I51" i="4"/>
  <c r="K50" i="4"/>
  <c r="I50" i="4"/>
  <c r="K253" i="4"/>
  <c r="I253" i="4"/>
  <c r="K49" i="4"/>
  <c r="I49" i="4"/>
  <c r="K48" i="4"/>
  <c r="I48" i="4"/>
  <c r="K42" i="4"/>
  <c r="I42" i="4"/>
  <c r="K47" i="4"/>
  <c r="I47" i="4"/>
  <c r="K46" i="4"/>
  <c r="I46" i="4"/>
  <c r="K74" i="4"/>
  <c r="I74" i="4"/>
  <c r="K45" i="4"/>
  <c r="I45" i="4"/>
  <c r="K413" i="4"/>
  <c r="I413" i="4"/>
  <c r="K7" i="4"/>
  <c r="I7" i="4"/>
  <c r="K35" i="4"/>
  <c r="I35" i="4"/>
  <c r="K34" i="4"/>
  <c r="I34" i="4"/>
  <c r="K38" i="4"/>
  <c r="K37" i="4"/>
  <c r="I37" i="4"/>
  <c r="K36" i="4"/>
  <c r="K41" i="4"/>
  <c r="I41" i="4"/>
  <c r="K40" i="4"/>
  <c r="I40" i="4"/>
  <c r="K39" i="4"/>
  <c r="I39" i="4"/>
  <c r="K33" i="4"/>
  <c r="I33" i="4"/>
  <c r="K32" i="4"/>
  <c r="I32" i="4"/>
  <c r="K31" i="4"/>
  <c r="I31" i="4"/>
  <c r="K306" i="4"/>
  <c r="I306" i="4"/>
  <c r="K30" i="4"/>
  <c r="I30" i="4"/>
  <c r="K29" i="4"/>
  <c r="I29" i="4"/>
  <c r="K28" i="4"/>
  <c r="I28" i="4"/>
  <c r="K27" i="4"/>
  <c r="I27" i="4"/>
  <c r="K26" i="4"/>
  <c r="I26" i="4"/>
  <c r="K62" i="4"/>
  <c r="I62" i="4"/>
  <c r="K77" i="4"/>
  <c r="I77" i="4"/>
  <c r="K61" i="4"/>
  <c r="I61" i="4"/>
  <c r="K76" i="4"/>
  <c r="I76" i="4"/>
  <c r="K73" i="4"/>
  <c r="I73" i="4"/>
  <c r="K72" i="4"/>
  <c r="I72" i="4"/>
  <c r="K71" i="4"/>
  <c r="I71" i="4"/>
  <c r="K60" i="4"/>
  <c r="I60" i="4"/>
  <c r="K70" i="4"/>
  <c r="I70" i="4"/>
  <c r="K69" i="4"/>
  <c r="I69" i="4"/>
  <c r="K68" i="4"/>
  <c r="I68" i="4"/>
  <c r="K75" i="4"/>
  <c r="I75" i="4"/>
  <c r="K67" i="4"/>
  <c r="I67" i="4"/>
  <c r="K332" i="4"/>
  <c r="I332" i="4"/>
  <c r="K66" i="4"/>
  <c r="I66" i="4"/>
  <c r="K65" i="4"/>
  <c r="I65" i="4"/>
  <c r="K64" i="4"/>
  <c r="I64" i="4"/>
  <c r="K63" i="4"/>
  <c r="I63" i="4"/>
  <c r="K426" i="4"/>
  <c r="I426" i="4"/>
  <c r="K309" i="4"/>
  <c r="I309" i="4"/>
  <c r="K308" i="4"/>
  <c r="I308" i="4"/>
  <c r="K315" i="4"/>
  <c r="I315" i="4"/>
  <c r="K314" i="4"/>
  <c r="I314" i="4"/>
  <c r="K313" i="4"/>
  <c r="I313" i="4"/>
  <c r="K312" i="4"/>
  <c r="I312" i="4"/>
  <c r="K311" i="4"/>
  <c r="I311" i="4"/>
  <c r="K310" i="4"/>
  <c r="I310" i="4"/>
  <c r="K305" i="4"/>
  <c r="I305" i="4"/>
  <c r="K304" i="4"/>
  <c r="I304" i="4"/>
  <c r="K303" i="4"/>
  <c r="I303" i="4"/>
  <c r="K302" i="4"/>
  <c r="I302" i="4"/>
  <c r="K301" i="4"/>
  <c r="I301" i="4"/>
  <c r="K300" i="4"/>
  <c r="I300" i="4"/>
  <c r="K299" i="4"/>
  <c r="I299" i="4"/>
  <c r="K298" i="4"/>
  <c r="I298" i="4"/>
  <c r="K307" i="4"/>
  <c r="I307" i="4"/>
  <c r="K297" i="4"/>
  <c r="I297" i="4"/>
  <c r="K296" i="4"/>
  <c r="I296" i="4"/>
  <c r="K295" i="4"/>
  <c r="I295" i="4"/>
  <c r="K294" i="4"/>
  <c r="I294" i="4"/>
  <c r="K293" i="4"/>
  <c r="I293" i="4"/>
  <c r="K292" i="4"/>
  <c r="I292" i="4"/>
  <c r="K291" i="4"/>
  <c r="I291" i="4"/>
  <c r="K290" i="4"/>
  <c r="I290" i="4"/>
  <c r="K289" i="4"/>
  <c r="I289" i="4"/>
  <c r="K288" i="4"/>
  <c r="I288" i="4"/>
  <c r="K287" i="4"/>
  <c r="I287" i="4"/>
  <c r="K286" i="4"/>
  <c r="I286" i="4"/>
  <c r="K285" i="4"/>
  <c r="I285" i="4"/>
  <c r="K284" i="4"/>
  <c r="I284" i="4"/>
  <c r="K283" i="4"/>
  <c r="I283" i="4"/>
  <c r="K282" i="4"/>
  <c r="I282" i="4"/>
  <c r="K281" i="4"/>
  <c r="I281" i="4"/>
  <c r="K280" i="4"/>
  <c r="I280" i="4"/>
  <c r="K279" i="4"/>
  <c r="I279" i="4"/>
  <c r="K278" i="4"/>
  <c r="I278" i="4"/>
  <c r="K317" i="4"/>
  <c r="I317" i="4"/>
  <c r="K277" i="4"/>
  <c r="I277" i="4"/>
  <c r="K316" i="4"/>
  <c r="I316" i="4"/>
  <c r="K276" i="4"/>
  <c r="I276" i="4"/>
  <c r="K425" i="4"/>
  <c r="I425" i="4"/>
  <c r="K416" i="4"/>
  <c r="I416" i="4"/>
  <c r="K424" i="4"/>
  <c r="I424" i="4"/>
  <c r="K415" i="4"/>
  <c r="I415" i="4"/>
  <c r="K423" i="4"/>
  <c r="I423" i="4"/>
  <c r="K414" i="4"/>
  <c r="I414" i="4"/>
  <c r="K412" i="4"/>
  <c r="I412" i="4"/>
  <c r="K411" i="4"/>
  <c r="I411" i="4"/>
  <c r="K372" i="4"/>
  <c r="I372" i="4"/>
  <c r="K410" i="4"/>
  <c r="I410" i="4"/>
  <c r="K409" i="4"/>
  <c r="I409" i="4"/>
  <c r="K371" i="4"/>
  <c r="I371" i="4"/>
  <c r="K370" i="4"/>
  <c r="I370" i="4"/>
  <c r="K369" i="4"/>
  <c r="I369" i="4"/>
  <c r="K408" i="4"/>
  <c r="I408" i="4"/>
  <c r="K368" i="4"/>
  <c r="I368" i="4"/>
  <c r="K367" i="4"/>
  <c r="I367" i="4"/>
  <c r="K407" i="4"/>
  <c r="I407" i="4"/>
  <c r="K366" i="4"/>
  <c r="I366" i="4"/>
  <c r="K365" i="4"/>
  <c r="I365" i="4"/>
  <c r="K364" i="4"/>
  <c r="I364" i="4"/>
  <c r="K422" i="4"/>
  <c r="I422" i="4"/>
  <c r="K275" i="4"/>
  <c r="I275" i="4"/>
  <c r="K363" i="4"/>
  <c r="I363" i="4"/>
  <c r="K362" i="4"/>
  <c r="I362" i="4"/>
  <c r="K361" i="4"/>
  <c r="I361" i="4"/>
  <c r="K360" i="4"/>
  <c r="I360" i="4"/>
  <c r="K359" i="4"/>
  <c r="I359" i="4"/>
  <c r="K375" i="4"/>
  <c r="I375" i="4"/>
  <c r="K358" i="4"/>
  <c r="I358" i="4"/>
  <c r="K406" i="4"/>
  <c r="I406" i="4"/>
  <c r="K388" i="4"/>
  <c r="I388" i="4"/>
  <c r="K357" i="4"/>
  <c r="I357" i="4"/>
  <c r="K356" i="4"/>
  <c r="I356" i="4"/>
  <c r="K355" i="4"/>
  <c r="I355" i="4"/>
  <c r="K354" i="4"/>
  <c r="I354" i="4"/>
  <c r="K353" i="4"/>
  <c r="I353" i="4"/>
  <c r="K352" i="4"/>
  <c r="I352" i="4"/>
  <c r="K387" i="4"/>
  <c r="I387" i="4"/>
  <c r="K351" i="4"/>
  <c r="I351" i="4"/>
  <c r="K350" i="4"/>
  <c r="I350" i="4"/>
  <c r="K381" i="4"/>
  <c r="I381" i="4"/>
  <c r="K349" i="4"/>
  <c r="I349" i="4"/>
  <c r="K374" i="4"/>
  <c r="I374" i="4"/>
  <c r="K348" i="4"/>
  <c r="I348" i="4"/>
  <c r="K347" i="4"/>
  <c r="I347" i="4"/>
  <c r="K346" i="4"/>
  <c r="I346" i="4"/>
  <c r="K345" i="4"/>
  <c r="I345" i="4"/>
  <c r="K331" i="4"/>
  <c r="I331" i="4"/>
  <c r="K330" i="4"/>
  <c r="I330" i="4"/>
  <c r="K329" i="4"/>
  <c r="I329" i="4"/>
  <c r="K421" i="4"/>
  <c r="I421" i="4"/>
  <c r="K328" i="4"/>
  <c r="I328" i="4"/>
  <c r="K327" i="4"/>
  <c r="I327" i="4"/>
  <c r="K326" i="4"/>
  <c r="I326" i="4"/>
  <c r="K325" i="4"/>
  <c r="I325" i="4"/>
  <c r="K324" i="4"/>
  <c r="I324" i="4"/>
  <c r="K401" i="4"/>
  <c r="I401" i="4"/>
  <c r="K323" i="4"/>
  <c r="I323" i="4"/>
  <c r="K322" i="4"/>
  <c r="I322" i="4"/>
  <c r="K344" i="4"/>
  <c r="I344" i="4"/>
  <c r="K386" i="4"/>
  <c r="I386" i="4"/>
  <c r="K321" i="4"/>
  <c r="I321" i="4"/>
  <c r="K343" i="4"/>
  <c r="I343" i="4"/>
  <c r="K342" i="4"/>
  <c r="I342" i="4"/>
  <c r="K385" i="4"/>
  <c r="I385" i="4"/>
  <c r="K320" i="4"/>
  <c r="I320" i="4"/>
  <c r="K373" i="4"/>
  <c r="I373" i="4"/>
  <c r="K319" i="4"/>
  <c r="I319" i="4"/>
  <c r="K341" i="4"/>
  <c r="I341" i="4"/>
  <c r="K340" i="4"/>
  <c r="I340" i="4"/>
  <c r="K380" i="4"/>
  <c r="I380" i="4"/>
  <c r="K420" i="4"/>
  <c r="I420" i="4"/>
  <c r="K419" i="4"/>
  <c r="I419" i="4"/>
  <c r="K335" i="4"/>
  <c r="I335" i="4"/>
  <c r="K334" i="4"/>
  <c r="I334" i="4"/>
  <c r="K418" i="4"/>
  <c r="I418" i="4"/>
  <c r="K333" i="4"/>
  <c r="I333" i="4"/>
  <c r="K417" i="4"/>
  <c r="I417" i="4"/>
  <c r="K384" i="4"/>
  <c r="I384" i="4"/>
  <c r="K379" i="4"/>
  <c r="I379" i="4"/>
  <c r="K383" i="4"/>
  <c r="I383" i="4"/>
  <c r="K378" i="4"/>
  <c r="I378" i="4"/>
  <c r="K339" i="4"/>
  <c r="I339" i="4"/>
  <c r="K377" i="4"/>
  <c r="I377" i="4"/>
  <c r="K338" i="4"/>
  <c r="I338" i="4"/>
  <c r="K382" i="4"/>
  <c r="I382" i="4"/>
  <c r="K376" i="4"/>
  <c r="I376" i="4"/>
  <c r="K318" i="4"/>
  <c r="I318" i="4"/>
  <c r="K337" i="4"/>
  <c r="I337" i="4"/>
  <c r="K400" i="4"/>
  <c r="I400" i="4"/>
  <c r="K336" i="4"/>
  <c r="I336" i="4"/>
  <c r="K399" i="4"/>
  <c r="I399" i="4"/>
  <c r="K398" i="4"/>
  <c r="I398" i="4"/>
  <c r="K397" i="4"/>
  <c r="I397" i="4"/>
  <c r="K396" i="4"/>
  <c r="I396" i="4"/>
  <c r="K395" i="4"/>
  <c r="I395" i="4"/>
  <c r="K394" i="4"/>
  <c r="I394" i="4"/>
  <c r="K393" i="4"/>
  <c r="I393" i="4"/>
  <c r="K392" i="4"/>
  <c r="I392" i="4"/>
  <c r="K391" i="4"/>
  <c r="I391" i="4"/>
  <c r="K390" i="4"/>
  <c r="I390" i="4"/>
  <c r="K258" i="4"/>
  <c r="I258" i="4"/>
  <c r="K254" i="4"/>
  <c r="I254" i="4"/>
  <c r="K266" i="4"/>
  <c r="I266" i="4"/>
  <c r="K265" i="4"/>
  <c r="I265" i="4"/>
  <c r="K100" i="4"/>
  <c r="I100" i="4"/>
  <c r="K264" i="4"/>
  <c r="I264" i="4"/>
  <c r="K263" i="4"/>
  <c r="I263" i="4"/>
  <c r="K257" i="4"/>
  <c r="I257" i="4"/>
  <c r="K262" i="4"/>
  <c r="I262" i="4"/>
  <c r="K256" i="4"/>
  <c r="I256" i="4"/>
  <c r="K389" i="4"/>
  <c r="I389" i="4"/>
  <c r="K255" i="4"/>
  <c r="I255" i="4"/>
  <c r="K261" i="4"/>
  <c r="I261" i="4"/>
  <c r="K260" i="4"/>
  <c r="I260" i="4"/>
  <c r="K259" i="4"/>
  <c r="I259" i="4"/>
  <c r="K219" i="4"/>
  <c r="I219" i="4"/>
  <c r="K227" i="4"/>
  <c r="I227" i="4"/>
  <c r="K226" i="4"/>
  <c r="I226" i="4"/>
  <c r="K218" i="4"/>
  <c r="I218" i="4"/>
  <c r="K217" i="4"/>
  <c r="I217" i="4"/>
  <c r="K252" i="4"/>
  <c r="I252" i="4"/>
  <c r="K225" i="4"/>
  <c r="I225" i="4"/>
  <c r="K125" i="4"/>
  <c r="I125" i="4"/>
  <c r="K216" i="4"/>
  <c r="I216" i="4"/>
  <c r="K224" i="4"/>
  <c r="I224" i="4"/>
  <c r="K223" i="4"/>
  <c r="I223" i="4"/>
  <c r="K222" i="4"/>
  <c r="I222" i="4"/>
  <c r="K251" i="4"/>
  <c r="K250" i="4"/>
  <c r="I250" i="4"/>
  <c r="K249" i="4"/>
  <c r="I249" i="4"/>
  <c r="K221" i="4"/>
  <c r="I221" i="4"/>
  <c r="K248" i="4"/>
  <c r="I248" i="4"/>
  <c r="K274" i="4"/>
  <c r="I274" i="4"/>
  <c r="K197" i="4"/>
  <c r="I197" i="4"/>
  <c r="K220" i="4"/>
  <c r="I220" i="4"/>
  <c r="K247" i="4"/>
  <c r="I247" i="4"/>
  <c r="K273" i="4"/>
  <c r="I273" i="4"/>
  <c r="K246" i="4"/>
  <c r="I246" i="4"/>
  <c r="K272" i="4"/>
  <c r="I272" i="4"/>
  <c r="K245" i="4"/>
  <c r="I245" i="4"/>
  <c r="K244" i="4"/>
  <c r="I244" i="4"/>
  <c r="K243" i="4"/>
  <c r="I243" i="4"/>
  <c r="K242" i="4"/>
  <c r="I242" i="4"/>
  <c r="K405" i="4"/>
  <c r="I405" i="4"/>
  <c r="K404" i="4"/>
  <c r="I404" i="4"/>
  <c r="K267" i="4"/>
  <c r="I267" i="4"/>
  <c r="K403" i="4"/>
  <c r="I403" i="4"/>
  <c r="K402" i="4"/>
  <c r="I402" i="4"/>
  <c r="K241" i="4"/>
  <c r="I241" i="4"/>
  <c r="K240" i="4"/>
  <c r="I240" i="4"/>
  <c r="K239" i="4"/>
  <c r="I239" i="4"/>
  <c r="K238" i="4"/>
  <c r="I238" i="4"/>
  <c r="K237" i="4"/>
  <c r="I237" i="4"/>
  <c r="K236" i="4"/>
  <c r="I236" i="4"/>
  <c r="K271" i="4"/>
  <c r="I271" i="4"/>
  <c r="K233" i="4"/>
  <c r="I233" i="4"/>
  <c r="K270" i="4"/>
  <c r="I270" i="4"/>
  <c r="K232" i="4"/>
  <c r="I232" i="4"/>
  <c r="K231" i="4"/>
  <c r="I231" i="4"/>
  <c r="K230" i="4"/>
  <c r="I230" i="4"/>
  <c r="K269" i="4"/>
  <c r="I269" i="4"/>
  <c r="K229" i="4"/>
  <c r="I229" i="4"/>
  <c r="K235" i="4"/>
  <c r="I235" i="4"/>
  <c r="K268" i="4"/>
  <c r="I268" i="4"/>
  <c r="K228" i="4"/>
  <c r="I228" i="4"/>
  <c r="K234" i="4"/>
  <c r="I234" i="4"/>
  <c r="K124" i="4"/>
  <c r="I124" i="4"/>
  <c r="K123" i="4"/>
  <c r="I123" i="4"/>
  <c r="K196" i="4"/>
  <c r="I196" i="4"/>
  <c r="K122" i="4"/>
  <c r="I122" i="4"/>
  <c r="K121" i="4"/>
  <c r="I121" i="4"/>
  <c r="K120" i="4"/>
  <c r="I120" i="4"/>
  <c r="K119" i="4"/>
  <c r="I119" i="4"/>
  <c r="K118" i="4"/>
  <c r="I118" i="4"/>
  <c r="K117" i="4"/>
  <c r="I117" i="4"/>
  <c r="K116" i="4"/>
  <c r="I116" i="4"/>
  <c r="K115" i="4"/>
  <c r="I115" i="4"/>
  <c r="K195" i="4"/>
  <c r="I195" i="4"/>
  <c r="K129" i="4"/>
  <c r="I129" i="4"/>
  <c r="K146" i="4"/>
  <c r="I146" i="4"/>
  <c r="K194" i="4"/>
  <c r="I194" i="4"/>
  <c r="K114" i="4"/>
  <c r="I114" i="4"/>
  <c r="K113" i="4"/>
  <c r="I113" i="4"/>
  <c r="K112" i="4"/>
  <c r="I112" i="4"/>
  <c r="K128" i="4"/>
  <c r="I128" i="4"/>
  <c r="K111" i="4"/>
  <c r="I111" i="4"/>
  <c r="K110" i="4"/>
  <c r="I110" i="4"/>
  <c r="K145" i="4"/>
  <c r="I145" i="4"/>
  <c r="K144" i="4"/>
  <c r="I144" i="4"/>
  <c r="K143" i="4"/>
  <c r="I143" i="4"/>
  <c r="K104" i="4"/>
  <c r="I104" i="4"/>
  <c r="K109" i="4"/>
  <c r="I109" i="4"/>
  <c r="K193" i="4"/>
  <c r="I193" i="4"/>
  <c r="K142" i="4"/>
  <c r="I142" i="4"/>
  <c r="K141" i="4"/>
  <c r="I141" i="4"/>
  <c r="K140" i="4"/>
  <c r="I140" i="4"/>
  <c r="K139" i="4"/>
  <c r="I139" i="4"/>
  <c r="K108" i="4"/>
  <c r="I108" i="4"/>
  <c r="K138" i="4"/>
  <c r="I138" i="4"/>
  <c r="K107" i="4"/>
  <c r="I107" i="4"/>
  <c r="K137" i="4"/>
  <c r="I137" i="4"/>
  <c r="K136" i="4"/>
  <c r="I136" i="4"/>
  <c r="K135" i="4"/>
  <c r="I135" i="4"/>
  <c r="K134" i="4"/>
  <c r="I134" i="4"/>
  <c r="K192" i="4"/>
  <c r="I192" i="4"/>
  <c r="K191" i="4"/>
  <c r="I191" i="4"/>
  <c r="K190" i="4"/>
  <c r="I190" i="4"/>
  <c r="K106" i="4"/>
  <c r="I106" i="4"/>
  <c r="K189" i="4"/>
  <c r="I189" i="4"/>
  <c r="K188" i="4"/>
  <c r="I188" i="4"/>
  <c r="K187" i="4"/>
  <c r="I187" i="4"/>
  <c r="K186" i="4"/>
  <c r="I186" i="4"/>
  <c r="K185" i="4"/>
  <c r="I185" i="4"/>
  <c r="K184" i="4"/>
  <c r="I184" i="4"/>
  <c r="K183" i="4"/>
  <c r="I183" i="4"/>
  <c r="K182" i="4"/>
  <c r="I182" i="4"/>
  <c r="K181" i="4"/>
  <c r="I181" i="4"/>
  <c r="K180" i="4"/>
  <c r="I180" i="4"/>
  <c r="K179" i="4"/>
  <c r="I179" i="4"/>
  <c r="K178" i="4"/>
  <c r="I178" i="4"/>
  <c r="K177" i="4"/>
  <c r="I177" i="4"/>
  <c r="K176" i="4"/>
  <c r="I176" i="4"/>
  <c r="K127" i="4"/>
  <c r="I127" i="4"/>
  <c r="K175" i="4"/>
  <c r="I175" i="4"/>
  <c r="K174" i="4"/>
  <c r="I174" i="4"/>
  <c r="K173" i="4"/>
  <c r="I173" i="4"/>
  <c r="K215" i="4"/>
  <c r="I215" i="4"/>
  <c r="K133" i="4"/>
  <c r="I133" i="4"/>
  <c r="K214" i="4"/>
  <c r="I214" i="4"/>
  <c r="K213" i="4"/>
  <c r="I213" i="4"/>
  <c r="K212" i="4"/>
  <c r="I212" i="4"/>
  <c r="K211" i="4"/>
  <c r="I211" i="4"/>
  <c r="K172" i="4"/>
  <c r="I172" i="4"/>
  <c r="K132" i="4"/>
  <c r="I132" i="4"/>
  <c r="K171" i="4"/>
  <c r="I171" i="4"/>
  <c r="K170" i="4"/>
  <c r="I170" i="4"/>
  <c r="K126" i="4"/>
  <c r="I126" i="4"/>
  <c r="K169" i="4"/>
  <c r="I169" i="4"/>
  <c r="K210" i="4"/>
  <c r="I210" i="4"/>
  <c r="K209" i="4"/>
  <c r="I209" i="4"/>
  <c r="K131" i="4"/>
  <c r="I131" i="4"/>
  <c r="K208" i="4"/>
  <c r="I208" i="4"/>
  <c r="K130" i="4"/>
  <c r="I130" i="4"/>
  <c r="K168" i="4"/>
  <c r="I168" i="4"/>
  <c r="K99" i="4"/>
  <c r="I99" i="4"/>
  <c r="K98" i="4"/>
  <c r="I98" i="4"/>
  <c r="K97" i="4"/>
  <c r="I97" i="4"/>
  <c r="K167" i="4"/>
  <c r="I167" i="4"/>
  <c r="K166" i="4"/>
  <c r="I166" i="4"/>
  <c r="K165" i="4"/>
  <c r="I165" i="4"/>
  <c r="K164" i="4"/>
  <c r="I164" i="4"/>
  <c r="K163" i="4"/>
  <c r="I163" i="4"/>
  <c r="K162" i="4"/>
  <c r="I162" i="4"/>
  <c r="K161" i="4"/>
  <c r="I161" i="4"/>
  <c r="K96" i="4"/>
  <c r="I96" i="4"/>
  <c r="K160" i="4"/>
  <c r="I160" i="4"/>
  <c r="K159" i="4"/>
  <c r="I159" i="4"/>
  <c r="K158" i="4"/>
  <c r="I158" i="4"/>
  <c r="K157" i="4"/>
  <c r="I157" i="4"/>
  <c r="K156" i="4"/>
  <c r="I156" i="4"/>
  <c r="K155" i="4"/>
  <c r="I155" i="4"/>
  <c r="K154" i="4"/>
  <c r="I154" i="4"/>
  <c r="K153" i="4"/>
  <c r="I153" i="4"/>
  <c r="K152" i="4"/>
  <c r="I152" i="4"/>
  <c r="K151" i="4"/>
  <c r="I151" i="4"/>
  <c r="K150" i="4"/>
  <c r="I150" i="4"/>
  <c r="K207" i="4"/>
  <c r="I207" i="4"/>
  <c r="K206" i="4"/>
  <c r="I206" i="4"/>
  <c r="K205" i="4"/>
  <c r="I205" i="4"/>
  <c r="K204" i="4"/>
  <c r="I204" i="4"/>
  <c r="K149" i="4"/>
  <c r="I149" i="4"/>
  <c r="K203" i="4"/>
  <c r="I203" i="4"/>
  <c r="K202" i="4"/>
  <c r="I202" i="4"/>
  <c r="K201" i="4"/>
  <c r="I201" i="4"/>
  <c r="K200" i="4"/>
  <c r="I200" i="4"/>
  <c r="K199" i="4"/>
  <c r="I199" i="4"/>
  <c r="K198" i="4"/>
  <c r="I198" i="4"/>
  <c r="K95" i="4"/>
  <c r="I95" i="4"/>
  <c r="K94" i="4"/>
  <c r="I94" i="4"/>
  <c r="K93" i="4"/>
  <c r="I93" i="4"/>
  <c r="K92" i="4"/>
  <c r="I92" i="4"/>
  <c r="K91" i="4"/>
  <c r="I91" i="4"/>
  <c r="K90" i="4"/>
  <c r="I90" i="4"/>
  <c r="K89" i="4"/>
  <c r="I89" i="4"/>
  <c r="K88" i="4"/>
  <c r="I88" i="4"/>
  <c r="K87" i="4"/>
  <c r="I87" i="4"/>
  <c r="K105" i="4"/>
  <c r="I105" i="4"/>
  <c r="K86" i="4"/>
  <c r="I86" i="4"/>
  <c r="K85" i="4"/>
  <c r="I85" i="4"/>
  <c r="K84" i="4"/>
  <c r="I84" i="4"/>
  <c r="K83" i="4"/>
  <c r="I83" i="4"/>
  <c r="K82" i="4"/>
  <c r="I82" i="4"/>
  <c r="K103" i="4"/>
  <c r="I103" i="4"/>
  <c r="K102" i="4"/>
  <c r="I102" i="4"/>
  <c r="K81" i="4"/>
  <c r="I81" i="4"/>
  <c r="K80" i="4"/>
  <c r="I80" i="4"/>
  <c r="K79" i="4"/>
  <c r="I79" i="4"/>
  <c r="K78" i="4"/>
  <c r="I78" i="4"/>
  <c r="K148" i="4"/>
  <c r="I148" i="4"/>
  <c r="K101" i="4"/>
  <c r="I101" i="4"/>
  <c r="K147" i="4"/>
  <c r="I147" i="4"/>
  <c r="K5" i="4"/>
  <c r="R251" i="4" l="1"/>
  <c r="R36" i="4"/>
  <c r="R380" i="4"/>
  <c r="R335" i="4"/>
  <c r="R131" i="4"/>
  <c r="R178" i="4"/>
  <c r="R306" i="4"/>
  <c r="R246" i="4"/>
  <c r="R402" i="4"/>
  <c r="R409" i="4"/>
  <c r="R19" i="4"/>
  <c r="R202" i="4"/>
  <c r="R87" i="4"/>
  <c r="R157" i="4"/>
  <c r="R184" i="4"/>
  <c r="R137" i="4"/>
  <c r="R139" i="4"/>
  <c r="R122" i="4"/>
  <c r="R216" i="4"/>
  <c r="R333" i="4"/>
  <c r="R401" i="4"/>
  <c r="R367" i="4"/>
  <c r="R286" i="4"/>
  <c r="R302" i="4"/>
  <c r="R313" i="4"/>
  <c r="R32" i="4"/>
  <c r="R83" i="4"/>
  <c r="R207" i="4"/>
  <c r="R165" i="4"/>
  <c r="R174" i="4"/>
  <c r="R182" i="4"/>
  <c r="R129" i="4"/>
  <c r="R229" i="4"/>
  <c r="R322" i="4"/>
  <c r="R329" i="4"/>
  <c r="R365" i="4"/>
  <c r="R316" i="4"/>
  <c r="R300" i="4"/>
  <c r="R312" i="4"/>
  <c r="R53" i="4"/>
  <c r="R103" i="4"/>
  <c r="R96" i="4"/>
  <c r="R99" i="4"/>
  <c r="R228" i="4"/>
  <c r="R233" i="4"/>
  <c r="R249" i="4"/>
  <c r="R386" i="4"/>
  <c r="R346" i="4"/>
  <c r="R355" i="4"/>
  <c r="R361" i="4"/>
  <c r="R290" i="4"/>
  <c r="R310" i="4"/>
  <c r="R309" i="4"/>
  <c r="R68" i="4"/>
  <c r="R37" i="4"/>
  <c r="R41" i="4"/>
  <c r="R81" i="4"/>
  <c r="R201" i="4"/>
  <c r="R159" i="4"/>
  <c r="R97" i="4"/>
  <c r="R210" i="4"/>
  <c r="R390" i="4"/>
  <c r="R399" i="4"/>
  <c r="R334" i="4"/>
  <c r="R385" i="4"/>
  <c r="R369" i="4"/>
  <c r="R304" i="4"/>
  <c r="R315" i="4"/>
  <c r="R67" i="4"/>
  <c r="R39" i="4"/>
  <c r="R52" i="4"/>
  <c r="R14" i="4"/>
  <c r="R55" i="4"/>
  <c r="R147" i="4"/>
  <c r="R378" i="4"/>
  <c r="R195" i="4"/>
  <c r="R111" i="4"/>
  <c r="R114" i="4"/>
  <c r="R328" i="4"/>
  <c r="R422" i="4"/>
  <c r="R90" i="4"/>
  <c r="R158" i="4"/>
  <c r="R168" i="4"/>
  <c r="R169" i="4"/>
  <c r="R285" i="4"/>
  <c r="R293" i="4"/>
  <c r="R205" i="4"/>
  <c r="R166" i="4"/>
  <c r="R208" i="4"/>
  <c r="R196" i="4"/>
  <c r="R396" i="4"/>
  <c r="R354" i="4"/>
  <c r="R282" i="4"/>
  <c r="R162" i="4"/>
  <c r="R181" i="4"/>
  <c r="R236" i="4"/>
  <c r="R393" i="4"/>
  <c r="R289" i="4"/>
  <c r="R152" i="4"/>
  <c r="R161" i="4"/>
  <c r="R164" i="4"/>
  <c r="R106" i="4"/>
  <c r="R271" i="4"/>
  <c r="R250" i="4"/>
  <c r="R63" i="4"/>
  <c r="R30" i="4"/>
  <c r="R177" i="4"/>
  <c r="R144" i="4"/>
  <c r="R128" i="4"/>
  <c r="R194" i="4"/>
  <c r="R118" i="4"/>
  <c r="R391" i="4"/>
  <c r="R395" i="4"/>
  <c r="R65" i="4"/>
  <c r="R38" i="4"/>
  <c r="R420" i="4"/>
  <c r="R426" i="4"/>
  <c r="R183" i="4"/>
  <c r="R270" i="4"/>
  <c r="R273" i="4"/>
  <c r="R221" i="4"/>
  <c r="R326" i="4"/>
  <c r="R356" i="4"/>
  <c r="R283" i="4"/>
  <c r="R287" i="4"/>
  <c r="R291" i="4"/>
  <c r="R78" i="4"/>
  <c r="R102" i="4"/>
  <c r="R84" i="4"/>
  <c r="R149" i="4"/>
  <c r="R215" i="4"/>
  <c r="R175" i="4"/>
  <c r="R188" i="4"/>
  <c r="R107" i="4"/>
  <c r="R148" i="4"/>
  <c r="R105" i="4"/>
  <c r="R108" i="4"/>
  <c r="R143" i="4"/>
  <c r="R121" i="4"/>
  <c r="R234" i="4"/>
  <c r="R101" i="4"/>
  <c r="R80" i="4"/>
  <c r="R86" i="4"/>
  <c r="R150" i="4"/>
  <c r="R193" i="4"/>
  <c r="R124" i="4"/>
  <c r="R79" i="4"/>
  <c r="R85" i="4"/>
  <c r="R88" i="4"/>
  <c r="R189" i="4"/>
  <c r="R142" i="4"/>
  <c r="R235" i="4"/>
  <c r="R231" i="4"/>
  <c r="R403" i="4"/>
  <c r="R220" i="4"/>
  <c r="R224" i="4"/>
  <c r="R259" i="4"/>
  <c r="R336" i="4"/>
  <c r="R376" i="4"/>
  <c r="R342" i="4"/>
  <c r="R344" i="4"/>
  <c r="R324" i="4"/>
  <c r="R348" i="4"/>
  <c r="R351" i="4"/>
  <c r="R388" i="4"/>
  <c r="R360" i="4"/>
  <c r="R275" i="4"/>
  <c r="R370" i="4"/>
  <c r="R276" i="4"/>
  <c r="R308" i="4"/>
  <c r="R27" i="4"/>
  <c r="R49" i="4"/>
  <c r="R56" i="4"/>
  <c r="R15" i="4"/>
  <c r="R25" i="4"/>
  <c r="R92" i="4"/>
  <c r="R93" i="4"/>
  <c r="R95" i="4"/>
  <c r="R198" i="4"/>
  <c r="R200" i="4"/>
  <c r="R203" i="4"/>
  <c r="R206" i="4"/>
  <c r="R154" i="4"/>
  <c r="R209" i="4"/>
  <c r="R170" i="4"/>
  <c r="R171" i="4"/>
  <c r="R212" i="4"/>
  <c r="R214" i="4"/>
  <c r="R104" i="4"/>
  <c r="R223" i="4"/>
  <c r="R219" i="4"/>
  <c r="R347" i="4"/>
  <c r="R350" i="4"/>
  <c r="R359" i="4"/>
  <c r="R363" i="4"/>
  <c r="R407" i="4"/>
  <c r="R299" i="4"/>
  <c r="R303" i="4"/>
  <c r="R311" i="4"/>
  <c r="R332" i="4"/>
  <c r="R69" i="4"/>
  <c r="R31" i="4"/>
  <c r="R40" i="4"/>
  <c r="R48" i="4"/>
  <c r="R51" i="4"/>
  <c r="R110" i="4"/>
  <c r="R113" i="4"/>
  <c r="R117" i="4"/>
  <c r="R222" i="4"/>
  <c r="R125" i="4"/>
  <c r="R261" i="4"/>
  <c r="R398" i="4"/>
  <c r="R337" i="4"/>
  <c r="R338" i="4"/>
  <c r="R340" i="4"/>
  <c r="R321" i="4"/>
  <c r="R323" i="4"/>
  <c r="R362" i="4"/>
  <c r="R366" i="4"/>
  <c r="R408" i="4"/>
  <c r="R277" i="4"/>
  <c r="R295" i="4"/>
  <c r="R314" i="4"/>
  <c r="R50" i="4"/>
  <c r="R54" i="4"/>
  <c r="R58" i="4"/>
  <c r="R9" i="4"/>
  <c r="R260" i="4"/>
  <c r="R258" i="4"/>
  <c r="R384" i="4"/>
  <c r="R343" i="4"/>
  <c r="R345" i="4"/>
  <c r="R387" i="4"/>
  <c r="R368" i="4"/>
  <c r="R371" i="4"/>
  <c r="R280" i="4"/>
  <c r="R301" i="4"/>
  <c r="R305" i="4"/>
  <c r="R75" i="4"/>
  <c r="R33" i="4"/>
  <c r="R253" i="4"/>
  <c r="R57" i="4"/>
  <c r="R8" i="4"/>
  <c r="R127" i="4"/>
  <c r="R192" i="4"/>
  <c r="R140" i="4"/>
  <c r="R109" i="4"/>
  <c r="R238" i="4"/>
  <c r="R239" i="4"/>
  <c r="R240" i="4"/>
  <c r="R241" i="4"/>
  <c r="R59" i="4"/>
  <c r="R17" i="4"/>
  <c r="R18" i="4"/>
  <c r="R21" i="4"/>
  <c r="R23" i="4"/>
  <c r="R418" i="4"/>
  <c r="R364" i="4"/>
  <c r="R423" i="4"/>
  <c r="R425" i="4"/>
  <c r="R135" i="4" l="1"/>
  <c r="R211" i="4"/>
  <c r="F96" i="5" l="1"/>
  <c r="F93" i="5" s="1"/>
  <c r="F92" i="5" s="1"/>
  <c r="F88" i="5" s="1"/>
  <c r="F86" i="5" s="1"/>
  <c r="R138" i="4" l="1"/>
  <c r="F48" i="5" l="1"/>
  <c r="F46" i="5" s="1"/>
  <c r="F43" i="5" s="1"/>
  <c r="F41" i="5" s="1"/>
  <c r="F40" i="5" s="1"/>
  <c r="F37" i="5" s="1"/>
  <c r="F36" i="5" s="1"/>
  <c r="F31" i="5" s="1"/>
  <c r="F28" i="5" s="1"/>
  <c r="F27" i="5" s="1"/>
  <c r="F16" i="5" s="1"/>
  <c r="F14" i="5" s="1"/>
  <c r="F7" i="5" s="1"/>
  <c r="F6" i="5" s="1"/>
  <c r="F4" i="5" s="1"/>
  <c r="F3" i="5" s="1"/>
</calcChain>
</file>

<file path=xl/sharedStrings.xml><?xml version="1.0" encoding="utf-8"?>
<sst xmlns="http://schemas.openxmlformats.org/spreadsheetml/2006/main" count="6038" uniqueCount="1308">
  <si>
    <t>No</t>
  </si>
  <si>
    <t>Kode</t>
  </si>
  <si>
    <t>Kode 12 Nov</t>
  </si>
  <si>
    <t>* Cek</t>
  </si>
  <si>
    <t>Sample ID</t>
  </si>
  <si>
    <t>Kategori</t>
  </si>
  <si>
    <t>Supplier</t>
  </si>
  <si>
    <t>Size</t>
  </si>
  <si>
    <t>Tipe</t>
  </si>
  <si>
    <t>Harga Supplier</t>
  </si>
  <si>
    <t>Hasil Nego</t>
  </si>
  <si>
    <t>OK</t>
  </si>
  <si>
    <t>-</t>
  </si>
  <si>
    <t>ASSESS</t>
  </si>
  <si>
    <t>??</t>
  </si>
  <si>
    <t xml:space="preserve">Siti Sri Handayani - LSH </t>
  </si>
  <si>
    <t>BCL - Ce - Sandal - Teplek - Tali</t>
  </si>
  <si>
    <t>BCL - Ce - Sandal - Teplek</t>
  </si>
  <si>
    <t>BCL - Ce - Sepatu - Formal - Kulit</t>
  </si>
  <si>
    <t>BCL - Ce - Sepatu - Ballet</t>
  </si>
  <si>
    <t>BCL - Ce - Sepatu - Casual</t>
  </si>
  <si>
    <t>BCL - Ce - Sepatu - Sport</t>
  </si>
  <si>
    <t>BCL - Ce - Sepatu - Boot</t>
  </si>
  <si>
    <t>BCL - Co - Sepatu - Casual - Sintetis</t>
  </si>
  <si>
    <t>BCL - Co - Sepatu - Sport - Futsal</t>
  </si>
  <si>
    <t>BCL - Co - Sandal - Kulit</t>
  </si>
  <si>
    <t>BCL - Co - Sandal - Casual</t>
  </si>
  <si>
    <t>Lama</t>
  </si>
  <si>
    <t>Baru</t>
  </si>
  <si>
    <t>BCL - Anak - Ce - Sepatu - 30</t>
  </si>
  <si>
    <t>BCL - Co - Sepatu - Casual - Kulit</t>
  </si>
  <si>
    <t>BCL - Ce - Sandal - Wedges</t>
  </si>
  <si>
    <t>BCL - Ce - Sandal - Wedges - Tali</t>
  </si>
  <si>
    <t>BCL - Co - Sepatu - Formal</t>
  </si>
  <si>
    <t>LSI 201</t>
  </si>
  <si>
    <t>LPR 387</t>
  </si>
  <si>
    <t>LLD 591</t>
  </si>
  <si>
    <t>LDG 831</t>
  </si>
  <si>
    <t>BCL - Ce - Sandal - Highheels - Tali</t>
  </si>
  <si>
    <t>BCL - Ce - Sandal - Highheels</t>
  </si>
  <si>
    <t>BCL - Ce - Sandal - Teplek - Puyuh</t>
  </si>
  <si>
    <t>BCL - Ce - Sepatu - Wedges</t>
  </si>
  <si>
    <t>BCL - Co - Sepatu - Sport</t>
  </si>
  <si>
    <t>BCL - Ce - Sepatu - Ballet - Casual</t>
  </si>
  <si>
    <t>BCL - Ce - Sepatu - Formal - Sintetis</t>
  </si>
  <si>
    <t>BCL - Ce - Sepatu - Formal - Semi</t>
  </si>
  <si>
    <t>BCL - Co - Sepatu - Casual</t>
  </si>
  <si>
    <t>BCL - Co - Sepatu - Boot</t>
  </si>
  <si>
    <t>BCL - Co - Sepatu - Bustong</t>
  </si>
  <si>
    <t>BCL - Co - Sepatu - Casual - Canvas</t>
  </si>
  <si>
    <t>BCL - Co - Sepatu - Gunung</t>
  </si>
  <si>
    <t xml:space="preserve">BCL - Co - Sepatu - Casual </t>
  </si>
  <si>
    <t>BCL - Co - Sandal - Gunung</t>
  </si>
  <si>
    <t>BCL - Co - Sandal - Gunung - Tali</t>
  </si>
  <si>
    <t>BCL - Anak - Sepatu - Co - 30</t>
  </si>
  <si>
    <t>BCL - Anak - Sepatu - Co - Boot 30</t>
  </si>
  <si>
    <t>BCL - Anak - Sepatu - Co - 26</t>
  </si>
  <si>
    <t>BCL - Anak - Sepatu - Co - Boot</t>
  </si>
  <si>
    <t>BCL - Baby - Sepatu - Co</t>
  </si>
  <si>
    <t>BCL - Anak - Sandal - Co</t>
  </si>
  <si>
    <t>BCL - Anak - Sandal - Co - 30</t>
  </si>
  <si>
    <t>BCL - Anak - Sandal - Ce</t>
  </si>
  <si>
    <t>BCL - Anak - Sepatu - Ce - 30</t>
  </si>
  <si>
    <t>BCL - Anak - Sepatu - Ce - 26</t>
  </si>
  <si>
    <t>LKO 628</t>
  </si>
  <si>
    <t>LJU 204</t>
  </si>
  <si>
    <t>LKO 796</t>
  </si>
  <si>
    <t>LJU 372</t>
  </si>
  <si>
    <t>SITI KOMARIAH - NEW</t>
  </si>
  <si>
    <t>DADANG JUANEDI - NEW</t>
  </si>
  <si>
    <t>Asep Hasan - LAX</t>
  </si>
  <si>
    <t>Sopi - LDG</t>
  </si>
  <si>
    <t>Bambang Udaya - LLM</t>
  </si>
  <si>
    <t>Anang - LOL</t>
  </si>
  <si>
    <t>ALO - LTD</t>
  </si>
  <si>
    <t>DEDI R - LED</t>
  </si>
  <si>
    <t>KUSMAWAN - NEW</t>
  </si>
  <si>
    <t>Lili - LOD</t>
  </si>
  <si>
    <t>Tito (New) - LTO</t>
  </si>
  <si>
    <t>Yanto (New) - LWA</t>
  </si>
  <si>
    <t>ERI - LPI</t>
  </si>
  <si>
    <t>OHA - NEW</t>
  </si>
  <si>
    <t>JOKO - NEW</t>
  </si>
  <si>
    <t>Asep Permana - LDO</t>
  </si>
  <si>
    <t>Ayi - LTE</t>
  </si>
  <si>
    <t>UDAN - LCC</t>
  </si>
  <si>
    <t>Aisyah - LLE</t>
  </si>
  <si>
    <t>Mulyadi - LLD</t>
  </si>
  <si>
    <t>Ai Lestari</t>
  </si>
  <si>
    <t>EPI - LPE</t>
  </si>
  <si>
    <t>Enan Supriatna - LCU</t>
  </si>
  <si>
    <t>SITI NURJANAH</t>
  </si>
  <si>
    <t>Usep Yadi</t>
  </si>
  <si>
    <t>DHEA - NEW</t>
  </si>
  <si>
    <t>ERNI - LRN</t>
  </si>
  <si>
    <t>Herman - LFS</t>
  </si>
  <si>
    <t>ANDI S (UJANG) - NEW</t>
  </si>
  <si>
    <t>Jejen (New) - LJJ</t>
  </si>
  <si>
    <t>Asep Rangga - LAG</t>
  </si>
  <si>
    <t>Dadang Sandal - LPM</t>
  </si>
  <si>
    <t>DEDE - LTW</t>
  </si>
  <si>
    <t>AHMAD - NEW</t>
  </si>
  <si>
    <t>Rita - LJH</t>
  </si>
  <si>
    <t>Asep Kartiwa - LEP</t>
  </si>
  <si>
    <t>Enok - LDI</t>
  </si>
  <si>
    <t>ELIH MUSLIH - NEW</t>
  </si>
  <si>
    <t>DADANG - LPM</t>
  </si>
  <si>
    <t>Teddy Cokro - LIS</t>
  </si>
  <si>
    <t>Riki (New) - LRK</t>
  </si>
  <si>
    <t>RENI - LCN</t>
  </si>
  <si>
    <t>Hasan - LSM</t>
  </si>
  <si>
    <t>Ooy Mulyana - LNW</t>
  </si>
  <si>
    <t>Ena - LMV</t>
  </si>
  <si>
    <t>Agus Gunawan - New</t>
  </si>
  <si>
    <t>Opang (New) - LOP</t>
  </si>
  <si>
    <t>ASEP SUKRON HIDAYAT - NEW</t>
  </si>
  <si>
    <t>DANI - LJT</t>
  </si>
  <si>
    <t>Yani - LYN</t>
  </si>
  <si>
    <t>IREN - NEW</t>
  </si>
  <si>
    <t>Sandi - LSI (New)</t>
  </si>
  <si>
    <t>YANA MULYANA</t>
  </si>
  <si>
    <t>Iwa - LRS</t>
  </si>
  <si>
    <t>Dinar Syah</t>
  </si>
  <si>
    <t>Irsan - LIR</t>
  </si>
  <si>
    <t>HENDRA - NEW 1</t>
  </si>
  <si>
    <t>AHMAD YANI - LSO</t>
  </si>
  <si>
    <t>NENENG NEW</t>
  </si>
  <si>
    <t>Sony Sonjaya - LJO</t>
  </si>
  <si>
    <t>JAMAL - LTG</t>
  </si>
  <si>
    <t>YAYAT ROBI - LYY</t>
  </si>
  <si>
    <t>IPAN / INA ROSITA</t>
  </si>
  <si>
    <t>Nandang - LAD/LSW</t>
  </si>
  <si>
    <t>IWAN SUDRAJAT - NEW</t>
  </si>
  <si>
    <t>ASEP RAHMAT - NEW</t>
  </si>
  <si>
    <t>Dadang K - LDA</t>
  </si>
  <si>
    <t>ANDI SUTISNA - NEW</t>
  </si>
  <si>
    <t>UTAMI DAMIYANTI - NEW</t>
  </si>
  <si>
    <t>Arifin - LDX</t>
  </si>
  <si>
    <t>Dadang Santy - LEN</t>
  </si>
  <si>
    <t>Mukhtiar - LTC</t>
  </si>
  <si>
    <t>Imas - LLT</t>
  </si>
  <si>
    <t>ROSMAYANTI NEW</t>
  </si>
  <si>
    <t>Robi - LSN</t>
  </si>
  <si>
    <t>ADE NEW</t>
  </si>
  <si>
    <t>HERI - LYP</t>
  </si>
  <si>
    <t>Acep Rohimat - LCP</t>
  </si>
  <si>
    <t>RUDIANSYAH - LDH</t>
  </si>
  <si>
    <t>NIA - NEW</t>
  </si>
  <si>
    <t>Cepi - LDE</t>
  </si>
  <si>
    <t>DINA - LDP</t>
  </si>
  <si>
    <t>ABUYA IDRIS - LBY</t>
  </si>
  <si>
    <t>Ivan (New) - LIV</t>
  </si>
  <si>
    <t>ROZI - NEW</t>
  </si>
  <si>
    <t>Duhri Arifin - LFM</t>
  </si>
  <si>
    <t>EDI RIADI - LRE</t>
  </si>
  <si>
    <t>Feri Irawan - LJA</t>
  </si>
  <si>
    <t>Usep (New) - LSU</t>
  </si>
  <si>
    <t>Mahfudin (New) - LMF</t>
  </si>
  <si>
    <t>Rudi Hermawan - LAY</t>
  </si>
  <si>
    <t>ANWAR - NEW</t>
  </si>
  <si>
    <t>Teddy - LLX</t>
  </si>
  <si>
    <t>APRI - NEW</t>
  </si>
  <si>
    <t>Asep Wildan - LTA</t>
  </si>
  <si>
    <t>Rendi - LBU</t>
  </si>
  <si>
    <t>BUDI RAHAYU - LBD</t>
  </si>
  <si>
    <t>RIANI</t>
  </si>
  <si>
    <t>Kinkin - LNG</t>
  </si>
  <si>
    <t>Aden - LWI</t>
  </si>
  <si>
    <t>ERWIN - LTF</t>
  </si>
  <si>
    <t>Anggi/Rizky Yunus - LAT</t>
  </si>
  <si>
    <t>Yosep - LNU</t>
  </si>
  <si>
    <t>Wawan - LNY</t>
  </si>
  <si>
    <t>Wawan Onay - LID</t>
  </si>
  <si>
    <t>ADI - NEW</t>
  </si>
  <si>
    <t>GUNAWAN - LGN</t>
  </si>
  <si>
    <t>Edih - LEF</t>
  </si>
  <si>
    <t>Cucu - LMJ</t>
  </si>
  <si>
    <t>Iman New - LMG</t>
  </si>
  <si>
    <t>Roni - LFW</t>
  </si>
  <si>
    <t>Ebek</t>
  </si>
  <si>
    <t>ERPAN - NEW</t>
  </si>
  <si>
    <t>Reren - LOA</t>
  </si>
  <si>
    <t>OZAN - LZA</t>
  </si>
  <si>
    <t>ANDI - LND</t>
  </si>
  <si>
    <t>Didin S - LBP</t>
  </si>
  <si>
    <t>Asep Majid - LAM</t>
  </si>
  <si>
    <t>DADAN - LDL</t>
  </si>
  <si>
    <t>DEWI - LTI</t>
  </si>
  <si>
    <t>Edih - LHO</t>
  </si>
  <si>
    <t>Maman (New) - LMN</t>
  </si>
  <si>
    <t>Sendi - New</t>
  </si>
  <si>
    <t>ECEP - LCS</t>
  </si>
  <si>
    <t>AEP SAEPUDDIN - NEW</t>
  </si>
  <si>
    <t>AGUS SURYANA - NEW</t>
  </si>
  <si>
    <t>RENI - NEW</t>
  </si>
  <si>
    <t>Heni - LME</t>
  </si>
  <si>
    <t>Cecep Sandal - LFG</t>
  </si>
  <si>
    <t>TANTAN MEGANTARA - NEW</t>
  </si>
  <si>
    <t>ILHAM ROHMAT - NEW</t>
  </si>
  <si>
    <t>Dede - LTV</t>
  </si>
  <si>
    <t>Arief - LKS</t>
  </si>
  <si>
    <t>Kusdarja - LRY</t>
  </si>
  <si>
    <t>ASURAHMAN - NEW</t>
  </si>
  <si>
    <t>RIZKY RAHAYU - LAB</t>
  </si>
  <si>
    <t>Rolis - LRA</t>
  </si>
  <si>
    <t>Sheny - LIF</t>
  </si>
  <si>
    <t>Sopi Sopiawati - LTH</t>
  </si>
  <si>
    <t>LKO 376</t>
  </si>
  <si>
    <t>LAX 739</t>
  </si>
  <si>
    <t>LDG 130</t>
  </si>
  <si>
    <t>LAX 433</t>
  </si>
  <si>
    <t>LLM 565</t>
  </si>
  <si>
    <t>LKO 283</t>
  </si>
  <si>
    <t>LAX 704</t>
  </si>
  <si>
    <t>LOL 128</t>
  </si>
  <si>
    <t>LDG 966</t>
  </si>
  <si>
    <t>LTD 311</t>
  </si>
  <si>
    <t>LDG 982</t>
  </si>
  <si>
    <t>LED 505</t>
  </si>
  <si>
    <t>LMW 262</t>
  </si>
  <si>
    <t>LOD 877</t>
  </si>
  <si>
    <t>LED 948</t>
  </si>
  <si>
    <t>LTO 756</t>
  </si>
  <si>
    <t>LWA 823</t>
  </si>
  <si>
    <t>LPI 047</t>
  </si>
  <si>
    <t>LHA 799</t>
  </si>
  <si>
    <t>LJK 421</t>
  </si>
  <si>
    <t>LDO 609</t>
  </si>
  <si>
    <t>LJK 148</t>
  </si>
  <si>
    <t>LTE 271</t>
  </si>
  <si>
    <t>LCC 472</t>
  </si>
  <si>
    <t>LLE 412</t>
  </si>
  <si>
    <t>LTE 506</t>
  </si>
  <si>
    <t>LFX 653</t>
  </si>
  <si>
    <t>LCC 918</t>
  </si>
  <si>
    <t>LLS 263</t>
  </si>
  <si>
    <t>LOL 800</t>
  </si>
  <si>
    <t>LPE 495</t>
  </si>
  <si>
    <t>LSH 781</t>
  </si>
  <si>
    <t>LGG 272</t>
  </si>
  <si>
    <t>LOD 775</t>
  </si>
  <si>
    <t>LCU 019</t>
  </si>
  <si>
    <t>LCU 743</t>
  </si>
  <si>
    <t>LYT 898</t>
  </si>
  <si>
    <t>LDO 221</t>
  </si>
  <si>
    <t>LOD 462</t>
  </si>
  <si>
    <t>LSP 496</t>
  </si>
  <si>
    <t>LPE 868</t>
  </si>
  <si>
    <t>LOD 343</t>
  </si>
  <si>
    <t>LOD 710</t>
  </si>
  <si>
    <t>LYT 282</t>
  </si>
  <si>
    <t>LYT 927</t>
  </si>
  <si>
    <t>LUD 280</t>
  </si>
  <si>
    <t>LYT 894</t>
  </si>
  <si>
    <t>LLS 762</t>
  </si>
  <si>
    <t>LTE 555</t>
  </si>
  <si>
    <t>LLH 195</t>
  </si>
  <si>
    <t>LLH 402</t>
  </si>
  <si>
    <t>LTE 227</t>
  </si>
  <si>
    <t>LKO 317</t>
  </si>
  <si>
    <t>LRN 020</t>
  </si>
  <si>
    <t>LLS 172</t>
  </si>
  <si>
    <t>LCC 773</t>
  </si>
  <si>
    <t>LTE 423</t>
  </si>
  <si>
    <t>LDG 771</t>
  </si>
  <si>
    <t>LTE 767</t>
  </si>
  <si>
    <t>LFS 182</t>
  </si>
  <si>
    <t>LTE 657</t>
  </si>
  <si>
    <t>LUJ 224</t>
  </si>
  <si>
    <t>LJJ 766</t>
  </si>
  <si>
    <t>LUJ 273</t>
  </si>
  <si>
    <t>LCU 132</t>
  </si>
  <si>
    <t>LJU 553</t>
  </si>
  <si>
    <t>LDO 394</t>
  </si>
  <si>
    <t>LDO 813</t>
  </si>
  <si>
    <t>LFX 507</t>
  </si>
  <si>
    <t>LDO 265</t>
  </si>
  <si>
    <t>LAG 770</t>
  </si>
  <si>
    <t>LCU 442</t>
  </si>
  <si>
    <t>LAG 194</t>
  </si>
  <si>
    <t>LCU 612</t>
  </si>
  <si>
    <t>LDO 645</t>
  </si>
  <si>
    <t>LPM 726</t>
  </si>
  <si>
    <t>LDO 209</t>
  </si>
  <si>
    <t>LTW 170</t>
  </si>
  <si>
    <t>LTW 125</t>
  </si>
  <si>
    <t>LMD 827</t>
  </si>
  <si>
    <t>LJH 882</t>
  </si>
  <si>
    <t>LDO 246</t>
  </si>
  <si>
    <t>LEP 601</t>
  </si>
  <si>
    <t>LFX 722</t>
  </si>
  <si>
    <t>LTE 608</t>
  </si>
  <si>
    <t>LDI 999</t>
  </si>
  <si>
    <t>LDO 632</t>
  </si>
  <si>
    <t>LDO 805</t>
  </si>
  <si>
    <t>LFS 422</t>
  </si>
  <si>
    <t>LKO 126</t>
  </si>
  <si>
    <t>LTE 519</t>
  </si>
  <si>
    <t>LLS 801</t>
  </si>
  <si>
    <t>LTE 826</t>
  </si>
  <si>
    <t>LMS 440</t>
  </si>
  <si>
    <t>LTE 498</t>
  </si>
  <si>
    <t>LKO 342</t>
  </si>
  <si>
    <t>LPM 517</t>
  </si>
  <si>
    <t>LIS 837</t>
  </si>
  <si>
    <t>LIS 208</t>
  </si>
  <si>
    <t>LDI 492</t>
  </si>
  <si>
    <t>LTE 947</t>
  </si>
  <si>
    <t>LLS 785</t>
  </si>
  <si>
    <t>LLH 314</t>
  </si>
  <si>
    <t>LLS 736</t>
  </si>
  <si>
    <t>LDI 220</t>
  </si>
  <si>
    <t>LTE 755</t>
  </si>
  <si>
    <t>LIS 721</t>
  </si>
  <si>
    <t>LTE 292</t>
  </si>
  <si>
    <t>LIS 333</t>
  </si>
  <si>
    <t>LRK 563</t>
  </si>
  <si>
    <t>LTE 842</t>
  </si>
  <si>
    <t>LNC 232</t>
  </si>
  <si>
    <t>LLH 493</t>
  </si>
  <si>
    <t>LIS 424</t>
  </si>
  <si>
    <t>LFX 103</t>
  </si>
  <si>
    <t>LSM 561</t>
  </si>
  <si>
    <t>LNW 902</t>
  </si>
  <si>
    <t>LMV 374</t>
  </si>
  <si>
    <t>LDG 162</t>
  </si>
  <si>
    <t>LGA 673</t>
  </si>
  <si>
    <t>LMV 616</t>
  </si>
  <si>
    <t>LOP 757</t>
  </si>
  <si>
    <t>LKR 352</t>
  </si>
  <si>
    <t>LJT 362</t>
  </si>
  <si>
    <t>LYN 206</t>
  </si>
  <si>
    <t>LPS 240</t>
  </si>
  <si>
    <t>LKR 583</t>
  </si>
  <si>
    <t>LDO 545</t>
  </si>
  <si>
    <t>LKR 523</t>
  </si>
  <si>
    <t>LSI 688</t>
  </si>
  <si>
    <t>LKP 696</t>
  </si>
  <si>
    <t>LSI 820</t>
  </si>
  <si>
    <t>LDS 683</t>
  </si>
  <si>
    <t>LYN 843</t>
  </si>
  <si>
    <t>LIR 926</t>
  </si>
  <si>
    <t>LYA 983</t>
  </si>
  <si>
    <t>LJO 437</t>
  </si>
  <si>
    <t>LDR 814</t>
  </si>
  <si>
    <t>LDR 199</t>
  </si>
  <si>
    <t>LSO 844</t>
  </si>
  <si>
    <t>LNN 487</t>
  </si>
  <si>
    <t>LJO 648</t>
  </si>
  <si>
    <t>LOP 231</t>
  </si>
  <si>
    <t>LTG 582</t>
  </si>
  <si>
    <t>LIR 247</t>
  </si>
  <si>
    <t>LYY 499</t>
  </si>
  <si>
    <t>LPI 524</t>
  </si>
  <si>
    <t>LYY 335</t>
  </si>
  <si>
    <t>LLE 795</t>
  </si>
  <si>
    <t>LAR 373</t>
  </si>
  <si>
    <t>LAD 473</t>
  </si>
  <si>
    <t>LWS 798</t>
  </si>
  <si>
    <t>LBT 735</t>
  </si>
  <si>
    <t>LHM 330</t>
  </si>
  <si>
    <t>LMW 455</t>
  </si>
  <si>
    <t>LDA 570</t>
  </si>
  <si>
    <t>LMW 152</t>
  </si>
  <si>
    <t>LDA 790</t>
  </si>
  <si>
    <t>LMW 489</t>
  </si>
  <si>
    <t>LMV 313</t>
  </si>
  <si>
    <t>LOP 351</t>
  </si>
  <si>
    <t>LMV 436</t>
  </si>
  <si>
    <t>LTD 382</t>
  </si>
  <si>
    <t>LMW 745</t>
  </si>
  <si>
    <t>LSS 236</t>
  </si>
  <si>
    <t>LTM 884</t>
  </si>
  <si>
    <t>LKO 293</t>
  </si>
  <si>
    <t>LKO 995</t>
  </si>
  <si>
    <t>LKO 885</t>
  </si>
  <si>
    <t>LDX 980</t>
  </si>
  <si>
    <t>LEN 142</t>
  </si>
  <si>
    <t>LEN 716</t>
  </si>
  <si>
    <t>LTC 840</t>
  </si>
  <si>
    <t>LTC 153</t>
  </si>
  <si>
    <t>LTC 281</t>
  </si>
  <si>
    <t>LLT 949</t>
  </si>
  <si>
    <t>LTD 853</t>
  </si>
  <si>
    <t>LLM 428</t>
  </si>
  <si>
    <t>LRM 269</t>
  </si>
  <si>
    <t>XXX</t>
  </si>
  <si>
    <t>LLM 253</t>
  </si>
  <si>
    <t>LSN 171</t>
  </si>
  <si>
    <t>LFT 145</t>
  </si>
  <si>
    <t>LED 234</t>
  </si>
  <si>
    <t>LYP 136</t>
  </si>
  <si>
    <t>LSN 984</t>
  </si>
  <si>
    <t>LSN 759</t>
  </si>
  <si>
    <t>LCP 242</t>
  </si>
  <si>
    <t>LDH 780</t>
  </si>
  <si>
    <t>LSN 252</t>
  </si>
  <si>
    <t>LSN 261</t>
  </si>
  <si>
    <t>LIA 573</t>
  </si>
  <si>
    <t>LDE 043</t>
  </si>
  <si>
    <t>LDP 623</t>
  </si>
  <si>
    <t>LTE 952</t>
  </si>
  <si>
    <t>LDP 890</t>
  </si>
  <si>
    <t>LDE 851</t>
  </si>
  <si>
    <t>LBY 548</t>
  </si>
  <si>
    <t>LIV 413</t>
  </si>
  <si>
    <t>LBY 212</t>
  </si>
  <si>
    <t>LFS 668</t>
  </si>
  <si>
    <t>LZO 322</t>
  </si>
  <si>
    <t>LFM 932</t>
  </si>
  <si>
    <t>LZO 640</t>
  </si>
  <si>
    <t>LRE 520</t>
  </si>
  <si>
    <t>LSM 155</t>
  </si>
  <si>
    <t>LBY 522</t>
  </si>
  <si>
    <t>LJA 557</t>
  </si>
  <si>
    <t>LSU 747</t>
  </si>
  <si>
    <t>LMF 316</t>
  </si>
  <si>
    <t>LDO 356</t>
  </si>
  <si>
    <t>LSM 320</t>
  </si>
  <si>
    <t>LAY 210</t>
  </si>
  <si>
    <t>LJA 332</t>
  </si>
  <si>
    <t>LWN 312</t>
  </si>
  <si>
    <t>LSM 349</t>
  </si>
  <si>
    <t>LAY 690</t>
  </si>
  <si>
    <t>LSI 299</t>
  </si>
  <si>
    <t>LLX 624</t>
  </si>
  <si>
    <t>LLX 708</t>
  </si>
  <si>
    <t>LLX 482</t>
  </si>
  <si>
    <t>LPR 414</t>
  </si>
  <si>
    <t>LTA 991</t>
  </si>
  <si>
    <t>LPR 448</t>
  </si>
  <si>
    <t>LBU 532</t>
  </si>
  <si>
    <t>LBU 845</t>
  </si>
  <si>
    <t>LBU 865</t>
  </si>
  <si>
    <t>LBU 712</t>
  </si>
  <si>
    <t>LBY 778</t>
  </si>
  <si>
    <t>LBD 306</t>
  </si>
  <si>
    <t>LNI 384</t>
  </si>
  <si>
    <t>LSI 841</t>
  </si>
  <si>
    <t>LNG 547</t>
  </si>
  <si>
    <t>LZO 848</t>
  </si>
  <si>
    <t>LWI 965</t>
  </si>
  <si>
    <t>LSI 897</t>
  </si>
  <si>
    <t>LDE 631</t>
  </si>
  <si>
    <t>LZO 364</t>
  </si>
  <si>
    <t>LSM 360</t>
  </si>
  <si>
    <t>LTF 873</t>
  </si>
  <si>
    <t>LAT 849</t>
  </si>
  <si>
    <t>LAY 453</t>
  </si>
  <si>
    <t>LAY 705</t>
  </si>
  <si>
    <t>LIV 584</t>
  </si>
  <si>
    <t>LZO 874</t>
  </si>
  <si>
    <t>LNU 867</t>
  </si>
  <si>
    <t>LSM 572</t>
  </si>
  <si>
    <t>LSM 578</t>
  </si>
  <si>
    <t>LNY 956</t>
  </si>
  <si>
    <t>LFS 642</t>
  </si>
  <si>
    <t>LAT 876</t>
  </si>
  <si>
    <t>LID 197</t>
  </si>
  <si>
    <t>LMX 652</t>
  </si>
  <si>
    <t>LDE 264</t>
  </si>
  <si>
    <t>LAY 788</t>
  </si>
  <si>
    <t>LNY 331</t>
  </si>
  <si>
    <t>LSO 969</t>
  </si>
  <si>
    <t>LMF 465</t>
  </si>
  <si>
    <t>LSO 485</t>
  </si>
  <si>
    <t>LDE 256</t>
  </si>
  <si>
    <t>LJT 113</t>
  </si>
  <si>
    <t>LSO 327</t>
  </si>
  <si>
    <t>LAT 839</t>
  </si>
  <si>
    <t>LSI 633</t>
  </si>
  <si>
    <t>LSM 551</t>
  </si>
  <si>
    <t>LSI 109</t>
  </si>
  <si>
    <t>LDR 772</t>
  </si>
  <si>
    <t>LMX 385</t>
  </si>
  <si>
    <t>LZO 484</t>
  </si>
  <si>
    <t>LGN 707</t>
  </si>
  <si>
    <t>LEF 855</t>
  </si>
  <si>
    <t>LEF 470</t>
  </si>
  <si>
    <t>LEF 606</t>
  </si>
  <si>
    <t>LMJ 173</t>
  </si>
  <si>
    <t>LSM 045</t>
  </si>
  <si>
    <t>LMG 149</t>
  </si>
  <si>
    <t>LFW 580</t>
  </si>
  <si>
    <t>LRE 446</t>
  </si>
  <si>
    <t>LRE 724</t>
  </si>
  <si>
    <t>LSU 679</t>
  </si>
  <si>
    <t>LAW 192</t>
  </si>
  <si>
    <t>LCK 426</t>
  </si>
  <si>
    <t>LFS 643</t>
  </si>
  <si>
    <t>LMV 363</t>
  </si>
  <si>
    <t>LFS 366</t>
  </si>
  <si>
    <t>LPN 430</t>
  </si>
  <si>
    <t>LRE 284</t>
  </si>
  <si>
    <t>LMG 114</t>
  </si>
  <si>
    <t>LOA 858</t>
  </si>
  <si>
    <t>LMJ 063</t>
  </si>
  <si>
    <t>LAW 804</t>
  </si>
  <si>
    <t>LMG 164</t>
  </si>
  <si>
    <t>LMV 127</t>
  </si>
  <si>
    <t>LZA 789</t>
  </si>
  <si>
    <t>LOA 879</t>
  </si>
  <si>
    <t>LZA 203</t>
  </si>
  <si>
    <t>LOA 908</t>
  </si>
  <si>
    <t>LSM 682</t>
  </si>
  <si>
    <t>LND 625</t>
  </si>
  <si>
    <t>LRS 700</t>
  </si>
  <si>
    <t>LOA 587</t>
  </si>
  <si>
    <t>LSM 444</t>
  </si>
  <si>
    <t>LSM 699</t>
  </si>
  <si>
    <t>LOA 904</t>
  </si>
  <si>
    <t>LSM 677</t>
  </si>
  <si>
    <t>LSM 859</t>
  </si>
  <si>
    <t>LBP 706</t>
  </si>
  <si>
    <t>LBP 481</t>
  </si>
  <si>
    <t>LAM 219</t>
  </si>
  <si>
    <t>LRS 131</t>
  </si>
  <si>
    <t>LBP 847</t>
  </si>
  <si>
    <t>LAM 973</t>
  </si>
  <si>
    <t>LBP 249</t>
  </si>
  <si>
    <t>LAM 514</t>
  </si>
  <si>
    <t>LAY 279</t>
  </si>
  <si>
    <t>LDL 288</t>
  </si>
  <si>
    <t>LTI 903</t>
  </si>
  <si>
    <t>LHO 161</t>
  </si>
  <si>
    <t>LMN 986</t>
  </si>
  <si>
    <t>LDL 122</t>
  </si>
  <si>
    <t>LLX 454</t>
  </si>
  <si>
    <t>LSD 725</t>
  </si>
  <si>
    <t>LCS 275</t>
  </si>
  <si>
    <t>LBD 187</t>
  </si>
  <si>
    <t>LDS 129</t>
  </si>
  <si>
    <t>LAP 846</t>
  </si>
  <si>
    <t>LGS 260</t>
  </si>
  <si>
    <t>LCU 828</t>
  </si>
  <si>
    <t>LTZ 483</t>
  </si>
  <si>
    <t>LME 916</t>
  </si>
  <si>
    <t>LGS 451</t>
  </si>
  <si>
    <t>LFG 328</t>
  </si>
  <si>
    <t>LSM 940</t>
  </si>
  <si>
    <t>LFG 613</t>
  </si>
  <si>
    <t>LTN 593</t>
  </si>
  <si>
    <t>LRO 971</t>
  </si>
  <si>
    <t>LMW 503</t>
  </si>
  <si>
    <t>LJJ 719</t>
  </si>
  <si>
    <t>LJJ 866</t>
  </si>
  <si>
    <t>LJJ 992</t>
  </si>
  <si>
    <t>LRS 978</t>
  </si>
  <si>
    <t>LBP 475</t>
  </si>
  <si>
    <t>LRK 881</t>
  </si>
  <si>
    <t>LTV 326</t>
  </si>
  <si>
    <t>LKS 872</t>
  </si>
  <si>
    <t>LBP 291</t>
  </si>
  <si>
    <t>LJO 070</t>
  </si>
  <si>
    <t>LMN 791</t>
  </si>
  <si>
    <t>LME 615</t>
  </si>
  <si>
    <t>LBD 686</t>
  </si>
  <si>
    <t>LRY 723</t>
  </si>
  <si>
    <t>LID 829</t>
  </si>
  <si>
    <t>LAP 663</t>
  </si>
  <si>
    <t>LME 777</t>
  </si>
  <si>
    <t>LRU 988</t>
  </si>
  <si>
    <t>LRU 883</t>
  </si>
  <si>
    <t>LAY 836</t>
  </si>
  <si>
    <t>LME 588</t>
  </si>
  <si>
    <t>LDL 684</t>
  </si>
  <si>
    <t>LAB 303</t>
  </si>
  <si>
    <t>LAB 157</t>
  </si>
  <si>
    <t>LAB 656</t>
  </si>
  <si>
    <t>LCU 146</t>
  </si>
  <si>
    <t>LRA 181</t>
  </si>
  <si>
    <t>LRU 371</t>
  </si>
  <si>
    <t>LRA 325</t>
  </si>
  <si>
    <t>LFS 123</t>
  </si>
  <si>
    <t>LIF 480</t>
  </si>
  <si>
    <t>LRA 808</t>
  </si>
  <si>
    <t>LFS 602</t>
  </si>
  <si>
    <t>LME 675</t>
  </si>
  <si>
    <t>LRA 488</t>
  </si>
  <si>
    <t>LRE 797</t>
  </si>
  <si>
    <t>LRE 863</t>
  </si>
  <si>
    <t>LRO 560</t>
  </si>
  <si>
    <t>LSM 237</t>
  </si>
  <si>
    <t>LLT 644</t>
  </si>
  <si>
    <t>LIF 832</t>
  </si>
  <si>
    <t>LIF 107</t>
  </si>
  <si>
    <t>LTH 392</t>
  </si>
  <si>
    <t>LDI 626</t>
  </si>
  <si>
    <t>LME 854</t>
  </si>
  <si>
    <t>LTH 834</t>
  </si>
  <si>
    <t>LTH 889</t>
  </si>
  <si>
    <t>BARU</t>
  </si>
  <si>
    <t>LAMA</t>
  </si>
  <si>
    <t>Gross</t>
  </si>
  <si>
    <t>Deni New</t>
  </si>
  <si>
    <t>Check 1</t>
  </si>
  <si>
    <t>Kode RND</t>
  </si>
  <si>
    <t>Old/New</t>
  </si>
  <si>
    <t>Kategori New</t>
  </si>
  <si>
    <t>Nama Supplier</t>
  </si>
  <si>
    <t>Verf #2</t>
  </si>
  <si>
    <t>Check</t>
  </si>
  <si>
    <t>Method</t>
  </si>
  <si>
    <t>Harga Net</t>
  </si>
  <si>
    <t>Aksesoris</t>
  </si>
  <si>
    <t>Harga Kotor</t>
  </si>
  <si>
    <t>LTS 821</t>
  </si>
  <si>
    <t>INF - Ce - Tas Wanita</t>
  </si>
  <si>
    <t>Rahmat Sonjaya - NEW</t>
  </si>
  <si>
    <t>LSB 953</t>
  </si>
  <si>
    <t>Belum - Ada - Kategori</t>
  </si>
  <si>
    <t>Tati Hardiati - SRI/SKS/SFC/LSR</t>
  </si>
  <si>
    <t>LTS 661</t>
  </si>
  <si>
    <t>LTS 782</t>
  </si>
  <si>
    <t>LMI 713</t>
  </si>
  <si>
    <t>Pak Pahmi-SFM/LMI</t>
  </si>
  <si>
    <t>LWT 562</t>
  </si>
  <si>
    <t>WAWAN SETIAWAN - NEW</t>
  </si>
  <si>
    <t>LEV 554</t>
  </si>
  <si>
    <t>Amar - SUM/LEV</t>
  </si>
  <si>
    <t>LJC 369</t>
  </si>
  <si>
    <t>RAHMAT H - LJC</t>
  </si>
  <si>
    <t>LEV 169</t>
  </si>
  <si>
    <t>LMI 951</t>
  </si>
  <si>
    <t>BCL - Co - Sepatu - Touring</t>
  </si>
  <si>
    <t>LEO 695</t>
  </si>
  <si>
    <t>IIS AISYAH - SII/LEO</t>
  </si>
  <si>
    <t>LHI 938</t>
  </si>
  <si>
    <t>Fahmi - SFM</t>
  </si>
  <si>
    <t>LTU 911</t>
  </si>
  <si>
    <t>ANDRI STU</t>
  </si>
  <si>
    <t>LAC 353</t>
  </si>
  <si>
    <t>Danu Wijaya - LAC/SNU</t>
  </si>
  <si>
    <t>LSB 223</t>
  </si>
  <si>
    <t>LMA 486</t>
  </si>
  <si>
    <t>MILA - SSD</t>
  </si>
  <si>
    <t>Net</t>
  </si>
  <si>
    <t>LAC 439</t>
  </si>
  <si>
    <t>LOY 268</t>
  </si>
  <si>
    <t>Doni - LOY</t>
  </si>
  <si>
    <t>LHI 390</t>
  </si>
  <si>
    <t>LTS 515</t>
  </si>
  <si>
    <t>INF - Ce - Tas Punggung Sintetis</t>
  </si>
  <si>
    <t>LHI 886</t>
  </si>
  <si>
    <t>LSR 754</t>
  </si>
  <si>
    <t>LOT 698</t>
  </si>
  <si>
    <t>INF - Ce - Tas Punggung Dinir</t>
  </si>
  <si>
    <t>AGUS KEBON LEGA - NEW</t>
  </si>
  <si>
    <t>LTY 812</t>
  </si>
  <si>
    <t>Feri - SFR/LTY</t>
  </si>
  <si>
    <t>LTY 118</t>
  </si>
  <si>
    <t>LDD 929</t>
  </si>
  <si>
    <t>TENDY - NEW</t>
  </si>
  <si>
    <t>LKN 463</t>
  </si>
  <si>
    <t>LJC 321</t>
  </si>
  <si>
    <t>LMI 121</t>
  </si>
  <si>
    <t>LDT 216</t>
  </si>
  <si>
    <t>DIDIT NEW</t>
  </si>
  <si>
    <t>LBA 930</t>
  </si>
  <si>
    <t>Budi - SPT</t>
  </si>
  <si>
    <t>LBA 860</t>
  </si>
  <si>
    <t>LGI 659</t>
  </si>
  <si>
    <t>INF - Ce - Dompet</t>
  </si>
  <si>
    <t>Taryono - SGI</t>
  </si>
  <si>
    <t>Buffer / Net</t>
  </si>
  <si>
    <t>LEO 431</t>
  </si>
  <si>
    <t>LMB 101</t>
  </si>
  <si>
    <t>Wawan-SMB</t>
  </si>
  <si>
    <t>LNF 411</t>
  </si>
  <si>
    <t>Indra - SFL</t>
  </si>
  <si>
    <t>LMB 581</t>
  </si>
  <si>
    <t>LWJ 228</t>
  </si>
  <si>
    <t>WANJA - STV</t>
  </si>
  <si>
    <t>LWJ 792</t>
  </si>
  <si>
    <t>LMB 728</t>
  </si>
  <si>
    <t>LWJ 786</t>
  </si>
  <si>
    <t>LJB 919</t>
  </si>
  <si>
    <t>INF - Co - Tas - Punggung</t>
  </si>
  <si>
    <t>Maman Bejo - SMM</t>
  </si>
  <si>
    <t>LJB 141</t>
  </si>
  <si>
    <t>LMH 598</t>
  </si>
  <si>
    <t>MUHSIN</t>
  </si>
  <si>
    <t>LJB 510</t>
  </si>
  <si>
    <t>LHL 267</t>
  </si>
  <si>
    <t>AYEP M - LHL</t>
  </si>
  <si>
    <t>LJB 319</t>
  </si>
  <si>
    <t>LTK 669</t>
  </si>
  <si>
    <t>TAUFIK - STK</t>
  </si>
  <si>
    <t>LJB 380</t>
  </si>
  <si>
    <t>LJB 667</t>
  </si>
  <si>
    <t>LVN 765</t>
  </si>
  <si>
    <t>Ervin - SVN</t>
  </si>
  <si>
    <t>yuni tas - new</t>
  </si>
  <si>
    <t>LJB 386</t>
  </si>
  <si>
    <t>LNO 388</t>
  </si>
  <si>
    <t>NOVAN - NEW</t>
  </si>
  <si>
    <t>LJB 427</t>
  </si>
  <si>
    <t>LYI 409</t>
  </si>
  <si>
    <t>LTK 641</t>
  </si>
  <si>
    <t>LTK 539</t>
  </si>
  <si>
    <t>LTK 415</t>
  </si>
  <si>
    <t>LJB 537</t>
  </si>
  <si>
    <t>LJB 535</t>
  </si>
  <si>
    <t>LJB 817</t>
  </si>
  <si>
    <t>LTT 748</t>
  </si>
  <si>
    <t>INF - Co - Tas - Samping</t>
  </si>
  <si>
    <t>DEDE TATANG - NEW</t>
  </si>
  <si>
    <t>LOT 398</t>
  </si>
  <si>
    <t>LOZ 893</t>
  </si>
  <si>
    <t xml:space="preserve">Ervin - SVN </t>
  </si>
  <si>
    <t>LWT 579</t>
  </si>
  <si>
    <t>LJB 753</t>
  </si>
  <si>
    <t>INF - Co - Tas - Travel</t>
  </si>
  <si>
    <t>LJB 053</t>
  </si>
  <si>
    <t>INF - Co - Tas - Ransel</t>
  </si>
  <si>
    <t>LOZ 308</t>
  </si>
  <si>
    <t>LCP 567</t>
  </si>
  <si>
    <t>INF - Co - Aksesoris - Dompet</t>
  </si>
  <si>
    <t>LNF 160</t>
  </si>
  <si>
    <t>LPR 552</t>
  </si>
  <si>
    <t>PRANANTA M - NEW</t>
  </si>
  <si>
    <t>LPU 456</t>
  </si>
  <si>
    <t>ISEP - SPU/LPU</t>
  </si>
  <si>
    <t>Buffer / Gross</t>
  </si>
  <si>
    <t>LNF 746</t>
  </si>
  <si>
    <t>LDY 345</t>
  </si>
  <si>
    <t>DAYI - LDY/SDY</t>
  </si>
  <si>
    <t>LKP 202</t>
  </si>
  <si>
    <t>LST 750</t>
  </si>
  <si>
    <t>Asep Supriatna - SLN/LST</t>
  </si>
  <si>
    <t>LMB 494</t>
  </si>
  <si>
    <t>LST 709</t>
  </si>
  <si>
    <t>LCP 478</t>
  </si>
  <si>
    <t>LPR 315</t>
  </si>
  <si>
    <t>LST 571</t>
  </si>
  <si>
    <t>LST 521</t>
  </si>
  <si>
    <t>LST 852</t>
  </si>
  <si>
    <t>LDY 589</t>
  </si>
  <si>
    <t>LNF 117</t>
  </si>
  <si>
    <t>LST 678</t>
  </si>
  <si>
    <t>LGG 222</t>
  </si>
  <si>
    <t>LGG 738</t>
  </si>
  <si>
    <t>LGG 285</t>
  </si>
  <si>
    <t>LGG 477</t>
  </si>
  <si>
    <t>LGG 629</t>
  </si>
  <si>
    <t>LGG 476</t>
  </si>
  <si>
    <t>HERLAN - LFX</t>
  </si>
  <si>
    <t>S1812964</t>
  </si>
  <si>
    <t>S1811951</t>
  </si>
  <si>
    <t>S1812977</t>
  </si>
  <si>
    <t>S1811561</t>
  </si>
  <si>
    <t>S1812498</t>
  </si>
  <si>
    <t>S1812189</t>
  </si>
  <si>
    <t>S1812564</t>
  </si>
  <si>
    <t>S1812972</t>
  </si>
  <si>
    <t>S1812566</t>
  </si>
  <si>
    <t>S1810939</t>
  </si>
  <si>
    <t>S1812495</t>
  </si>
  <si>
    <t>S1811792</t>
  </si>
  <si>
    <t>S1810903</t>
  </si>
  <si>
    <t>S1812374</t>
  </si>
  <si>
    <t>S1811270</t>
  </si>
  <si>
    <t>S1812565</t>
  </si>
  <si>
    <t>S1812373</t>
  </si>
  <si>
    <t>S1812561</t>
  </si>
  <si>
    <t>S1810116</t>
  </si>
  <si>
    <t>S1812491</t>
  </si>
  <si>
    <t>S1810890</t>
  </si>
  <si>
    <t>S1813150</t>
  </si>
  <si>
    <t>S1812479</t>
  </si>
  <si>
    <t>S1813146</t>
  </si>
  <si>
    <t>S1813673</t>
  </si>
  <si>
    <t>S1813527</t>
  </si>
  <si>
    <t>S1813672</t>
  </si>
  <si>
    <t>S1812512</t>
  </si>
  <si>
    <t>S1813444</t>
  </si>
  <si>
    <t>S1812425</t>
  </si>
  <si>
    <t>S1813433</t>
  </si>
  <si>
    <t>HERLAN</t>
  </si>
  <si>
    <t>S1812514</t>
  </si>
  <si>
    <t>S1811949</t>
  </si>
  <si>
    <t>S1813447</t>
  </si>
  <si>
    <t>S1812511</t>
  </si>
  <si>
    <t>S1813431</t>
  </si>
  <si>
    <t>S1812516</t>
  </si>
  <si>
    <t>S1813445</t>
  </si>
  <si>
    <t>S1812518</t>
  </si>
  <si>
    <t>S1813451</t>
  </si>
  <si>
    <t>S1812528</t>
  </si>
  <si>
    <t>SITI SRI HANDAYANI</t>
  </si>
  <si>
    <t>S1813446</t>
  </si>
  <si>
    <t>S1812524</t>
  </si>
  <si>
    <t>S1810687</t>
  </si>
  <si>
    <t>S1812494</t>
  </si>
  <si>
    <t>S1810322</t>
  </si>
  <si>
    <t>S1812562</t>
  </si>
  <si>
    <t>S1811299</t>
  </si>
  <si>
    <t>S1810686</t>
  </si>
  <si>
    <t>S1810176</t>
  </si>
  <si>
    <t>S1812205</t>
  </si>
  <si>
    <t>S1812475</t>
  </si>
  <si>
    <t>S1810688</t>
  </si>
  <si>
    <t>S1812533</t>
  </si>
  <si>
    <t>S1812470</t>
  </si>
  <si>
    <t>S1811808</t>
  </si>
  <si>
    <t>Ahmad Suhanda - LUD</t>
  </si>
  <si>
    <t>S1812431</t>
  </si>
  <si>
    <t>S1813429</t>
  </si>
  <si>
    <t>S1812433</t>
  </si>
  <si>
    <t>S1813393</t>
  </si>
  <si>
    <t>S1813395</t>
  </si>
  <si>
    <t>S1812457</t>
  </si>
  <si>
    <t>S1812978</t>
  </si>
  <si>
    <t>S1812446</t>
  </si>
  <si>
    <t>S1813430</t>
  </si>
  <si>
    <t>S1810845</t>
  </si>
  <si>
    <t>S1812493</t>
  </si>
  <si>
    <t>S1810900</t>
  </si>
  <si>
    <t>S1812441</t>
  </si>
  <si>
    <t>S1810241</t>
  </si>
  <si>
    <t>S1812423</t>
  </si>
  <si>
    <t>S1813550</t>
  </si>
  <si>
    <t>S1812558</t>
  </si>
  <si>
    <t>S1813548</t>
  </si>
  <si>
    <t>S1812487</t>
  </si>
  <si>
    <t>S1812206</t>
  </si>
  <si>
    <t>S1810420</t>
  </si>
  <si>
    <t>S1812428</t>
  </si>
  <si>
    <t>S1813417</t>
  </si>
  <si>
    <t>S1810307</t>
  </si>
  <si>
    <t>S1812473</t>
  </si>
  <si>
    <t>S1810653</t>
  </si>
  <si>
    <t>Herlan - LHR</t>
  </si>
  <si>
    <t>S1812605</t>
  </si>
  <si>
    <t>S1812538</t>
  </si>
  <si>
    <t>S1810320</t>
  </si>
  <si>
    <t>S1812456</t>
  </si>
  <si>
    <t>S1811840</t>
  </si>
  <si>
    <t>S1812508</t>
  </si>
  <si>
    <t>S1812292</t>
  </si>
  <si>
    <t>S1812295</t>
  </si>
  <si>
    <t>S1810447</t>
  </si>
  <si>
    <t>S1810771</t>
  </si>
  <si>
    <t>S1811303</t>
  </si>
  <si>
    <t>S1812471</t>
  </si>
  <si>
    <t>S1813418</t>
  </si>
  <si>
    <t>S1812547</t>
  </si>
  <si>
    <t>S1812282</t>
  </si>
  <si>
    <t>S1812975</t>
  </si>
  <si>
    <t>S1812466</t>
  </si>
  <si>
    <t>S1811292</t>
  </si>
  <si>
    <t>S1811297</t>
  </si>
  <si>
    <t>S1812544</t>
  </si>
  <si>
    <t>S1812967</t>
  </si>
  <si>
    <t>S1812432</t>
  </si>
  <si>
    <t>S1813382</t>
  </si>
  <si>
    <t>S1812275</t>
  </si>
  <si>
    <t>S1810170</t>
  </si>
  <si>
    <t>S1812278</t>
  </si>
  <si>
    <t>S1812974</t>
  </si>
  <si>
    <t>S1811838</t>
  </si>
  <si>
    <t>S1812412</t>
  </si>
  <si>
    <t>S1812416</t>
  </si>
  <si>
    <t>S1810056</t>
  </si>
  <si>
    <t>S1812276</t>
  </si>
  <si>
    <t>S1813380</t>
  </si>
  <si>
    <t>S1811229</t>
  </si>
  <si>
    <t>S1813384</t>
  </si>
  <si>
    <t>S1810060</t>
  </si>
  <si>
    <t>S1812284</t>
  </si>
  <si>
    <t>S1813526</t>
  </si>
  <si>
    <t>S1813443</t>
  </si>
  <si>
    <t>S1812413</t>
  </si>
  <si>
    <t>S1810767</t>
  </si>
  <si>
    <t>S1812281</t>
  </si>
  <si>
    <t>S1812556</t>
  </si>
  <si>
    <t>LAS 226</t>
  </si>
  <si>
    <t>S1812550</t>
  </si>
  <si>
    <t>S1811232</t>
  </si>
  <si>
    <t>S1812553</t>
  </si>
  <si>
    <t>S1813420</t>
  </si>
  <si>
    <t>S1813525</t>
  </si>
  <si>
    <t>S1811802</t>
  </si>
  <si>
    <t>S1810184</t>
  </si>
  <si>
    <t>S1812426</t>
  </si>
  <si>
    <t>S1810438</t>
  </si>
  <si>
    <t>S1810181</t>
  </si>
  <si>
    <t>S1812628</t>
  </si>
  <si>
    <t>S1810501</t>
  </si>
  <si>
    <t>S1812626</t>
  </si>
  <si>
    <t>S1812025</t>
  </si>
  <si>
    <t>S1812623</t>
  </si>
  <si>
    <t>S1810508</t>
  </si>
  <si>
    <t>S1812627</t>
  </si>
  <si>
    <t>S1810504</t>
  </si>
  <si>
    <t>S1812359</t>
  </si>
  <si>
    <t>S1812559</t>
  </si>
  <si>
    <t>S1812358</t>
  </si>
  <si>
    <t>S1811651</t>
  </si>
  <si>
    <t>S1810698</t>
  </si>
  <si>
    <t>S1812028</t>
  </si>
  <si>
    <t>S1812536</t>
  </si>
  <si>
    <t>S1811376</t>
  </si>
  <si>
    <t>S1812535</t>
  </si>
  <si>
    <t>S1811321</t>
  </si>
  <si>
    <t>S1811323</t>
  </si>
  <si>
    <t>S1812792</t>
  </si>
  <si>
    <t>S1810340</t>
  </si>
  <si>
    <t>S1810407</t>
  </si>
  <si>
    <t>S1810351</t>
  </si>
  <si>
    <t>S1810044</t>
  </si>
  <si>
    <t>S1812554</t>
  </si>
  <si>
    <t>S1810919</t>
  </si>
  <si>
    <t>S1812555</t>
  </si>
  <si>
    <t>S1810912</t>
  </si>
  <si>
    <t>S1812540</t>
  </si>
  <si>
    <t>S1811244</t>
  </si>
  <si>
    <t>S1812552</t>
  </si>
  <si>
    <t>S1810281</t>
  </si>
  <si>
    <t>S1812551</t>
  </si>
  <si>
    <t>S1810487</t>
  </si>
  <si>
    <t>S1811267</t>
  </si>
  <si>
    <t>S1810139</t>
  </si>
  <si>
    <t>S1811269</t>
  </si>
  <si>
    <t>S1812545</t>
  </si>
  <si>
    <t>S1811259</t>
  </si>
  <si>
    <t>S1812443</t>
  </si>
  <si>
    <t>S1810352</t>
  </si>
  <si>
    <t>S1813551</t>
  </si>
  <si>
    <t>S1811789</t>
  </si>
  <si>
    <t>S1811260</t>
  </si>
  <si>
    <t>S1810052</t>
  </si>
  <si>
    <t>S1810934</t>
  </si>
  <si>
    <t>S1813263</t>
  </si>
  <si>
    <t>S1813262</t>
  </si>
  <si>
    <t>S1813265</t>
  </si>
  <si>
    <t>S1812543</t>
  </si>
  <si>
    <t>S1813516</t>
  </si>
  <si>
    <t>S1813517</t>
  </si>
  <si>
    <t>S1810693</t>
  </si>
  <si>
    <t>S1812585</t>
  </si>
  <si>
    <t>S1810695</t>
  </si>
  <si>
    <t>S1812541</t>
  </si>
  <si>
    <t>S1811793</t>
  </si>
  <si>
    <t>S1812501</t>
  </si>
  <si>
    <t>S1811370</t>
  </si>
  <si>
    <t>S1810545</t>
  </si>
  <si>
    <t>S1813514</t>
  </si>
  <si>
    <t>S1810284</t>
  </si>
  <si>
    <t>S1813512</t>
  </si>
  <si>
    <t>S1810660</t>
  </si>
  <si>
    <t>S1813511</t>
  </si>
  <si>
    <t>S1810787</t>
  </si>
  <si>
    <t>S1810997</t>
  </si>
  <si>
    <t>S1813560</t>
  </si>
  <si>
    <t>S1810793</t>
  </si>
  <si>
    <t>S1813515</t>
  </si>
  <si>
    <t>S1812011</t>
  </si>
  <si>
    <t>S1813513</t>
  </si>
  <si>
    <t>S1810589</t>
  </si>
  <si>
    <t>S1813559</t>
  </si>
  <si>
    <t>S1813410</t>
  </si>
  <si>
    <t>S1813558</t>
  </si>
  <si>
    <t>S1809995</t>
  </si>
  <si>
    <t>S1812672</t>
  </si>
  <si>
    <t>S1810430</t>
  </si>
  <si>
    <t>S1812676</t>
  </si>
  <si>
    <t>S1813477</t>
  </si>
  <si>
    <t>S1812669</t>
  </si>
  <si>
    <t>S1813459</t>
  </si>
  <si>
    <t>S1812719</t>
  </si>
  <si>
    <t>S1812430</t>
  </si>
  <si>
    <t>S1813667</t>
  </si>
  <si>
    <t>Siti Apep - New</t>
  </si>
  <si>
    <t>S1812660</t>
  </si>
  <si>
    <t>S1810645</t>
  </si>
  <si>
    <t>S1812659</t>
  </si>
  <si>
    <t>S1811041</t>
  </si>
  <si>
    <t>S1812661</t>
  </si>
  <si>
    <t>S1813441</t>
  </si>
  <si>
    <t>S1813555</t>
  </si>
  <si>
    <t>S1810643</t>
  </si>
  <si>
    <t>S1811770</t>
  </si>
  <si>
    <t>S1813440</t>
  </si>
  <si>
    <t>S1813556</t>
  </si>
  <si>
    <t>S1812370</t>
  </si>
  <si>
    <t>S1812686</t>
  </si>
  <si>
    <t>S1812341</t>
  </si>
  <si>
    <t>S1813510</t>
  </si>
  <si>
    <t>S1813085</t>
  </si>
  <si>
    <t>S1812683</t>
  </si>
  <si>
    <t>S1813087</t>
  </si>
  <si>
    <t>S1812656</t>
  </si>
  <si>
    <t>S1810745</t>
  </si>
  <si>
    <t>S1812684</t>
  </si>
  <si>
    <t>S1812657</t>
  </si>
  <si>
    <t>S1812658</t>
  </si>
  <si>
    <t>S1810432</t>
  </si>
  <si>
    <t>S1812679</t>
  </si>
  <si>
    <t>S1811669</t>
  </si>
  <si>
    <t>S1812364</t>
  </si>
  <si>
    <t>S1812682</t>
  </si>
  <si>
    <t>S1813461</t>
  </si>
  <si>
    <t>S1812670</t>
  </si>
  <si>
    <t>S1812362</t>
  </si>
  <si>
    <t>S1811473</t>
  </si>
  <si>
    <t>S1813481</t>
  </si>
  <si>
    <t>S1812668</t>
  </si>
  <si>
    <t>S1810203</t>
  </si>
  <si>
    <t>S1810354</t>
  </si>
  <si>
    <t>S1812459</t>
  </si>
  <si>
    <t>S1810386</t>
  </si>
  <si>
    <t>S1812677</t>
  </si>
  <si>
    <t>S1813457</t>
  </si>
  <si>
    <t>S1812665</t>
  </si>
  <si>
    <t>S1810213</t>
  </si>
  <si>
    <t>S1812680</t>
  </si>
  <si>
    <t>S1811160</t>
  </si>
  <si>
    <t>S1810355</t>
  </si>
  <si>
    <t>S1812664</t>
  </si>
  <si>
    <t>S1813486</t>
  </si>
  <si>
    <t>S1811478</t>
  </si>
  <si>
    <t>S1810385</t>
  </si>
  <si>
    <t>S1810908</t>
  </si>
  <si>
    <t>S1812667</t>
  </si>
  <si>
    <t>S1811037</t>
  </si>
  <si>
    <t>S1810088</t>
  </si>
  <si>
    <t>S1812662</t>
  </si>
  <si>
    <t>S1810560</t>
  </si>
  <si>
    <t>S1810089</t>
  </si>
  <si>
    <t>S1812666</t>
  </si>
  <si>
    <t>S1812371</t>
  </si>
  <si>
    <t>S1810214</t>
  </si>
  <si>
    <t>S1812663</t>
  </si>
  <si>
    <t>S1811322</t>
  </si>
  <si>
    <t>S1813489</t>
  </si>
  <si>
    <t>S1813436</t>
  </si>
  <si>
    <t>S1812654</t>
  </si>
  <si>
    <t>S1813553</t>
  </si>
  <si>
    <t>S1813554</t>
  </si>
  <si>
    <t>S1812685</t>
  </si>
  <si>
    <t>S1810458</t>
  </si>
  <si>
    <t>S1812699</t>
  </si>
  <si>
    <t>S1810710</t>
  </si>
  <si>
    <t>S1812701</t>
  </si>
  <si>
    <t>S1812209</t>
  </si>
  <si>
    <t>S1812693</t>
  </si>
  <si>
    <t>S1812738</t>
  </si>
  <si>
    <t>S1812687</t>
  </si>
  <si>
    <t>DENI - NEW</t>
  </si>
  <si>
    <t>S1810237</t>
  </si>
  <si>
    <t>S1810180</t>
  </si>
  <si>
    <t>S1812464</t>
  </si>
  <si>
    <t>S1810634</t>
  </si>
  <si>
    <t>S1812689</t>
  </si>
  <si>
    <t>S1812207</t>
  </si>
  <si>
    <t>S1812468</t>
  </si>
  <si>
    <t>S1813163</t>
  </si>
  <si>
    <t>S1812695</t>
  </si>
  <si>
    <t>S1812741</t>
  </si>
  <si>
    <t>S1812697</t>
  </si>
  <si>
    <t>S1810178</t>
  </si>
  <si>
    <t>S1812703</t>
  </si>
  <si>
    <t>S1813164</t>
  </si>
  <si>
    <t>S1812702</t>
  </si>
  <si>
    <t>S1813165</t>
  </si>
  <si>
    <t>S1810218</t>
  </si>
  <si>
    <t>S1812709</t>
  </si>
  <si>
    <t>S1811660</t>
  </si>
  <si>
    <t>S1812463</t>
  </si>
  <si>
    <t>S1812744</t>
  </si>
  <si>
    <t>S1812705</t>
  </si>
  <si>
    <t>S1810018</t>
  </si>
  <si>
    <t>S1812708</t>
  </si>
  <si>
    <t>S1812743</t>
  </si>
  <si>
    <t>S1812716</t>
  </si>
  <si>
    <t>S1810498</t>
  </si>
  <si>
    <t>S1812721</t>
  </si>
  <si>
    <t>S1812723</t>
  </si>
  <si>
    <t>S1810528</t>
  </si>
  <si>
    <t>S1812720</t>
  </si>
  <si>
    <t>S1810535</t>
  </si>
  <si>
    <t>S1812700</t>
  </si>
  <si>
    <t>S1810383</t>
  </si>
  <si>
    <t>S1812653</t>
  </si>
  <si>
    <t>S1810568</t>
  </si>
  <si>
    <t>S1812642</t>
  </si>
  <si>
    <t>S1811356</t>
  </si>
  <si>
    <t>S1812655</t>
  </si>
  <si>
    <t>S1810835</t>
  </si>
  <si>
    <t>S1812651</t>
  </si>
  <si>
    <t>S1810803</t>
  </si>
  <si>
    <t>S1812646</t>
  </si>
  <si>
    <t>S1810549</t>
  </si>
  <si>
    <t>S1812648</t>
  </si>
  <si>
    <t>S1810922</t>
  </si>
  <si>
    <t>S1811993</t>
  </si>
  <si>
    <t>S1810369</t>
  </si>
  <si>
    <t>S1813552</t>
  </si>
  <si>
    <t>S1810926</t>
  </si>
  <si>
    <t>S1812639</t>
  </si>
  <si>
    <t>S1810211</t>
  </si>
  <si>
    <t>S1812447</t>
  </si>
  <si>
    <t>S1810830</t>
  </si>
  <si>
    <t>S1810247</t>
  </si>
  <si>
    <t>S1811266</t>
  </si>
  <si>
    <t>S1812444</t>
  </si>
  <si>
    <t>S1810295</t>
  </si>
  <si>
    <t>S1812460</t>
  </si>
  <si>
    <t>S1812630</t>
  </si>
  <si>
    <t>S1812462</t>
  </si>
  <si>
    <t>S1810758</t>
  </si>
  <si>
    <t>S1810157</t>
  </si>
  <si>
    <t>S1810095</t>
  </si>
  <si>
    <t>S1810532</t>
  </si>
  <si>
    <t>S1812724</t>
  </si>
  <si>
    <t>S1812376</t>
  </si>
  <si>
    <t>S1812726</t>
  </si>
  <si>
    <t>S1810546</t>
  </si>
  <si>
    <t>S1812728</t>
  </si>
  <si>
    <t>S1810166</t>
  </si>
  <si>
    <t>S1810513</t>
  </si>
  <si>
    <t>S1810990</t>
  </si>
  <si>
    <t>S1810526</t>
  </si>
  <si>
    <t>S1810525</t>
  </si>
  <si>
    <t>S1812727</t>
  </si>
  <si>
    <t>S1812722</t>
  </si>
  <si>
    <t>S1810133</t>
  </si>
  <si>
    <t>S1812725</t>
  </si>
  <si>
    <t>S1810894</t>
  </si>
  <si>
    <t>S1810892</t>
  </si>
  <si>
    <t>S1811992</t>
  </si>
  <si>
    <t>S1812729</t>
  </si>
  <si>
    <t>S1810523</t>
  </si>
  <si>
    <t>S1812730</t>
  </si>
  <si>
    <t>S1811156</t>
  </si>
  <si>
    <t>S1812242</t>
  </si>
  <si>
    <t>S1812696</t>
  </si>
  <si>
    <t>S1811152</t>
  </si>
  <si>
    <t>S1811257</t>
  </si>
  <si>
    <t>S1812694</t>
  </si>
  <si>
    <t>S1812711</t>
  </si>
  <si>
    <t>S1812215</t>
  </si>
  <si>
    <t>S1810248</t>
  </si>
  <si>
    <t>S1810210</t>
  </si>
  <si>
    <t>S1810255</t>
  </si>
  <si>
    <t>S1812704</t>
  </si>
  <si>
    <t>S1812692</t>
  </si>
  <si>
    <t>S1812043</t>
  </si>
  <si>
    <t>S1812690</t>
  </si>
  <si>
    <t>S1811258</t>
  </si>
  <si>
    <t>S1812688</t>
  </si>
  <si>
    <t>S1812035</t>
  </si>
  <si>
    <t>S1813277</t>
  </si>
  <si>
    <t>S1812522</t>
  </si>
  <si>
    <t>S1813276</t>
  </si>
  <si>
    <t>S1813272</t>
  </si>
  <si>
    <t>S1812526</t>
  </si>
  <si>
    <t>S1812534</t>
  </si>
  <si>
    <t>S1812527</t>
  </si>
  <si>
    <t>S1812529</t>
  </si>
  <si>
    <t>S1812530</t>
  </si>
  <si>
    <t>S1812531</t>
  </si>
  <si>
    <t>S1813020</t>
  </si>
  <si>
    <t>S1812305</t>
  </si>
  <si>
    <t>S1810944</t>
  </si>
  <si>
    <t>S1812521</t>
  </si>
  <si>
    <t>S1812525</t>
  </si>
  <si>
    <t>S1811415</t>
  </si>
  <si>
    <t>S1812523</t>
  </si>
  <si>
    <t>S1812080</t>
  </si>
  <si>
    <t>DONI - LOY</t>
  </si>
  <si>
    <t>S1812298</t>
  </si>
  <si>
    <t>S1813282</t>
  </si>
  <si>
    <t>S1812300</t>
  </si>
  <si>
    <t>S1812519</t>
  </si>
  <si>
    <t>S1813155</t>
  </si>
  <si>
    <t>S1812321</t>
  </si>
  <si>
    <t>S1813528</t>
  </si>
  <si>
    <t>S1813004</t>
  </si>
  <si>
    <t>S1812517</t>
  </si>
  <si>
    <t>S1812985</t>
  </si>
  <si>
    <t>S1813655</t>
  </si>
  <si>
    <t>S1812513</t>
  </si>
  <si>
    <t>S1812510</t>
  </si>
  <si>
    <t>S1812515</t>
  </si>
  <si>
    <t>S1812629</t>
  </si>
  <si>
    <t>S1813656</t>
  </si>
  <si>
    <t>S1813242</t>
  </si>
  <si>
    <t>S1813036</t>
  </si>
  <si>
    <t>S1812631</t>
  </si>
  <si>
    <t>S1813035</t>
  </si>
  <si>
    <t>S1812402</t>
  </si>
  <si>
    <t>S1812399</t>
  </si>
  <si>
    <t>S1813034</t>
  </si>
  <si>
    <t>S1812403</t>
  </si>
  <si>
    <t>S1813241</t>
  </si>
  <si>
    <t>S1813592</t>
  </si>
  <si>
    <t>LJB 549</t>
  </si>
  <si>
    <t>S1812640</t>
  </si>
  <si>
    <t>S1812635</t>
  </si>
  <si>
    <t>S1812634</t>
  </si>
  <si>
    <t>S1812647</t>
  </si>
  <si>
    <t>S1812645</t>
  </si>
  <si>
    <t>S1812649</t>
  </si>
  <si>
    <t>S1812995</t>
  </si>
  <si>
    <t>S1812637</t>
  </si>
  <si>
    <t>S1812643</t>
  </si>
  <si>
    <t>S1812385</t>
  </si>
  <si>
    <t>S1812636</t>
  </si>
  <si>
    <t>S1811186</t>
  </si>
  <si>
    <t>S1811078</t>
  </si>
  <si>
    <t>S1813007</t>
  </si>
  <si>
    <t>S1812990</t>
  </si>
  <si>
    <t>S1813583</t>
  </si>
  <si>
    <t>LJB 100</t>
  </si>
  <si>
    <t>S1812998</t>
  </si>
  <si>
    <t>S1812992</t>
  </si>
  <si>
    <t>S1812644</t>
  </si>
  <si>
    <t>S1811079</t>
  </si>
  <si>
    <t>S1811048</t>
  </si>
  <si>
    <t>S1812915</t>
  </si>
  <si>
    <t>S1813151</t>
  </si>
  <si>
    <t>S1812632</t>
  </si>
  <si>
    <t>BELUM ADA SUPPLIER</t>
  </si>
  <si>
    <t>S1811764</t>
  </si>
  <si>
    <t>S1813421</t>
  </si>
  <si>
    <t>S1812633</t>
  </si>
  <si>
    <t>S1812652</t>
  </si>
  <si>
    <t>S1812717</t>
  </si>
  <si>
    <t>S1812678</t>
  </si>
  <si>
    <t>S1810742</t>
  </si>
  <si>
    <t>S1812718</t>
  </si>
  <si>
    <t>S1812698</t>
  </si>
  <si>
    <t>S1811392</t>
  </si>
  <si>
    <t>S1812691</t>
  </si>
  <si>
    <t>S1811812</t>
  </si>
  <si>
    <t>S1812675</t>
  </si>
  <si>
    <t>S1811822</t>
  </si>
  <si>
    <t>S1811316</t>
  </si>
  <si>
    <t>S1811435</t>
  </si>
  <si>
    <t>S1811827</t>
  </si>
  <si>
    <t>S1811818</t>
  </si>
  <si>
    <t>S1811813</t>
  </si>
  <si>
    <t>S1811390</t>
  </si>
  <si>
    <t>S1812681</t>
  </si>
  <si>
    <t>S1811820</t>
  </si>
  <si>
    <t>LTE  595</t>
  </si>
  <si>
    <t>LHR 377</t>
  </si>
  <si>
    <t>LTE 302</t>
  </si>
  <si>
    <t>LTB 031</t>
  </si>
  <si>
    <t>LPS 928</t>
  </si>
  <si>
    <t>LPS 937</t>
  </si>
  <si>
    <t>LRO 301</t>
  </si>
  <si>
    <t xml:space="preserve">Ahmad Suhanda </t>
  </si>
  <si>
    <t>Kardin</t>
  </si>
  <si>
    <t>LKD 512</t>
  </si>
  <si>
    <t>LTE 294</t>
  </si>
  <si>
    <t>BCL - Anak - Sandal - Co - Gunung Tali</t>
  </si>
  <si>
    <t>LJJ 238</t>
  </si>
  <si>
    <t>BCL - Anak - Sandal - Co - Gunung Capit</t>
  </si>
  <si>
    <t>LRS 862</t>
  </si>
  <si>
    <t>SRI 111</t>
  </si>
  <si>
    <t>LGG 761</t>
  </si>
  <si>
    <t>LMC 666</t>
  </si>
  <si>
    <t xml:space="preserve">  </t>
  </si>
  <si>
    <t>LBU 783</t>
  </si>
  <si>
    <t>BCL - Ce - Sepatu - Formal</t>
  </si>
  <si>
    <t>Daftar Produk Katalog</t>
  </si>
  <si>
    <t>S1813687</t>
  </si>
  <si>
    <t>LTE 595</t>
  </si>
  <si>
    <t>S1813683</t>
  </si>
  <si>
    <t>LTE</t>
  </si>
  <si>
    <t>S1813688</t>
  </si>
  <si>
    <t>S1813684</t>
  </si>
  <si>
    <t>S1813691</t>
  </si>
  <si>
    <t>LDP 145</t>
  </si>
  <si>
    <t>S1813696</t>
  </si>
  <si>
    <t>LRS</t>
  </si>
  <si>
    <t>S1810920</t>
  </si>
  <si>
    <t>XXXX</t>
  </si>
  <si>
    <t>S1813657</t>
  </si>
  <si>
    <t>S1813700</t>
  </si>
  <si>
    <t>S1813698</t>
  </si>
  <si>
    <t>S1813699</t>
  </si>
  <si>
    <t>Tati (Sri)</t>
  </si>
  <si>
    <t>S1813295</t>
  </si>
  <si>
    <t>SMB</t>
  </si>
  <si>
    <t>S1811423</t>
  </si>
  <si>
    <t>lMC 666</t>
  </si>
  <si>
    <t>LMB 054</t>
  </si>
  <si>
    <t>LSR 111</t>
  </si>
  <si>
    <t>Harga Gross Aris</t>
  </si>
  <si>
    <t>Cek</t>
  </si>
  <si>
    <t>Aksesories kulit jeans</t>
  </si>
  <si>
    <t>Upgrade</t>
  </si>
  <si>
    <t>Buffer upgrade 3.500</t>
  </si>
  <si>
    <t>Buffer upgrade 5.000</t>
  </si>
  <si>
    <t>Nego diambil yg standar</t>
  </si>
  <si>
    <t>Aksesories Hangtag</t>
  </si>
  <si>
    <t>Aksesories Logam Emas</t>
  </si>
  <si>
    <t xml:space="preserve"> </t>
  </si>
  <si>
    <t>Form Nego 28.500</t>
  </si>
  <si>
    <t xml:space="preserve">Form Nego Net </t>
  </si>
  <si>
    <t>Print Form Nego</t>
  </si>
  <si>
    <t>Aksesories slip kain</t>
  </si>
  <si>
    <t>Aksesories karet laptop</t>
  </si>
  <si>
    <t>Print form Nego harus dibuffer 3.500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</si>
</sst>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5" formatCode="_(* #,##0_);_(* \(#,##0\);_(* &quot;-&quot;??_);_(@_)"/>
  </numFmts>
  <fonts count="1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8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charset val="1"/>
      <scheme val="minor"/>
    </font>
    <font>
      <sz val="10"/>
      <color theme="0"/>
      <name val="Calibri"/>
      <family val="2"/>
      <charset val="1"/>
      <scheme val="minor"/>
    </font>
    <font>
      <i/>
      <sz val="10"/>
      <color theme="1"/>
      <name val="Calibri"/>
      <family val="2"/>
      <scheme val="minor"/>
    </font>
    <font>
      <sz val="10"/>
      <name val="Calibri"/>
      <family val="2"/>
      <charset val="1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94">
    <xf numFmtId="0" fontId="0" fillId="0" borderId="0" xfId="0"/>
    <xf numFmtId="0" fontId="0" fillId="0" borderId="0" xfId="0" applyAlignment="1">
      <alignment horizontal="center" vertical="center"/>
    </xf>
    <xf numFmtId="37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37" fontId="0" fillId="0" borderId="0" xfId="0" applyNumberFormat="1" applyFill="1" applyAlignment="1">
      <alignment horizontal="center" vertical="center"/>
    </xf>
    <xf numFmtId="37" fontId="6" fillId="5" borderId="0" xfId="0" applyNumberFormat="1" applyFont="1" applyFill="1" applyAlignment="1">
      <alignment horizontal="center" vertical="center"/>
    </xf>
    <xf numFmtId="37" fontId="6" fillId="6" borderId="0" xfId="0" applyNumberFormat="1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8" borderId="0" xfId="0" applyFont="1" applyFill="1" applyAlignment="1">
      <alignment vertical="center"/>
    </xf>
    <xf numFmtId="0" fontId="7" fillId="8" borderId="0" xfId="0" applyFont="1" applyFill="1" applyAlignment="1">
      <alignment horizontal="right" vertical="center"/>
    </xf>
    <xf numFmtId="0" fontId="7" fillId="8" borderId="0" xfId="0" applyFont="1" applyFill="1" applyBorder="1" applyAlignment="1">
      <alignment horizontal="right"/>
    </xf>
    <xf numFmtId="0" fontId="0" fillId="9" borderId="0" xfId="0" applyFill="1" applyAlignment="1">
      <alignment horizontal="center"/>
    </xf>
    <xf numFmtId="0" fontId="0" fillId="9" borderId="0" xfId="0" applyFill="1"/>
    <xf numFmtId="0" fontId="7" fillId="9" borderId="0" xfId="0" applyFont="1" applyFill="1" applyBorder="1" applyAlignment="1">
      <alignment horizontal="center" vertical="center"/>
    </xf>
    <xf numFmtId="41" fontId="7" fillId="9" borderId="0" xfId="2" applyFont="1" applyFill="1" applyBorder="1" applyAlignment="1">
      <alignment horizontal="right"/>
    </xf>
    <xf numFmtId="41" fontId="7" fillId="9" borderId="0" xfId="0" applyNumberFormat="1" applyFont="1" applyFill="1" applyBorder="1" applyAlignment="1">
      <alignment horizontal="center" vertical="center"/>
    </xf>
    <xf numFmtId="41" fontId="7" fillId="9" borderId="0" xfId="2" applyFont="1" applyFill="1" applyBorder="1" applyAlignment="1">
      <alignment horizontal="center"/>
    </xf>
    <xf numFmtId="41" fontId="7" fillId="9" borderId="0" xfId="2" applyFont="1" applyFill="1" applyBorder="1" applyAlignment="1">
      <alignment horizontal="center" vertical="center"/>
    </xf>
    <xf numFmtId="41" fontId="7" fillId="9" borderId="0" xfId="2" applyFont="1" applyFill="1" applyBorder="1"/>
    <xf numFmtId="165" fontId="7" fillId="9" borderId="0" xfId="1" applyNumberFormat="1" applyFont="1" applyFill="1"/>
    <xf numFmtId="3" fontId="7" fillId="9" borderId="0" xfId="0" applyNumberFormat="1" applyFont="1" applyFill="1" applyBorder="1" applyAlignment="1">
      <alignment horizontal="right"/>
    </xf>
    <xf numFmtId="165" fontId="7" fillId="9" borderId="0" xfId="1" applyNumberFormat="1" applyFont="1" applyFill="1" applyAlignment="1">
      <alignment horizontal="center"/>
    </xf>
    <xf numFmtId="37" fontId="8" fillId="8" borderId="0" xfId="0" applyNumberFormat="1" applyFont="1" applyFill="1" applyAlignment="1">
      <alignment horizontal="center" vertical="center"/>
    </xf>
    <xf numFmtId="0" fontId="6" fillId="12" borderId="0" xfId="0" applyFont="1" applyFill="1"/>
    <xf numFmtId="37" fontId="6" fillId="12" borderId="0" xfId="0" applyNumberFormat="1" applyFont="1" applyFill="1" applyAlignment="1">
      <alignment horizontal="center" vertical="center"/>
    </xf>
    <xf numFmtId="41" fontId="9" fillId="12" borderId="0" xfId="2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7" fillId="9" borderId="0" xfId="0" applyFont="1" applyFill="1" applyAlignment="1">
      <alignment horizontal="center" vertical="center"/>
    </xf>
    <xf numFmtId="0" fontId="0" fillId="9" borderId="0" xfId="0" applyFont="1" applyFill="1" applyAlignment="1">
      <alignment horizontal="center"/>
    </xf>
    <xf numFmtId="41" fontId="10" fillId="9" borderId="0" xfId="2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7" fillId="9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41" fontId="7" fillId="7" borderId="0" xfId="2" applyFont="1" applyFill="1" applyBorder="1"/>
    <xf numFmtId="41" fontId="7" fillId="9" borderId="0" xfId="0" applyNumberFormat="1" applyFont="1" applyFill="1" applyBorder="1" applyAlignment="1">
      <alignment vertical="center"/>
    </xf>
    <xf numFmtId="41" fontId="7" fillId="7" borderId="0" xfId="2" applyFont="1" applyFill="1" applyBorder="1" applyAlignment="1">
      <alignment horizontal="center"/>
    </xf>
    <xf numFmtId="3" fontId="0" fillId="9" borderId="0" xfId="0" applyNumberFormat="1" applyFill="1"/>
    <xf numFmtId="41" fontId="0" fillId="9" borderId="0" xfId="2" applyFont="1" applyFill="1" applyAlignment="1"/>
    <xf numFmtId="0" fontId="0" fillId="10" borderId="0" xfId="0" applyFill="1" applyAlignment="1">
      <alignment horizontal="center"/>
    </xf>
    <xf numFmtId="41" fontId="5" fillId="7" borderId="0" xfId="2" applyFont="1" applyFill="1" applyAlignment="1">
      <alignment horizontal="center"/>
    </xf>
    <xf numFmtId="41" fontId="5" fillId="9" borderId="0" xfId="2" applyFont="1" applyFill="1" applyAlignment="1">
      <alignment horizontal="center"/>
    </xf>
    <xf numFmtId="41" fontId="5" fillId="9" borderId="0" xfId="2" applyFont="1" applyFill="1" applyAlignment="1"/>
    <xf numFmtId="165" fontId="0" fillId="9" borderId="0" xfId="1" applyNumberFormat="1" applyFont="1" applyFill="1"/>
    <xf numFmtId="165" fontId="5" fillId="7" borderId="0" xfId="1" applyNumberFormat="1" applyFont="1" applyFill="1" applyAlignment="1">
      <alignment horizontal="center"/>
    </xf>
    <xf numFmtId="41" fontId="2" fillId="9" borderId="0" xfId="2" applyFont="1" applyFill="1" applyAlignment="1"/>
    <xf numFmtId="3" fontId="0" fillId="9" borderId="0" xfId="0" applyNumberFormat="1" applyFont="1" applyFill="1"/>
    <xf numFmtId="0" fontId="0" fillId="2" borderId="0" xfId="0" applyFont="1" applyFill="1" applyAlignment="1">
      <alignment horizontal="center"/>
    </xf>
    <xf numFmtId="41" fontId="2" fillId="7" borderId="0" xfId="2" applyFont="1" applyFill="1" applyAlignment="1">
      <alignment horizontal="center"/>
    </xf>
    <xf numFmtId="41" fontId="2" fillId="9" borderId="0" xfId="2" applyFont="1" applyFill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11" borderId="0" xfId="0" applyFont="1" applyFill="1" applyAlignment="1">
      <alignment horizontal="center" vertical="center"/>
    </xf>
    <xf numFmtId="0" fontId="7" fillId="11" borderId="0" xfId="0" applyFont="1" applyFill="1" applyBorder="1" applyAlignment="1">
      <alignment horizontal="center"/>
    </xf>
    <xf numFmtId="0" fontId="7" fillId="11" borderId="0" xfId="0" applyFont="1" applyFill="1" applyBorder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0" fillId="8" borderId="0" xfId="0" applyFill="1" applyAlignment="1">
      <alignment horizontal="center"/>
    </xf>
    <xf numFmtId="0" fontId="7" fillId="8" borderId="0" xfId="0" applyFont="1" applyFill="1" applyBorder="1" applyAlignment="1">
      <alignment horizontal="left" vertical="center"/>
    </xf>
    <xf numFmtId="0" fontId="7" fillId="8" borderId="0" xfId="0" applyFont="1" applyFill="1" applyBorder="1" applyAlignment="1">
      <alignment vertical="center"/>
    </xf>
    <xf numFmtId="0" fontId="7" fillId="8" borderId="0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>
      <alignment horizontal="left"/>
    </xf>
    <xf numFmtId="0" fontId="7" fillId="8" borderId="0" xfId="0" applyFont="1" applyFill="1" applyAlignment="1">
      <alignment horizontal="left" vertical="center"/>
    </xf>
    <xf numFmtId="37" fontId="0" fillId="0" borderId="0" xfId="0" applyNumberFormat="1" applyFont="1" applyFill="1" applyAlignment="1">
      <alignment horizontal="center" vertical="center"/>
    </xf>
    <xf numFmtId="37" fontId="0" fillId="3" borderId="0" xfId="0" applyNumberFormat="1" applyFont="1" applyFill="1" applyAlignment="1">
      <alignment horizontal="center" vertical="center"/>
    </xf>
    <xf numFmtId="37" fontId="0" fillId="0" borderId="0" xfId="0" applyNumberFormat="1" applyFont="1" applyAlignment="1">
      <alignment horizontal="center" vertical="center"/>
    </xf>
    <xf numFmtId="41" fontId="0" fillId="9" borderId="0" xfId="2" applyFont="1" applyFill="1" applyBorder="1" applyAlignment="1">
      <alignment horizontal="center" vertical="center"/>
    </xf>
    <xf numFmtId="0" fontId="8" fillId="9" borderId="0" xfId="0" applyFont="1" applyFill="1"/>
    <xf numFmtId="41" fontId="8" fillId="9" borderId="0" xfId="2" applyFont="1" applyFill="1" applyBorder="1" applyAlignment="1">
      <alignment horizontal="center" vertical="center"/>
    </xf>
    <xf numFmtId="41" fontId="6" fillId="12" borderId="0" xfId="2" applyFont="1" applyFill="1" applyBorder="1" applyAlignment="1">
      <alignment horizontal="center" vertical="center"/>
    </xf>
    <xf numFmtId="0" fontId="7" fillId="13" borderId="0" xfId="0" applyFont="1" applyFill="1" applyBorder="1" applyAlignment="1">
      <alignment vertical="center"/>
    </xf>
    <xf numFmtId="0" fontId="12" fillId="8" borderId="0" xfId="0" applyFont="1" applyFill="1" applyAlignment="1">
      <alignment horizontal="left" vertical="center"/>
    </xf>
    <xf numFmtId="0" fontId="13" fillId="8" borderId="0" xfId="0" applyFont="1" applyFill="1" applyAlignment="1">
      <alignment horizontal="center"/>
    </xf>
    <xf numFmtId="0" fontId="7" fillId="11" borderId="0" xfId="0" applyFont="1" applyFill="1" applyBorder="1" applyAlignment="1">
      <alignment horizontal="right"/>
    </xf>
    <xf numFmtId="0" fontId="7" fillId="11" borderId="0" xfId="0" applyFont="1" applyFill="1" applyAlignment="1">
      <alignment vertical="center"/>
    </xf>
    <xf numFmtId="0" fontId="0" fillId="9" borderId="0" xfId="0" applyFill="1" applyAlignment="1">
      <alignment horizontal="center" wrapText="1"/>
    </xf>
    <xf numFmtId="41" fontId="11" fillId="9" borderId="0" xfId="2" applyFont="1" applyFill="1" applyBorder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2" fillId="7" borderId="0" xfId="0" applyFont="1" applyFill="1" applyAlignment="1">
      <alignment vertical="center"/>
    </xf>
    <xf numFmtId="0" fontId="2" fillId="11" borderId="0" xfId="0" applyFont="1" applyFill="1" applyAlignment="1">
      <alignment vertical="center"/>
    </xf>
    <xf numFmtId="0" fontId="7" fillId="11" borderId="0" xfId="0" applyFont="1" applyFill="1" applyAlignment="1">
      <alignment horizontal="right" vertical="center"/>
    </xf>
    <xf numFmtId="0" fontId="14" fillId="0" borderId="0" xfId="0" applyFont="1" applyAlignment="1">
      <alignment horizontal="center" vertical="center"/>
    </xf>
    <xf numFmtId="41" fontId="7" fillId="2" borderId="0" xfId="2" applyFont="1" applyFill="1" applyBorder="1" applyAlignment="1">
      <alignment horizontal="center" vertical="center"/>
    </xf>
    <xf numFmtId="41" fontId="5" fillId="2" borderId="0" xfId="2" applyFont="1" applyFill="1" applyAlignment="1"/>
    <xf numFmtId="41" fontId="2" fillId="2" borderId="0" xfId="2" applyFont="1" applyFill="1" applyAlignment="1"/>
    <xf numFmtId="41" fontId="5" fillId="2" borderId="0" xfId="2" applyFont="1" applyFill="1" applyAlignment="1">
      <alignment horizontal="center"/>
    </xf>
    <xf numFmtId="0" fontId="1" fillId="0" borderId="0" xfId="0" applyFont="1" applyAlignment="1">
      <alignment vertical="center"/>
    </xf>
  </cellXfs>
  <cellStyles count="3">
    <cellStyle name="Comma" xfId="1" builtinId="3"/>
    <cellStyle name="Comma [0]" xfId="2" builtinId="6"/>
    <cellStyle name="Normal" xfId="0" builtinId="0"/>
  </cellStyles>
  <dxfs count="4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C057"/>
      <color rgb="FF00A249"/>
      <color rgb="FF00D05E"/>
      <color rgb="FF007635"/>
      <color rgb="FF00B050"/>
      <color rgb="FF339933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H519"/>
  <sheetViews>
    <sheetView tabSelected="1" zoomScale="80" zoomScaleNormal="80" workbookViewId="0">
      <selection activeCell="J7" sqref="J7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11.28515625" style="1" hidden="1" customWidth="1"/>
    <col min="4" max="4" width="8.5703125" style="1" hidden="1" customWidth="1"/>
    <col min="5" max="5" width="12.85546875" style="1" hidden="1" customWidth="1"/>
    <col min="6" max="6" width="40.7109375" style="1" customWidth="1"/>
    <col min="7" max="7" width="40.42578125" style="1" customWidth="1"/>
    <col min="8" max="10" width="11.28515625" style="1" customWidth="1"/>
    <col min="11" max="11" width="2.140625" style="1" customWidth="1"/>
    <col min="12" max="12" width="25.85546875" style="1" customWidth="1"/>
    <col min="13" max="13" width="10.7109375" style="1" customWidth="1"/>
    <col min="14" max="14" width="6" style="1" customWidth="1"/>
    <col min="15" max="15" width="5.5703125" style="4" customWidth="1"/>
    <col min="16" max="16" width="10.5703125" style="1" customWidth="1"/>
    <col min="17" max="17" width="15" style="2" customWidth="1"/>
    <col min="18" max="18" width="15.42578125" style="70" customWidth="1"/>
    <col min="19" max="19" width="16.5703125" style="2" customWidth="1"/>
    <col min="20" max="16384" width="9.140625" style="1"/>
  </cols>
  <sheetData>
    <row r="1" spans="1:19" ht="15" customHeight="1" x14ac:dyDescent="0.25">
      <c r="B1" s="6"/>
      <c r="C1" s="6"/>
      <c r="D1" s="6"/>
      <c r="E1" s="6"/>
      <c r="F1" s="5"/>
      <c r="H1" s="7"/>
      <c r="I1" s="7"/>
      <c r="J1" s="7"/>
      <c r="K1" s="7"/>
    </row>
    <row r="2" spans="1:19" ht="15" customHeight="1" x14ac:dyDescent="0.25">
      <c r="B2" s="6"/>
      <c r="C2" s="6"/>
      <c r="D2" s="6"/>
      <c r="E2" s="6"/>
      <c r="F2" s="5"/>
      <c r="H2" s="7"/>
      <c r="I2" s="7"/>
      <c r="J2" s="7"/>
      <c r="K2" s="7"/>
      <c r="R2" s="10" t="s">
        <v>13</v>
      </c>
    </row>
    <row r="3" spans="1:19" ht="15" customHeight="1" x14ac:dyDescent="0.25">
      <c r="B3" s="6"/>
      <c r="C3" s="6"/>
      <c r="D3" s="6"/>
      <c r="E3" s="6"/>
      <c r="F3" s="5"/>
      <c r="H3" s="7"/>
      <c r="I3" s="7"/>
      <c r="J3" s="7"/>
      <c r="K3" s="7"/>
      <c r="N3" s="12" t="s">
        <v>14</v>
      </c>
      <c r="O3" s="13"/>
      <c r="R3" s="9" t="s">
        <v>11</v>
      </c>
    </row>
    <row r="4" spans="1:19" x14ac:dyDescent="0.25">
      <c r="F4" s="4"/>
      <c r="N4" s="11" t="s">
        <v>12</v>
      </c>
      <c r="O4" s="13"/>
      <c r="R4" s="71" t="s">
        <v>12</v>
      </c>
    </row>
    <row r="5" spans="1:19" x14ac:dyDescent="0.25">
      <c r="K5" s="1">
        <f>COUNTA(#REF!)</f>
        <v>1</v>
      </c>
    </row>
    <row r="6" spans="1:19" x14ac:dyDescent="0.25">
      <c r="B6" s="3" t="s">
        <v>0</v>
      </c>
      <c r="C6" s="3" t="s">
        <v>2</v>
      </c>
      <c r="D6" s="3" t="s">
        <v>3</v>
      </c>
      <c r="E6" s="3" t="s">
        <v>4</v>
      </c>
      <c r="F6" s="3" t="s">
        <v>5</v>
      </c>
      <c r="G6" s="1" t="s">
        <v>5</v>
      </c>
      <c r="H6" s="3" t="s">
        <v>1</v>
      </c>
      <c r="I6" s="3"/>
      <c r="J6" s="3"/>
      <c r="K6" s="3"/>
      <c r="L6" s="1" t="s">
        <v>6</v>
      </c>
      <c r="M6" s="1" t="s">
        <v>7</v>
      </c>
      <c r="P6" s="1" t="s">
        <v>8</v>
      </c>
      <c r="Q6" s="2" t="s">
        <v>9</v>
      </c>
      <c r="R6" s="72" t="s">
        <v>10</v>
      </c>
    </row>
    <row r="7" spans="1:19" ht="14.45" customHeight="1" x14ac:dyDescent="0.25">
      <c r="A7" s="84"/>
      <c r="B7" s="16">
        <v>381</v>
      </c>
      <c r="C7" s="62"/>
      <c r="D7" s="62"/>
      <c r="E7" s="62"/>
      <c r="F7" s="63" t="s">
        <v>61</v>
      </c>
      <c r="G7" s="58" t="s">
        <v>61</v>
      </c>
      <c r="H7" s="68" t="s">
        <v>551</v>
      </c>
      <c r="I7" s="65" t="str">
        <f t="shared" ref="I7:I70" si="0">REPLACE(H7,1,3, )</f>
        <v xml:space="preserve"> 872</v>
      </c>
      <c r="J7" s="66" t="s">
        <v>551</v>
      </c>
      <c r="K7" s="67">
        <f t="shared" ref="K7:K70" si="1">IF(H7=J7,0,1)</f>
        <v>0</v>
      </c>
      <c r="L7" s="63" t="s">
        <v>200</v>
      </c>
      <c r="M7" s="1" t="s">
        <v>12</v>
      </c>
      <c r="P7" s="18" t="s">
        <v>591</v>
      </c>
      <c r="Q7" s="28">
        <v>69000</v>
      </c>
      <c r="R7" s="73" t="e">
        <f>#REF!+#REF!</f>
        <v>#REF!</v>
      </c>
      <c r="S7" s="20">
        <v>59000</v>
      </c>
    </row>
    <row r="8" spans="1:19" ht="14.45" customHeight="1" x14ac:dyDescent="0.25">
      <c r="A8" s="84"/>
      <c r="B8" s="16">
        <v>403</v>
      </c>
      <c r="C8" s="62"/>
      <c r="D8" s="62"/>
      <c r="E8" s="62"/>
      <c r="F8" s="63" t="s">
        <v>61</v>
      </c>
      <c r="G8" s="58" t="s">
        <v>61</v>
      </c>
      <c r="H8" s="64" t="s">
        <v>573</v>
      </c>
      <c r="I8" s="65" t="str">
        <f t="shared" si="0"/>
        <v xml:space="preserve"> 123</v>
      </c>
      <c r="J8" s="66" t="s">
        <v>573</v>
      </c>
      <c r="K8" s="67">
        <f t="shared" si="1"/>
        <v>0</v>
      </c>
      <c r="L8" s="63" t="s">
        <v>95</v>
      </c>
      <c r="M8" s="1" t="s">
        <v>12</v>
      </c>
      <c r="P8" s="18" t="s">
        <v>591</v>
      </c>
      <c r="Q8" s="28">
        <v>65000</v>
      </c>
      <c r="R8" s="73" t="e">
        <f>#REF!+#REF!</f>
        <v>#REF!</v>
      </c>
      <c r="S8" s="20">
        <v>62500</v>
      </c>
    </row>
    <row r="9" spans="1:19" ht="14.45" customHeight="1" x14ac:dyDescent="0.25">
      <c r="A9" s="84"/>
      <c r="B9" s="16">
        <v>404</v>
      </c>
      <c r="C9" s="62"/>
      <c r="D9" s="62"/>
      <c r="E9" s="62"/>
      <c r="F9" s="63" t="s">
        <v>61</v>
      </c>
      <c r="G9" s="58" t="s">
        <v>61</v>
      </c>
      <c r="H9" s="68" t="s">
        <v>574</v>
      </c>
      <c r="I9" s="65" t="str">
        <f t="shared" si="0"/>
        <v xml:space="preserve"> 480</v>
      </c>
      <c r="J9" s="66" t="s">
        <v>574</v>
      </c>
      <c r="K9" s="67">
        <f t="shared" si="1"/>
        <v>0</v>
      </c>
      <c r="L9" s="63" t="s">
        <v>205</v>
      </c>
      <c r="M9" s="1" t="s">
        <v>12</v>
      </c>
      <c r="P9" s="18" t="s">
        <v>591</v>
      </c>
      <c r="Q9" s="28">
        <v>64000</v>
      </c>
      <c r="R9" s="73" t="e">
        <f>#REF!+#REF!</f>
        <v>#REF!</v>
      </c>
      <c r="S9" s="20">
        <v>60000</v>
      </c>
    </row>
    <row r="10" spans="1:19" ht="14.45" customHeight="1" x14ac:dyDescent="0.25">
      <c r="B10" s="80">
        <v>405</v>
      </c>
      <c r="C10" s="62"/>
      <c r="D10" s="62"/>
      <c r="E10" s="62"/>
      <c r="F10" s="63" t="s">
        <v>61</v>
      </c>
      <c r="G10" s="58" t="s">
        <v>61</v>
      </c>
      <c r="H10" s="68" t="s">
        <v>575</v>
      </c>
      <c r="I10" s="65" t="str">
        <f t="shared" si="0"/>
        <v xml:space="preserve"> 808</v>
      </c>
      <c r="J10" s="66" t="s">
        <v>575</v>
      </c>
      <c r="K10" s="67">
        <f t="shared" si="1"/>
        <v>0</v>
      </c>
      <c r="L10" s="63" t="s">
        <v>204</v>
      </c>
      <c r="M10" s="1" t="s">
        <v>12</v>
      </c>
      <c r="P10" s="29" t="s">
        <v>592</v>
      </c>
      <c r="Q10" s="30">
        <v>55000</v>
      </c>
      <c r="R10" s="31">
        <v>55000</v>
      </c>
      <c r="S10" s="20"/>
    </row>
    <row r="11" spans="1:19" ht="14.45" customHeight="1" x14ac:dyDescent="0.25">
      <c r="A11" s="84"/>
      <c r="B11" s="16">
        <v>406</v>
      </c>
      <c r="C11" s="62"/>
      <c r="D11" s="62"/>
      <c r="E11" s="62"/>
      <c r="F11" s="63" t="s">
        <v>61</v>
      </c>
      <c r="G11" s="58" t="s">
        <v>61</v>
      </c>
      <c r="H11" s="64" t="s">
        <v>576</v>
      </c>
      <c r="I11" s="65" t="str">
        <f t="shared" si="0"/>
        <v xml:space="preserve"> 602</v>
      </c>
      <c r="J11" s="66" t="s">
        <v>576</v>
      </c>
      <c r="K11" s="67">
        <f t="shared" si="1"/>
        <v>0</v>
      </c>
      <c r="L11" s="63" t="s">
        <v>95</v>
      </c>
      <c r="M11" s="1" t="s">
        <v>12</v>
      </c>
      <c r="P11" s="18" t="s">
        <v>591</v>
      </c>
      <c r="Q11" s="28">
        <v>67500</v>
      </c>
      <c r="R11" s="73" t="e">
        <f>#REF!+#REF!</f>
        <v>#REF!</v>
      </c>
      <c r="S11" s="20">
        <v>66000</v>
      </c>
    </row>
    <row r="12" spans="1:19" ht="14.45" customHeight="1" x14ac:dyDescent="0.25">
      <c r="A12" s="84"/>
      <c r="B12" s="16">
        <v>407</v>
      </c>
      <c r="C12" s="62"/>
      <c r="D12" s="62"/>
      <c r="E12" s="62"/>
      <c r="F12" s="63" t="s">
        <v>61</v>
      </c>
      <c r="G12" s="58" t="s">
        <v>61</v>
      </c>
      <c r="H12" s="64" t="s">
        <v>577</v>
      </c>
      <c r="I12" s="65" t="str">
        <f t="shared" si="0"/>
        <v xml:space="preserve"> 675</v>
      </c>
      <c r="J12" s="66" t="s">
        <v>577</v>
      </c>
      <c r="K12" s="67">
        <f t="shared" si="1"/>
        <v>0</v>
      </c>
      <c r="L12" s="63" t="s">
        <v>195</v>
      </c>
      <c r="M12" s="1" t="s">
        <v>12</v>
      </c>
      <c r="P12" s="18" t="s">
        <v>591</v>
      </c>
      <c r="Q12" s="28">
        <v>65000</v>
      </c>
      <c r="R12" s="73" t="e">
        <f>#REF!+#REF!</f>
        <v>#REF!</v>
      </c>
      <c r="S12" s="20">
        <v>62500</v>
      </c>
    </row>
    <row r="13" spans="1:19" x14ac:dyDescent="0.25">
      <c r="B13" s="80">
        <v>408</v>
      </c>
      <c r="C13" s="62"/>
      <c r="D13" s="62"/>
      <c r="E13" s="62"/>
      <c r="F13" s="63" t="s">
        <v>61</v>
      </c>
      <c r="G13" s="58" t="s">
        <v>61</v>
      </c>
      <c r="H13" s="68" t="s">
        <v>578</v>
      </c>
      <c r="I13" s="65" t="str">
        <f t="shared" si="0"/>
        <v xml:space="preserve"> 488</v>
      </c>
      <c r="J13" s="66" t="s">
        <v>578</v>
      </c>
      <c r="K13" s="67">
        <f t="shared" si="1"/>
        <v>0</v>
      </c>
      <c r="L13" s="63" t="s">
        <v>204</v>
      </c>
      <c r="M13" s="1" t="s">
        <v>12</v>
      </c>
      <c r="P13" s="29" t="s">
        <v>592</v>
      </c>
      <c r="Q13" s="30">
        <v>55000</v>
      </c>
      <c r="R13" s="31">
        <v>55000</v>
      </c>
      <c r="S13" s="20"/>
    </row>
    <row r="14" spans="1:19" ht="14.45" customHeight="1" x14ac:dyDescent="0.25">
      <c r="A14" s="84"/>
      <c r="B14" s="80">
        <v>409</v>
      </c>
      <c r="C14" s="62"/>
      <c r="D14" s="62"/>
      <c r="E14" s="62"/>
      <c r="F14" s="63" t="s">
        <v>61</v>
      </c>
      <c r="G14" s="58" t="s">
        <v>61</v>
      </c>
      <c r="H14" s="64" t="s">
        <v>579</v>
      </c>
      <c r="I14" s="65" t="str">
        <f t="shared" si="0"/>
        <v xml:space="preserve"> 797</v>
      </c>
      <c r="J14" s="66" t="s">
        <v>579</v>
      </c>
      <c r="K14" s="67">
        <f t="shared" si="1"/>
        <v>0</v>
      </c>
      <c r="L14" s="63" t="s">
        <v>154</v>
      </c>
      <c r="M14" s="1" t="s">
        <v>12</v>
      </c>
      <c r="P14" s="29" t="s">
        <v>592</v>
      </c>
      <c r="Q14" s="30">
        <v>45000</v>
      </c>
      <c r="R14" s="31" t="e">
        <f>#REF!+#REF!</f>
        <v>#REF!</v>
      </c>
      <c r="S14" s="20">
        <v>45000</v>
      </c>
    </row>
    <row r="15" spans="1:19" ht="14.45" customHeight="1" x14ac:dyDescent="0.25">
      <c r="A15" s="84"/>
      <c r="B15" s="16">
        <v>410</v>
      </c>
      <c r="C15" s="62"/>
      <c r="D15" s="62"/>
      <c r="E15" s="62"/>
      <c r="F15" s="63" t="s">
        <v>61</v>
      </c>
      <c r="G15" s="58" t="s">
        <v>61</v>
      </c>
      <c r="H15" s="64" t="s">
        <v>580</v>
      </c>
      <c r="I15" s="65" t="str">
        <f t="shared" si="0"/>
        <v xml:space="preserve"> 863</v>
      </c>
      <c r="J15" s="66" t="s">
        <v>580</v>
      </c>
      <c r="K15" s="67">
        <f t="shared" si="1"/>
        <v>0</v>
      </c>
      <c r="L15" s="63" t="s">
        <v>154</v>
      </c>
      <c r="M15" s="1" t="s">
        <v>12</v>
      </c>
      <c r="P15" s="18" t="s">
        <v>591</v>
      </c>
      <c r="Q15" s="28">
        <v>60000</v>
      </c>
      <c r="R15" s="73" t="e">
        <f>#REF!+#REF!</f>
        <v>#REF!</v>
      </c>
      <c r="S15" s="20">
        <v>47500</v>
      </c>
    </row>
    <row r="16" spans="1:19" ht="14.45" customHeight="1" x14ac:dyDescent="0.25">
      <c r="A16" s="84"/>
      <c r="B16" s="16">
        <v>411</v>
      </c>
      <c r="C16" s="62"/>
      <c r="D16" s="62"/>
      <c r="E16" s="62"/>
      <c r="F16" s="63" t="s">
        <v>61</v>
      </c>
      <c r="G16" s="58" t="s">
        <v>61</v>
      </c>
      <c r="H16" s="68" t="s">
        <v>581</v>
      </c>
      <c r="I16" s="65" t="str">
        <f t="shared" si="0"/>
        <v xml:space="preserve"> 560</v>
      </c>
      <c r="J16" s="66" t="s">
        <v>581</v>
      </c>
      <c r="K16" s="67">
        <f t="shared" si="1"/>
        <v>0</v>
      </c>
      <c r="L16" s="63" t="s">
        <v>198</v>
      </c>
      <c r="M16" s="1" t="s">
        <v>12</v>
      </c>
      <c r="P16" s="18" t="s">
        <v>591</v>
      </c>
      <c r="Q16" s="28">
        <v>62000</v>
      </c>
      <c r="R16" s="73" t="e">
        <f>#REF!+#REF!</f>
        <v>#REF!</v>
      </c>
      <c r="S16" s="20">
        <v>56000</v>
      </c>
    </row>
    <row r="17" spans="1:19" ht="14.45" customHeight="1" x14ac:dyDescent="0.25">
      <c r="A17" s="84"/>
      <c r="B17" s="16">
        <v>412</v>
      </c>
      <c r="C17" s="62"/>
      <c r="D17" s="62"/>
      <c r="E17" s="62"/>
      <c r="F17" s="63" t="s">
        <v>61</v>
      </c>
      <c r="G17" s="58" t="s">
        <v>61</v>
      </c>
      <c r="H17" s="64" t="s">
        <v>582</v>
      </c>
      <c r="I17" s="65" t="str">
        <f t="shared" si="0"/>
        <v xml:space="preserve"> 237</v>
      </c>
      <c r="J17" s="66" t="s">
        <v>582</v>
      </c>
      <c r="K17" s="67">
        <f t="shared" si="1"/>
        <v>0</v>
      </c>
      <c r="L17" s="63" t="s">
        <v>110</v>
      </c>
      <c r="M17" s="1" t="s">
        <v>12</v>
      </c>
      <c r="P17" s="18" t="s">
        <v>591</v>
      </c>
      <c r="Q17" s="28">
        <v>62500</v>
      </c>
      <c r="R17" s="73" t="e">
        <f>#REF!+#REF!</f>
        <v>#REF!</v>
      </c>
      <c r="S17" s="20">
        <v>57000</v>
      </c>
    </row>
    <row r="18" spans="1:19" ht="14.45" customHeight="1" x14ac:dyDescent="0.25">
      <c r="A18" s="84"/>
      <c r="B18" s="16">
        <v>413</v>
      </c>
      <c r="C18" s="62"/>
      <c r="D18" s="62"/>
      <c r="E18" s="62"/>
      <c r="F18" s="63" t="s">
        <v>61</v>
      </c>
      <c r="G18" s="58" t="s">
        <v>61</v>
      </c>
      <c r="H18" s="68" t="s">
        <v>583</v>
      </c>
      <c r="I18" s="65" t="str">
        <f t="shared" si="0"/>
        <v xml:space="preserve"> 644</v>
      </c>
      <c r="J18" s="66" t="s">
        <v>583</v>
      </c>
      <c r="K18" s="67">
        <f t="shared" si="1"/>
        <v>0</v>
      </c>
      <c r="L18" s="63" t="s">
        <v>140</v>
      </c>
      <c r="M18" s="1" t="s">
        <v>12</v>
      </c>
      <c r="P18" s="18" t="s">
        <v>591</v>
      </c>
      <c r="Q18" s="28">
        <v>65000</v>
      </c>
      <c r="R18" s="73" t="e">
        <f>#REF!+#REF!</f>
        <v>#REF!</v>
      </c>
      <c r="S18" s="20">
        <v>58000</v>
      </c>
    </row>
    <row r="19" spans="1:19" ht="14.45" customHeight="1" x14ac:dyDescent="0.25">
      <c r="A19" s="84"/>
      <c r="B19" s="80">
        <v>414</v>
      </c>
      <c r="C19" s="62"/>
      <c r="D19" s="62"/>
      <c r="E19" s="62"/>
      <c r="F19" s="63" t="s">
        <v>61</v>
      </c>
      <c r="G19" s="58" t="s">
        <v>61</v>
      </c>
      <c r="H19" s="68" t="s">
        <v>584</v>
      </c>
      <c r="I19" s="65" t="str">
        <f t="shared" si="0"/>
        <v xml:space="preserve"> 832</v>
      </c>
      <c r="J19" s="66" t="s">
        <v>584</v>
      </c>
      <c r="K19" s="67">
        <f t="shared" si="1"/>
        <v>0</v>
      </c>
      <c r="L19" s="63" t="s">
        <v>205</v>
      </c>
      <c r="M19" s="1" t="s">
        <v>12</v>
      </c>
      <c r="P19" s="29" t="s">
        <v>592</v>
      </c>
      <c r="Q19" s="30">
        <v>56000</v>
      </c>
      <c r="R19" s="31" t="e">
        <f>#REF!+#REF!</f>
        <v>#REF!</v>
      </c>
      <c r="S19" s="20">
        <v>58500</v>
      </c>
    </row>
    <row r="20" spans="1:19" ht="14.45" customHeight="1" x14ac:dyDescent="0.25">
      <c r="A20" s="84"/>
      <c r="B20" s="80">
        <v>415</v>
      </c>
      <c r="C20" s="62"/>
      <c r="D20" s="62"/>
      <c r="E20" s="62"/>
      <c r="F20" s="63" t="s">
        <v>61</v>
      </c>
      <c r="G20" s="58" t="s">
        <v>61</v>
      </c>
      <c r="H20" s="68" t="s">
        <v>585</v>
      </c>
      <c r="I20" s="65" t="str">
        <f t="shared" si="0"/>
        <v xml:space="preserve"> 107</v>
      </c>
      <c r="J20" s="66" t="s">
        <v>585</v>
      </c>
      <c r="K20" s="67">
        <f t="shared" si="1"/>
        <v>0</v>
      </c>
      <c r="L20" s="63" t="s">
        <v>205</v>
      </c>
      <c r="M20" s="1" t="s">
        <v>12</v>
      </c>
      <c r="P20" s="29" t="s">
        <v>592</v>
      </c>
      <c r="Q20" s="30">
        <v>56000</v>
      </c>
      <c r="R20" s="31" t="e">
        <f>#REF!+#REF!</f>
        <v>#REF!</v>
      </c>
      <c r="S20" s="20">
        <v>58000</v>
      </c>
    </row>
    <row r="21" spans="1:19" ht="14.45" customHeight="1" x14ac:dyDescent="0.25">
      <c r="A21" s="84"/>
      <c r="B21" s="16">
        <v>416</v>
      </c>
      <c r="C21" s="62"/>
      <c r="D21" s="62"/>
      <c r="E21" s="62"/>
      <c r="F21" s="63" t="s">
        <v>61</v>
      </c>
      <c r="G21" s="58" t="s">
        <v>61</v>
      </c>
      <c r="H21" s="64" t="s">
        <v>586</v>
      </c>
      <c r="I21" s="65" t="str">
        <f t="shared" si="0"/>
        <v xml:space="preserve"> 392</v>
      </c>
      <c r="J21" s="66" t="s">
        <v>586</v>
      </c>
      <c r="K21" s="67">
        <f t="shared" si="1"/>
        <v>0</v>
      </c>
      <c r="L21" s="63" t="s">
        <v>206</v>
      </c>
      <c r="M21" s="1" t="s">
        <v>12</v>
      </c>
      <c r="P21" s="18" t="s">
        <v>591</v>
      </c>
      <c r="Q21" s="28">
        <v>65000</v>
      </c>
      <c r="R21" s="73" t="e">
        <f>#REF!+#REF!</f>
        <v>#REF!</v>
      </c>
      <c r="S21" s="20">
        <v>56000</v>
      </c>
    </row>
    <row r="22" spans="1:19" ht="14.45" customHeight="1" x14ac:dyDescent="0.25">
      <c r="A22" s="84"/>
      <c r="B22" s="80">
        <v>417</v>
      </c>
      <c r="C22" s="62"/>
      <c r="D22" s="62"/>
      <c r="E22" s="62"/>
      <c r="F22" s="63" t="s">
        <v>61</v>
      </c>
      <c r="G22" s="58" t="s">
        <v>61</v>
      </c>
      <c r="H22" s="68" t="s">
        <v>587</v>
      </c>
      <c r="I22" s="65" t="str">
        <f t="shared" si="0"/>
        <v xml:space="preserve"> 626</v>
      </c>
      <c r="J22" s="66" t="s">
        <v>587</v>
      </c>
      <c r="K22" s="67">
        <f t="shared" si="1"/>
        <v>0</v>
      </c>
      <c r="L22" s="63" t="s">
        <v>104</v>
      </c>
      <c r="M22" s="1" t="s">
        <v>12</v>
      </c>
      <c r="P22" s="29" t="s">
        <v>592</v>
      </c>
      <c r="Q22" s="30">
        <v>55000</v>
      </c>
      <c r="R22" s="31" t="e">
        <f>#REF!+#REF!</f>
        <v>#REF!</v>
      </c>
      <c r="S22" s="20">
        <v>57000</v>
      </c>
    </row>
    <row r="23" spans="1:19" ht="14.45" customHeight="1" x14ac:dyDescent="0.25">
      <c r="A23" s="84"/>
      <c r="B23" s="16">
        <v>418</v>
      </c>
      <c r="C23" s="62"/>
      <c r="D23" s="62"/>
      <c r="E23" s="62"/>
      <c r="F23" s="63" t="s">
        <v>61</v>
      </c>
      <c r="G23" s="58" t="s">
        <v>61</v>
      </c>
      <c r="H23" s="64" t="s">
        <v>588</v>
      </c>
      <c r="I23" s="65" t="str">
        <f t="shared" si="0"/>
        <v xml:space="preserve"> 854</v>
      </c>
      <c r="J23" s="66" t="s">
        <v>588</v>
      </c>
      <c r="K23" s="67">
        <f t="shared" si="1"/>
        <v>0</v>
      </c>
      <c r="L23" s="63" t="s">
        <v>195</v>
      </c>
      <c r="M23" s="1" t="s">
        <v>12</v>
      </c>
      <c r="P23" s="18" t="s">
        <v>591</v>
      </c>
      <c r="Q23" s="28">
        <v>60000</v>
      </c>
      <c r="R23" s="73" t="e">
        <f>#REF!+#REF!</f>
        <v>#REF!</v>
      </c>
      <c r="S23" s="20">
        <v>52500</v>
      </c>
    </row>
    <row r="24" spans="1:19" ht="14.45" customHeight="1" x14ac:dyDescent="0.25">
      <c r="A24" s="84"/>
      <c r="B24" s="80">
        <v>419</v>
      </c>
      <c r="C24" s="62"/>
      <c r="D24" s="62"/>
      <c r="E24" s="62"/>
      <c r="F24" s="63" t="s">
        <v>61</v>
      </c>
      <c r="G24" s="58" t="s">
        <v>61</v>
      </c>
      <c r="H24" s="64" t="s">
        <v>589</v>
      </c>
      <c r="I24" s="65" t="str">
        <f t="shared" si="0"/>
        <v xml:space="preserve"> 834</v>
      </c>
      <c r="J24" s="66" t="s">
        <v>589</v>
      </c>
      <c r="K24" s="67">
        <f t="shared" si="1"/>
        <v>0</v>
      </c>
      <c r="L24" s="63" t="s">
        <v>206</v>
      </c>
      <c r="M24" s="1" t="s">
        <v>12</v>
      </c>
      <c r="P24" s="29" t="s">
        <v>592</v>
      </c>
      <c r="Q24" s="30">
        <v>52500</v>
      </c>
      <c r="R24" s="31" t="e">
        <f>#REF!+#REF!</f>
        <v>#REF!</v>
      </c>
      <c r="S24" s="20">
        <v>56000</v>
      </c>
    </row>
    <row r="25" spans="1:19" ht="14.45" customHeight="1" x14ac:dyDescent="0.25">
      <c r="A25" s="84"/>
      <c r="B25" s="16">
        <v>420</v>
      </c>
      <c r="C25" s="62"/>
      <c r="D25" s="62"/>
      <c r="E25" s="62"/>
      <c r="F25" s="63" t="s">
        <v>61</v>
      </c>
      <c r="G25" s="58" t="s">
        <v>61</v>
      </c>
      <c r="H25" s="64" t="s">
        <v>590</v>
      </c>
      <c r="I25" s="65" t="str">
        <f t="shared" si="0"/>
        <v xml:space="preserve"> 889</v>
      </c>
      <c r="J25" s="66" t="s">
        <v>590</v>
      </c>
      <c r="K25" s="67">
        <f t="shared" si="1"/>
        <v>0</v>
      </c>
      <c r="L25" s="63" t="s">
        <v>206</v>
      </c>
      <c r="M25" s="1" t="s">
        <v>12</v>
      </c>
      <c r="P25" s="18" t="s">
        <v>591</v>
      </c>
      <c r="Q25" s="28">
        <v>65000</v>
      </c>
      <c r="R25" s="73" t="e">
        <f>#REF!+#REF!</f>
        <v>#REF!</v>
      </c>
      <c r="S25" s="20">
        <v>56000</v>
      </c>
    </row>
    <row r="26" spans="1:19" ht="14.45" customHeight="1" x14ac:dyDescent="0.25">
      <c r="B26" s="80">
        <v>364</v>
      </c>
      <c r="C26" s="62"/>
      <c r="D26" s="62"/>
      <c r="E26" s="62"/>
      <c r="F26" s="63" t="s">
        <v>59</v>
      </c>
      <c r="G26" s="58" t="s">
        <v>59</v>
      </c>
      <c r="H26" s="68" t="s">
        <v>538</v>
      </c>
      <c r="I26" s="65" t="str">
        <f t="shared" si="0"/>
        <v xml:space="preserve"> 328</v>
      </c>
      <c r="J26" s="66" t="s">
        <v>538</v>
      </c>
      <c r="K26" s="67">
        <f t="shared" si="1"/>
        <v>0</v>
      </c>
      <c r="L26" s="63" t="s">
        <v>196</v>
      </c>
      <c r="M26" s="1" t="s">
        <v>12</v>
      </c>
      <c r="P26" s="29" t="s">
        <v>592</v>
      </c>
      <c r="Q26" s="30">
        <v>52500</v>
      </c>
      <c r="R26" s="31">
        <v>52500</v>
      </c>
      <c r="S26" s="20"/>
    </row>
    <row r="27" spans="1:19" ht="14.45" customHeight="1" x14ac:dyDescent="0.25">
      <c r="A27" s="84"/>
      <c r="B27" s="16">
        <v>365</v>
      </c>
      <c r="C27" s="62"/>
      <c r="D27" s="62"/>
      <c r="E27" s="62"/>
      <c r="F27" s="63" t="s">
        <v>59</v>
      </c>
      <c r="G27" s="58" t="s">
        <v>59</v>
      </c>
      <c r="H27" s="64" t="s">
        <v>539</v>
      </c>
      <c r="I27" s="65" t="str">
        <f t="shared" si="0"/>
        <v xml:space="preserve"> 940</v>
      </c>
      <c r="J27" s="66" t="s">
        <v>539</v>
      </c>
      <c r="K27" s="67">
        <f t="shared" si="1"/>
        <v>0</v>
      </c>
      <c r="L27" s="63" t="s">
        <v>110</v>
      </c>
      <c r="M27" s="1" t="s">
        <v>12</v>
      </c>
      <c r="P27" s="18" t="s">
        <v>591</v>
      </c>
      <c r="Q27" s="28">
        <v>62500</v>
      </c>
      <c r="R27" s="73" t="e">
        <f>#REF!+#REF!</f>
        <v>#REF!</v>
      </c>
      <c r="S27" s="20">
        <v>57000</v>
      </c>
    </row>
    <row r="28" spans="1:19" ht="14.45" customHeight="1" x14ac:dyDescent="0.25">
      <c r="B28" s="80">
        <v>366</v>
      </c>
      <c r="C28" s="62"/>
      <c r="D28" s="62"/>
      <c r="E28" s="62"/>
      <c r="F28" s="63" t="s">
        <v>59</v>
      </c>
      <c r="G28" s="58" t="s">
        <v>59</v>
      </c>
      <c r="H28" s="68" t="s">
        <v>540</v>
      </c>
      <c r="I28" s="65" t="str">
        <f t="shared" si="0"/>
        <v xml:space="preserve"> 613</v>
      </c>
      <c r="J28" s="66" t="s">
        <v>540</v>
      </c>
      <c r="K28" s="67">
        <f t="shared" si="1"/>
        <v>0</v>
      </c>
      <c r="L28" s="63" t="s">
        <v>196</v>
      </c>
      <c r="M28" s="1" t="s">
        <v>12</v>
      </c>
      <c r="P28" s="29" t="s">
        <v>592</v>
      </c>
      <c r="Q28" s="30">
        <v>52500</v>
      </c>
      <c r="R28" s="31">
        <v>52500</v>
      </c>
      <c r="S28" s="20"/>
    </row>
    <row r="29" spans="1:19" ht="14.45" customHeight="1" x14ac:dyDescent="0.25">
      <c r="A29" s="84"/>
      <c r="B29" s="16">
        <v>367</v>
      </c>
      <c r="C29" s="62"/>
      <c r="D29" s="62"/>
      <c r="E29" s="62"/>
      <c r="F29" s="63" t="s">
        <v>59</v>
      </c>
      <c r="G29" s="58" t="s">
        <v>59</v>
      </c>
      <c r="H29" s="64" t="s">
        <v>1253</v>
      </c>
      <c r="I29" s="65" t="str">
        <f t="shared" si="0"/>
        <v xml:space="preserve"> 301</v>
      </c>
      <c r="J29" s="66" t="s">
        <v>1253</v>
      </c>
      <c r="K29" s="67">
        <f t="shared" si="1"/>
        <v>0</v>
      </c>
      <c r="L29" s="63" t="s">
        <v>198</v>
      </c>
      <c r="M29" s="1" t="s">
        <v>12</v>
      </c>
      <c r="P29" s="18" t="s">
        <v>591</v>
      </c>
      <c r="Q29" s="28">
        <v>62000</v>
      </c>
      <c r="R29" s="73">
        <v>56000</v>
      </c>
      <c r="S29" s="20">
        <v>56000</v>
      </c>
    </row>
    <row r="30" spans="1:19" ht="14.45" customHeight="1" x14ac:dyDescent="0.25">
      <c r="A30" s="84"/>
      <c r="B30" s="16">
        <v>368</v>
      </c>
      <c r="C30" s="62"/>
      <c r="D30" s="62"/>
      <c r="E30" s="62"/>
      <c r="F30" s="63" t="s">
        <v>59</v>
      </c>
      <c r="G30" s="58" t="s">
        <v>59</v>
      </c>
      <c r="H30" s="68" t="s">
        <v>541</v>
      </c>
      <c r="I30" s="65" t="str">
        <f t="shared" si="0"/>
        <v xml:space="preserve"> 593</v>
      </c>
      <c r="J30" s="66" t="s">
        <v>541</v>
      </c>
      <c r="K30" s="67">
        <f t="shared" si="1"/>
        <v>0</v>
      </c>
      <c r="L30" s="63" t="s">
        <v>197</v>
      </c>
      <c r="M30" s="1" t="s">
        <v>12</v>
      </c>
      <c r="P30" s="18" t="s">
        <v>591</v>
      </c>
      <c r="Q30" s="28">
        <v>60000</v>
      </c>
      <c r="R30" s="73" t="e">
        <f>#REF!+#REF!</f>
        <v>#REF!</v>
      </c>
      <c r="S30" s="20">
        <v>55000</v>
      </c>
    </row>
    <row r="31" spans="1:19" ht="14.45" customHeight="1" x14ac:dyDescent="0.25">
      <c r="A31" s="84"/>
      <c r="B31" s="80">
        <v>370</v>
      </c>
      <c r="C31" s="62"/>
      <c r="D31" s="62"/>
      <c r="E31" s="62"/>
      <c r="F31" s="63" t="s">
        <v>60</v>
      </c>
      <c r="G31" s="58" t="s">
        <v>59</v>
      </c>
      <c r="H31" s="64" t="s">
        <v>543</v>
      </c>
      <c r="I31" s="65" t="str">
        <f t="shared" si="0"/>
        <v xml:space="preserve"> 503</v>
      </c>
      <c r="J31" s="66" t="s">
        <v>543</v>
      </c>
      <c r="K31" s="67">
        <f t="shared" si="1"/>
        <v>0</v>
      </c>
      <c r="L31" s="63" t="s">
        <v>76</v>
      </c>
      <c r="M31" s="1" t="s">
        <v>12</v>
      </c>
      <c r="P31" s="18" t="s">
        <v>591</v>
      </c>
      <c r="Q31" s="28">
        <v>59500</v>
      </c>
      <c r="R31" s="73" t="e">
        <f>#REF!+#REF!</f>
        <v>#REF!</v>
      </c>
      <c r="S31" s="20">
        <v>57000</v>
      </c>
    </row>
    <row r="32" spans="1:19" ht="14.45" customHeight="1" x14ac:dyDescent="0.25">
      <c r="A32" s="84"/>
      <c r="B32" s="80">
        <v>371</v>
      </c>
      <c r="C32" s="62"/>
      <c r="D32" s="62"/>
      <c r="E32" s="62"/>
      <c r="F32" s="63" t="s">
        <v>59</v>
      </c>
      <c r="G32" s="58" t="s">
        <v>59</v>
      </c>
      <c r="H32" s="68" t="s">
        <v>544</v>
      </c>
      <c r="I32" s="65" t="str">
        <f t="shared" si="0"/>
        <v xml:space="preserve"> 719</v>
      </c>
      <c r="J32" s="66" t="s">
        <v>544</v>
      </c>
      <c r="K32" s="67">
        <f t="shared" si="1"/>
        <v>0</v>
      </c>
      <c r="L32" s="63" t="s">
        <v>97</v>
      </c>
      <c r="M32" s="1" t="s">
        <v>12</v>
      </c>
      <c r="P32" s="29" t="s">
        <v>592</v>
      </c>
      <c r="Q32" s="30">
        <v>52000</v>
      </c>
      <c r="R32" s="31" t="e">
        <f>#REF!+#REF!</f>
        <v>#REF!</v>
      </c>
      <c r="S32" s="20">
        <v>53500</v>
      </c>
    </row>
    <row r="33" spans="1:19" ht="14.45" customHeight="1" x14ac:dyDescent="0.25">
      <c r="A33" s="84"/>
      <c r="B33" s="16">
        <v>372</v>
      </c>
      <c r="C33" s="62"/>
      <c r="D33" s="62"/>
      <c r="E33" s="62"/>
      <c r="F33" s="63" t="s">
        <v>59</v>
      </c>
      <c r="G33" s="58" t="s">
        <v>59</v>
      </c>
      <c r="H33" s="68" t="s">
        <v>545</v>
      </c>
      <c r="I33" s="65" t="str">
        <f t="shared" si="0"/>
        <v xml:space="preserve"> 866</v>
      </c>
      <c r="J33" s="66" t="s">
        <v>545</v>
      </c>
      <c r="K33" s="67">
        <f t="shared" si="1"/>
        <v>0</v>
      </c>
      <c r="L33" s="63" t="s">
        <v>97</v>
      </c>
      <c r="M33" s="1" t="s">
        <v>12</v>
      </c>
      <c r="P33" s="18" t="s">
        <v>591</v>
      </c>
      <c r="Q33" s="28">
        <v>58000</v>
      </c>
      <c r="R33" s="73" t="e">
        <f>#REF!+#REF!</f>
        <v>#REF!</v>
      </c>
      <c r="S33" s="20">
        <v>53500</v>
      </c>
    </row>
    <row r="34" spans="1:19" ht="14.45" customHeight="1" x14ac:dyDescent="0.25">
      <c r="A34" s="84"/>
      <c r="B34" s="16">
        <v>379</v>
      </c>
      <c r="C34" s="62"/>
      <c r="D34" s="62"/>
      <c r="E34" s="62"/>
      <c r="F34" s="63" t="s">
        <v>59</v>
      </c>
      <c r="G34" s="58" t="s">
        <v>59</v>
      </c>
      <c r="H34" s="68" t="s">
        <v>549</v>
      </c>
      <c r="I34" s="65" t="str">
        <f t="shared" si="0"/>
        <v xml:space="preserve"> 881</v>
      </c>
      <c r="J34" s="66" t="s">
        <v>549</v>
      </c>
      <c r="K34" s="67">
        <f t="shared" si="1"/>
        <v>0</v>
      </c>
      <c r="L34" s="63" t="s">
        <v>108</v>
      </c>
      <c r="M34" s="1" t="s">
        <v>12</v>
      </c>
      <c r="P34" s="18" t="s">
        <v>591</v>
      </c>
      <c r="Q34" s="28">
        <v>65000</v>
      </c>
      <c r="R34" s="73">
        <v>58000</v>
      </c>
      <c r="S34" s="20">
        <v>58900</v>
      </c>
    </row>
    <row r="35" spans="1:19" ht="14.45" customHeight="1" x14ac:dyDescent="0.25">
      <c r="A35" s="84"/>
      <c r="B35" s="16">
        <v>380</v>
      </c>
      <c r="C35" s="62"/>
      <c r="D35" s="62"/>
      <c r="E35" s="62"/>
      <c r="F35" s="63" t="s">
        <v>59</v>
      </c>
      <c r="G35" s="58" t="s">
        <v>59</v>
      </c>
      <c r="H35" s="68" t="s">
        <v>550</v>
      </c>
      <c r="I35" s="65" t="str">
        <f t="shared" si="0"/>
        <v xml:space="preserve"> 326</v>
      </c>
      <c r="J35" s="66" t="s">
        <v>550</v>
      </c>
      <c r="K35" s="67">
        <f t="shared" si="1"/>
        <v>0</v>
      </c>
      <c r="L35" s="63" t="s">
        <v>199</v>
      </c>
      <c r="M35" s="1" t="s">
        <v>12</v>
      </c>
      <c r="P35" s="18" t="s">
        <v>591</v>
      </c>
      <c r="Q35" s="28">
        <v>65000</v>
      </c>
      <c r="R35" s="73" t="e">
        <f>#REF!+#REF!</f>
        <v>#REF!</v>
      </c>
      <c r="S35" s="20">
        <v>58000</v>
      </c>
    </row>
    <row r="36" spans="1:19" ht="14.45" customHeight="1" x14ac:dyDescent="0.25">
      <c r="B36" s="16">
        <v>376</v>
      </c>
      <c r="C36" s="62"/>
      <c r="D36" s="62"/>
      <c r="E36" s="62"/>
      <c r="F36" s="58" t="s">
        <v>1260</v>
      </c>
      <c r="G36" s="58" t="s">
        <v>1260</v>
      </c>
      <c r="H36" s="64" t="s">
        <v>386</v>
      </c>
      <c r="I36" s="65" t="str">
        <f t="shared" si="0"/>
        <v/>
      </c>
      <c r="J36" s="66" t="s">
        <v>386</v>
      </c>
      <c r="K36" s="67">
        <f t="shared" si="1"/>
        <v>0</v>
      </c>
      <c r="L36" s="63"/>
      <c r="M36" s="1" t="s">
        <v>12</v>
      </c>
      <c r="P36" s="18" t="s">
        <v>591</v>
      </c>
      <c r="Q36" s="28">
        <v>0</v>
      </c>
      <c r="R36" s="73" t="e">
        <f>#REF!+#REF!</f>
        <v>#REF!</v>
      </c>
      <c r="S36" s="20">
        <v>0</v>
      </c>
    </row>
    <row r="37" spans="1:19" ht="14.45" customHeight="1" x14ac:dyDescent="0.25">
      <c r="A37" s="84"/>
      <c r="B37" s="80">
        <v>377</v>
      </c>
      <c r="C37" s="62"/>
      <c r="D37" s="62"/>
      <c r="E37" s="62"/>
      <c r="F37" s="58" t="s">
        <v>1260</v>
      </c>
      <c r="G37" s="58" t="s">
        <v>1260</v>
      </c>
      <c r="H37" s="64" t="s">
        <v>548</v>
      </c>
      <c r="I37" s="65" t="str">
        <f t="shared" si="0"/>
        <v xml:space="preserve"> 475</v>
      </c>
      <c r="J37" s="66" t="s">
        <v>548</v>
      </c>
      <c r="K37" s="67">
        <f t="shared" si="1"/>
        <v>0</v>
      </c>
      <c r="L37" s="63" t="s">
        <v>184</v>
      </c>
      <c r="M37" s="1" t="s">
        <v>12</v>
      </c>
      <c r="P37" s="29" t="s">
        <v>592</v>
      </c>
      <c r="Q37" s="30">
        <v>45000</v>
      </c>
      <c r="R37" s="31" t="e">
        <f>#REF!+#REF!</f>
        <v>#REF!</v>
      </c>
      <c r="S37" s="20">
        <v>47500</v>
      </c>
    </row>
    <row r="38" spans="1:19" ht="14.45" customHeight="1" x14ac:dyDescent="0.25">
      <c r="B38" s="16">
        <v>378</v>
      </c>
      <c r="C38" s="62"/>
      <c r="D38" s="62"/>
      <c r="E38" s="62"/>
      <c r="F38" s="58" t="s">
        <v>1260</v>
      </c>
      <c r="G38" s="58" t="s">
        <v>1260</v>
      </c>
      <c r="H38" s="68" t="s">
        <v>1261</v>
      </c>
      <c r="I38" s="65" t="str">
        <f t="shared" si="0"/>
        <v xml:space="preserve"> 862</v>
      </c>
      <c r="J38" s="66" t="s">
        <v>1261</v>
      </c>
      <c r="K38" s="67">
        <f t="shared" si="1"/>
        <v>0</v>
      </c>
      <c r="L38" s="63" t="s">
        <v>121</v>
      </c>
      <c r="M38" s="1" t="s">
        <v>12</v>
      </c>
      <c r="P38" s="18" t="s">
        <v>591</v>
      </c>
      <c r="Q38" s="28">
        <v>0</v>
      </c>
      <c r="R38" s="23" t="e">
        <f>#REF!+#REF!</f>
        <v>#REF!</v>
      </c>
      <c r="S38" s="20"/>
    </row>
    <row r="39" spans="1:19" ht="14.45" customHeight="1" x14ac:dyDescent="0.25">
      <c r="A39" s="84"/>
      <c r="B39" s="80">
        <v>373</v>
      </c>
      <c r="C39" s="62"/>
      <c r="D39" s="62"/>
      <c r="E39" s="62"/>
      <c r="F39" s="58" t="s">
        <v>1258</v>
      </c>
      <c r="G39" s="58" t="s">
        <v>1258</v>
      </c>
      <c r="H39" s="68" t="s">
        <v>546</v>
      </c>
      <c r="I39" s="65" t="str">
        <f t="shared" si="0"/>
        <v xml:space="preserve"> 992</v>
      </c>
      <c r="J39" s="66" t="s">
        <v>546</v>
      </c>
      <c r="K39" s="67">
        <f t="shared" si="1"/>
        <v>0</v>
      </c>
      <c r="L39" s="63" t="s">
        <v>97</v>
      </c>
      <c r="M39" s="1" t="s">
        <v>12</v>
      </c>
      <c r="P39" s="29" t="s">
        <v>592</v>
      </c>
      <c r="Q39" s="30">
        <v>53000</v>
      </c>
      <c r="R39" s="31" t="e">
        <f>#REF!+#REF!</f>
        <v>#REF!</v>
      </c>
      <c r="S39" s="20">
        <v>54500</v>
      </c>
    </row>
    <row r="40" spans="1:19" ht="14.45" customHeight="1" x14ac:dyDescent="0.25">
      <c r="B40" s="16">
        <v>374</v>
      </c>
      <c r="C40" s="62"/>
      <c r="D40" s="62"/>
      <c r="E40" s="62"/>
      <c r="F40" s="58" t="s">
        <v>1258</v>
      </c>
      <c r="G40" s="58" t="s">
        <v>1258</v>
      </c>
      <c r="H40" s="64" t="s">
        <v>1259</v>
      </c>
      <c r="I40" s="65" t="str">
        <f t="shared" si="0"/>
        <v xml:space="preserve"> 238</v>
      </c>
      <c r="J40" s="66" t="s">
        <v>1259</v>
      </c>
      <c r="K40" s="67">
        <f t="shared" si="1"/>
        <v>0</v>
      </c>
      <c r="L40" s="63" t="s">
        <v>97</v>
      </c>
      <c r="M40" s="1" t="s">
        <v>12</v>
      </c>
      <c r="P40" s="18" t="s">
        <v>591</v>
      </c>
      <c r="Q40" s="28">
        <v>0</v>
      </c>
      <c r="R40" s="73" t="e">
        <f>#REF!+#REF!</f>
        <v>#REF!</v>
      </c>
      <c r="S40" s="20">
        <v>0</v>
      </c>
    </row>
    <row r="41" spans="1:19" x14ac:dyDescent="0.25">
      <c r="A41" s="84"/>
      <c r="B41" s="80">
        <v>375</v>
      </c>
      <c r="C41" s="62"/>
      <c r="D41" s="62"/>
      <c r="E41" s="62"/>
      <c r="F41" s="58" t="s">
        <v>1258</v>
      </c>
      <c r="G41" s="58" t="s">
        <v>1258</v>
      </c>
      <c r="H41" s="68" t="s">
        <v>547</v>
      </c>
      <c r="I41" s="65" t="str">
        <f t="shared" si="0"/>
        <v xml:space="preserve"> 978</v>
      </c>
      <c r="J41" s="66" t="s">
        <v>547</v>
      </c>
      <c r="K41" s="67">
        <f t="shared" si="1"/>
        <v>0</v>
      </c>
      <c r="L41" s="63" t="s">
        <v>121</v>
      </c>
      <c r="M41" s="1" t="s">
        <v>12</v>
      </c>
      <c r="P41" s="29" t="s">
        <v>592</v>
      </c>
      <c r="Q41" s="30">
        <v>52000</v>
      </c>
      <c r="R41" s="31" t="e">
        <f>#REF!+#REF!</f>
        <v>#REF!</v>
      </c>
      <c r="S41" s="20">
        <v>54000</v>
      </c>
    </row>
    <row r="42" spans="1:19" ht="14.45" customHeight="1" x14ac:dyDescent="0.25">
      <c r="B42" s="80">
        <v>387</v>
      </c>
      <c r="C42" s="62"/>
      <c r="D42" s="62"/>
      <c r="E42" s="62"/>
      <c r="F42" s="63" t="s">
        <v>63</v>
      </c>
      <c r="G42" s="58" t="s">
        <v>63</v>
      </c>
      <c r="H42" s="68" t="s">
        <v>557</v>
      </c>
      <c r="I42" s="65" t="str">
        <f t="shared" si="0"/>
        <v xml:space="preserve"> 723</v>
      </c>
      <c r="J42" s="66" t="s">
        <v>557</v>
      </c>
      <c r="K42" s="67">
        <f t="shared" si="1"/>
        <v>0</v>
      </c>
      <c r="L42" s="63" t="s">
        <v>201</v>
      </c>
      <c r="M42" s="1" t="s">
        <v>12</v>
      </c>
      <c r="P42" s="29" t="s">
        <v>592</v>
      </c>
      <c r="Q42" s="30">
        <v>56000</v>
      </c>
      <c r="R42" s="31">
        <v>56000</v>
      </c>
      <c r="S42" s="20"/>
    </row>
    <row r="43" spans="1:19" ht="14.45" customHeight="1" x14ac:dyDescent="0.25">
      <c r="B43" s="80">
        <v>400</v>
      </c>
      <c r="C43" s="62"/>
      <c r="D43" s="62"/>
      <c r="E43" s="62"/>
      <c r="F43" s="63" t="s">
        <v>63</v>
      </c>
      <c r="G43" s="58" t="s">
        <v>63</v>
      </c>
      <c r="H43" s="68" t="s">
        <v>570</v>
      </c>
      <c r="I43" s="65" t="str">
        <f t="shared" si="0"/>
        <v xml:space="preserve"> 181</v>
      </c>
      <c r="J43" s="66" t="s">
        <v>570</v>
      </c>
      <c r="K43" s="67">
        <f t="shared" si="1"/>
        <v>0</v>
      </c>
      <c r="L43" s="63" t="s">
        <v>204</v>
      </c>
      <c r="M43" s="1" t="s">
        <v>12</v>
      </c>
      <c r="P43" s="29" t="s">
        <v>592</v>
      </c>
      <c r="Q43" s="30">
        <v>54000</v>
      </c>
      <c r="R43" s="31">
        <v>54000</v>
      </c>
      <c r="S43" s="20"/>
    </row>
    <row r="44" spans="1:19" ht="14.45" customHeight="1" x14ac:dyDescent="0.25">
      <c r="B44" s="80">
        <v>402</v>
      </c>
      <c r="C44" s="62"/>
      <c r="D44" s="62"/>
      <c r="E44" s="62"/>
      <c r="F44" s="63" t="s">
        <v>63</v>
      </c>
      <c r="G44" s="58" t="s">
        <v>63</v>
      </c>
      <c r="H44" s="68" t="s">
        <v>572</v>
      </c>
      <c r="I44" s="65" t="str">
        <f t="shared" si="0"/>
        <v xml:space="preserve"> 325</v>
      </c>
      <c r="J44" s="66" t="s">
        <v>572</v>
      </c>
      <c r="K44" s="67">
        <f t="shared" si="1"/>
        <v>0</v>
      </c>
      <c r="L44" s="63" t="s">
        <v>204</v>
      </c>
      <c r="M44" s="1" t="s">
        <v>12</v>
      </c>
      <c r="P44" s="29" t="s">
        <v>592</v>
      </c>
      <c r="Q44" s="30">
        <v>57000</v>
      </c>
      <c r="R44" s="31">
        <v>57000</v>
      </c>
      <c r="S44" s="20"/>
    </row>
    <row r="45" spans="1:19" ht="14.45" customHeight="1" x14ac:dyDescent="0.25">
      <c r="A45" s="84"/>
      <c r="B45" s="80">
        <v>383</v>
      </c>
      <c r="C45" s="62"/>
      <c r="D45" s="62"/>
      <c r="E45" s="62"/>
      <c r="F45" s="63" t="s">
        <v>62</v>
      </c>
      <c r="G45" s="58" t="s">
        <v>62</v>
      </c>
      <c r="H45" s="68" t="s">
        <v>553</v>
      </c>
      <c r="I45" s="65" t="str">
        <f t="shared" si="0"/>
        <v xml:space="preserve"> 070</v>
      </c>
      <c r="J45" s="66" t="s">
        <v>553</v>
      </c>
      <c r="K45" s="67">
        <f t="shared" si="1"/>
        <v>0</v>
      </c>
      <c r="L45" s="63" t="s">
        <v>127</v>
      </c>
      <c r="M45" s="1" t="s">
        <v>12</v>
      </c>
      <c r="P45" s="29" t="s">
        <v>592</v>
      </c>
      <c r="Q45" s="30">
        <v>77500</v>
      </c>
      <c r="R45" s="76">
        <v>80000</v>
      </c>
      <c r="S45" s="20">
        <v>80000</v>
      </c>
    </row>
    <row r="46" spans="1:19" ht="14.45" customHeight="1" x14ac:dyDescent="0.25">
      <c r="A46" s="84"/>
      <c r="B46" s="80">
        <v>385</v>
      </c>
      <c r="C46" s="62"/>
      <c r="D46" s="62"/>
      <c r="E46" s="62"/>
      <c r="F46" s="63" t="s">
        <v>62</v>
      </c>
      <c r="G46" s="58" t="s">
        <v>62</v>
      </c>
      <c r="H46" s="64" t="s">
        <v>555</v>
      </c>
      <c r="I46" s="65" t="str">
        <f t="shared" si="0"/>
        <v xml:space="preserve"> 615</v>
      </c>
      <c r="J46" s="66" t="s">
        <v>555</v>
      </c>
      <c r="K46" s="67">
        <f t="shared" si="1"/>
        <v>0</v>
      </c>
      <c r="L46" s="63" t="s">
        <v>195</v>
      </c>
      <c r="M46" s="1" t="s">
        <v>12</v>
      </c>
      <c r="P46" s="29" t="s">
        <v>592</v>
      </c>
      <c r="Q46" s="30">
        <v>50500</v>
      </c>
      <c r="R46" s="31" t="e">
        <f>#REF!+#REF!</f>
        <v>#REF!</v>
      </c>
      <c r="S46" s="20">
        <v>52500</v>
      </c>
    </row>
    <row r="47" spans="1:19" ht="14.45" customHeight="1" x14ac:dyDescent="0.25">
      <c r="A47" s="84"/>
      <c r="B47" s="16">
        <v>386</v>
      </c>
      <c r="C47" s="62"/>
      <c r="D47" s="62"/>
      <c r="E47" s="62"/>
      <c r="F47" s="63" t="s">
        <v>62</v>
      </c>
      <c r="G47" s="58" t="s">
        <v>62</v>
      </c>
      <c r="H47" s="64" t="s">
        <v>556</v>
      </c>
      <c r="I47" s="65" t="str">
        <f t="shared" si="0"/>
        <v xml:space="preserve"> 686</v>
      </c>
      <c r="J47" s="66" t="s">
        <v>556</v>
      </c>
      <c r="K47" s="67">
        <f t="shared" si="1"/>
        <v>0</v>
      </c>
      <c r="L47" s="63" t="s">
        <v>164</v>
      </c>
      <c r="M47" s="1" t="s">
        <v>12</v>
      </c>
      <c r="P47" s="18" t="s">
        <v>591</v>
      </c>
      <c r="Q47" s="28">
        <v>100000</v>
      </c>
      <c r="R47" s="73" t="e">
        <f>#REF!+#REF!</f>
        <v>#REF!</v>
      </c>
      <c r="S47" s="20">
        <v>72500</v>
      </c>
    </row>
    <row r="48" spans="1:19" ht="14.45" customHeight="1" x14ac:dyDescent="0.25">
      <c r="A48" s="84"/>
      <c r="B48" s="16">
        <v>388</v>
      </c>
      <c r="C48" s="62"/>
      <c r="D48" s="62"/>
      <c r="E48" s="62"/>
      <c r="F48" s="63" t="s">
        <v>29</v>
      </c>
      <c r="G48" s="58" t="s">
        <v>62</v>
      </c>
      <c r="H48" s="68" t="s">
        <v>558</v>
      </c>
      <c r="I48" s="65" t="str">
        <f t="shared" si="0"/>
        <v xml:space="preserve"> 829</v>
      </c>
      <c r="J48" s="66" t="s">
        <v>558</v>
      </c>
      <c r="K48" s="67">
        <f t="shared" si="1"/>
        <v>0</v>
      </c>
      <c r="L48" s="63" t="s">
        <v>172</v>
      </c>
      <c r="M48" s="1" t="s">
        <v>12</v>
      </c>
      <c r="P48" s="18" t="s">
        <v>591</v>
      </c>
      <c r="Q48" s="28">
        <v>75000</v>
      </c>
      <c r="R48" s="73" t="e">
        <f>#REF!+#REF!</f>
        <v>#REF!</v>
      </c>
      <c r="S48" s="20">
        <v>69000</v>
      </c>
    </row>
    <row r="49" spans="1:19" ht="14.45" customHeight="1" x14ac:dyDescent="0.25">
      <c r="A49" s="84"/>
      <c r="B49" s="16">
        <v>389</v>
      </c>
      <c r="C49" s="62"/>
      <c r="D49" s="62"/>
      <c r="E49" s="62"/>
      <c r="F49" s="63" t="s">
        <v>62</v>
      </c>
      <c r="G49" s="58" t="s">
        <v>62</v>
      </c>
      <c r="H49" s="68" t="s">
        <v>559</v>
      </c>
      <c r="I49" s="65" t="str">
        <f t="shared" si="0"/>
        <v xml:space="preserve"> 663</v>
      </c>
      <c r="J49" s="66" t="s">
        <v>559</v>
      </c>
      <c r="K49" s="67">
        <f t="shared" si="1"/>
        <v>0</v>
      </c>
      <c r="L49" s="63" t="s">
        <v>192</v>
      </c>
      <c r="M49" s="1" t="s">
        <v>12</v>
      </c>
      <c r="P49" s="18" t="s">
        <v>591</v>
      </c>
      <c r="Q49" s="28">
        <v>70000</v>
      </c>
      <c r="R49" s="73" t="e">
        <f>#REF!+#REF!</f>
        <v>#REF!</v>
      </c>
      <c r="S49" s="20">
        <v>65000</v>
      </c>
    </row>
    <row r="50" spans="1:19" ht="14.45" customHeight="1" x14ac:dyDescent="0.25">
      <c r="A50" s="84"/>
      <c r="B50" s="16">
        <v>391</v>
      </c>
      <c r="C50" s="62"/>
      <c r="D50" s="62"/>
      <c r="E50" s="62"/>
      <c r="F50" s="63" t="s">
        <v>62</v>
      </c>
      <c r="G50" s="58" t="s">
        <v>62</v>
      </c>
      <c r="H50" s="68" t="s">
        <v>561</v>
      </c>
      <c r="I50" s="65" t="str">
        <f t="shared" si="0"/>
        <v xml:space="preserve"> 988</v>
      </c>
      <c r="J50" s="66" t="s">
        <v>561</v>
      </c>
      <c r="K50" s="67">
        <f t="shared" si="1"/>
        <v>0</v>
      </c>
      <c r="L50" s="63" t="s">
        <v>202</v>
      </c>
      <c r="M50" s="1" t="s">
        <v>12</v>
      </c>
      <c r="P50" s="18" t="s">
        <v>591</v>
      </c>
      <c r="Q50" s="28">
        <v>80000</v>
      </c>
      <c r="R50" s="73" t="e">
        <f>#REF!+#REF!</f>
        <v>#REF!</v>
      </c>
      <c r="S50" s="20">
        <v>65000</v>
      </c>
    </row>
    <row r="51" spans="1:19" ht="14.45" customHeight="1" x14ac:dyDescent="0.25">
      <c r="A51" s="84"/>
      <c r="B51" s="16">
        <v>392</v>
      </c>
      <c r="C51" s="62"/>
      <c r="D51" s="62"/>
      <c r="E51" s="62"/>
      <c r="F51" s="63" t="s">
        <v>62</v>
      </c>
      <c r="G51" s="58" t="s">
        <v>62</v>
      </c>
      <c r="H51" s="68" t="s">
        <v>562</v>
      </c>
      <c r="I51" s="65" t="str">
        <f t="shared" si="0"/>
        <v xml:space="preserve"> 883</v>
      </c>
      <c r="J51" s="66" t="s">
        <v>562</v>
      </c>
      <c r="K51" s="67">
        <f t="shared" si="1"/>
        <v>0</v>
      </c>
      <c r="L51" s="63" t="s">
        <v>202</v>
      </c>
      <c r="M51" s="1" t="s">
        <v>12</v>
      </c>
      <c r="P51" s="18" t="s">
        <v>591</v>
      </c>
      <c r="Q51" s="28">
        <v>80000</v>
      </c>
      <c r="R51" s="73" t="e">
        <f>#REF!+#REF!</f>
        <v>#REF!</v>
      </c>
      <c r="S51" s="20">
        <v>65000</v>
      </c>
    </row>
    <row r="52" spans="1:19" ht="14.45" customHeight="1" x14ac:dyDescent="0.25">
      <c r="A52" s="84"/>
      <c r="B52" s="80">
        <v>393</v>
      </c>
      <c r="C52" s="62"/>
      <c r="D52" s="62"/>
      <c r="E52" s="62"/>
      <c r="F52" s="63" t="s">
        <v>62</v>
      </c>
      <c r="G52" s="58" t="s">
        <v>62</v>
      </c>
      <c r="H52" s="64" t="s">
        <v>563</v>
      </c>
      <c r="I52" s="65" t="str">
        <f t="shared" si="0"/>
        <v xml:space="preserve"> 836</v>
      </c>
      <c r="J52" s="66" t="s">
        <v>563</v>
      </c>
      <c r="K52" s="67">
        <f t="shared" si="1"/>
        <v>0</v>
      </c>
      <c r="L52" s="63" t="s">
        <v>158</v>
      </c>
      <c r="M52" s="1" t="s">
        <v>12</v>
      </c>
      <c r="P52" s="29" t="s">
        <v>592</v>
      </c>
      <c r="Q52" s="30">
        <v>70000</v>
      </c>
      <c r="R52" s="31" t="e">
        <f>#REF!+#REF!</f>
        <v>#REF!</v>
      </c>
      <c r="S52" s="20">
        <v>72000</v>
      </c>
    </row>
    <row r="53" spans="1:19" x14ac:dyDescent="0.25">
      <c r="A53" s="84"/>
      <c r="B53" s="80">
        <v>394</v>
      </c>
      <c r="C53" s="62"/>
      <c r="D53" s="62"/>
      <c r="E53" s="62"/>
      <c r="F53" s="63" t="s">
        <v>62</v>
      </c>
      <c r="G53" s="58" t="s">
        <v>62</v>
      </c>
      <c r="H53" s="64" t="s">
        <v>564</v>
      </c>
      <c r="I53" s="65" t="str">
        <f t="shared" si="0"/>
        <v xml:space="preserve"> 588</v>
      </c>
      <c r="J53" s="66" t="s">
        <v>564</v>
      </c>
      <c r="K53" s="67">
        <f t="shared" si="1"/>
        <v>0</v>
      </c>
      <c r="L53" s="63" t="s">
        <v>195</v>
      </c>
      <c r="M53" s="1" t="s">
        <v>12</v>
      </c>
      <c r="P53" s="29" t="s">
        <v>592</v>
      </c>
      <c r="Q53" s="30">
        <v>56000</v>
      </c>
      <c r="R53" s="31" t="e">
        <f>#REF!+#REF!</f>
        <v>#REF!</v>
      </c>
      <c r="S53" s="20">
        <v>57500</v>
      </c>
    </row>
    <row r="54" spans="1:19" ht="14.45" customHeight="1" x14ac:dyDescent="0.25">
      <c r="A54" s="84"/>
      <c r="B54" s="16">
        <v>395</v>
      </c>
      <c r="C54" s="62"/>
      <c r="D54" s="62"/>
      <c r="E54" s="62"/>
      <c r="F54" s="63" t="s">
        <v>62</v>
      </c>
      <c r="G54" s="58" t="s">
        <v>62</v>
      </c>
      <c r="H54" s="64" t="s">
        <v>565</v>
      </c>
      <c r="I54" s="65" t="str">
        <f t="shared" si="0"/>
        <v xml:space="preserve"> 684</v>
      </c>
      <c r="J54" s="66" t="s">
        <v>565</v>
      </c>
      <c r="K54" s="67">
        <f t="shared" si="1"/>
        <v>0</v>
      </c>
      <c r="L54" s="63" t="s">
        <v>186</v>
      </c>
      <c r="M54" s="1" t="s">
        <v>12</v>
      </c>
      <c r="P54" s="18" t="s">
        <v>591</v>
      </c>
      <c r="Q54" s="28">
        <v>85000</v>
      </c>
      <c r="R54" s="73" t="e">
        <f>#REF!+#REF!</f>
        <v>#REF!</v>
      </c>
      <c r="S54" s="20">
        <v>67500</v>
      </c>
    </row>
    <row r="55" spans="1:19" ht="14.45" customHeight="1" x14ac:dyDescent="0.25">
      <c r="A55" s="84"/>
      <c r="B55" s="80">
        <v>396</v>
      </c>
      <c r="C55" s="62"/>
      <c r="D55" s="62"/>
      <c r="E55" s="62"/>
      <c r="F55" s="63" t="s">
        <v>62</v>
      </c>
      <c r="G55" s="58" t="s">
        <v>62</v>
      </c>
      <c r="H55" s="64" t="s">
        <v>566</v>
      </c>
      <c r="I55" s="65" t="str">
        <f t="shared" si="0"/>
        <v xml:space="preserve"> 303</v>
      </c>
      <c r="J55" s="66" t="s">
        <v>566</v>
      </c>
      <c r="K55" s="67">
        <f t="shared" si="1"/>
        <v>0</v>
      </c>
      <c r="L55" s="63" t="s">
        <v>203</v>
      </c>
      <c r="M55" s="1" t="s">
        <v>12</v>
      </c>
      <c r="P55" s="29" t="s">
        <v>592</v>
      </c>
      <c r="Q55" s="30">
        <v>57000</v>
      </c>
      <c r="R55" s="31" t="e">
        <f>#REF!+#REF!</f>
        <v>#REF!</v>
      </c>
      <c r="S55" s="20">
        <v>60000</v>
      </c>
    </row>
    <row r="56" spans="1:19" ht="14.45" customHeight="1" x14ac:dyDescent="0.25">
      <c r="A56" s="84"/>
      <c r="B56" s="16">
        <v>397</v>
      </c>
      <c r="C56" s="62"/>
      <c r="D56" s="62"/>
      <c r="E56" s="62"/>
      <c r="F56" s="63" t="s">
        <v>62</v>
      </c>
      <c r="G56" s="58" t="s">
        <v>62</v>
      </c>
      <c r="H56" s="64" t="s">
        <v>567</v>
      </c>
      <c r="I56" s="65" t="str">
        <f t="shared" si="0"/>
        <v xml:space="preserve"> 157</v>
      </c>
      <c r="J56" s="66" t="s">
        <v>567</v>
      </c>
      <c r="K56" s="67">
        <f t="shared" si="1"/>
        <v>0</v>
      </c>
      <c r="L56" s="63" t="s">
        <v>203</v>
      </c>
      <c r="M56" s="1" t="s">
        <v>12</v>
      </c>
      <c r="P56" s="18" t="s">
        <v>591</v>
      </c>
      <c r="Q56" s="28">
        <v>70000</v>
      </c>
      <c r="R56" s="73" t="e">
        <f>#REF!+#REF!</f>
        <v>#REF!</v>
      </c>
      <c r="S56" s="20">
        <v>62000</v>
      </c>
    </row>
    <row r="57" spans="1:19" x14ac:dyDescent="0.25">
      <c r="A57" s="84"/>
      <c r="B57" s="16">
        <v>398</v>
      </c>
      <c r="C57" s="62"/>
      <c r="D57" s="62"/>
      <c r="E57" s="62"/>
      <c r="F57" s="63" t="s">
        <v>62</v>
      </c>
      <c r="G57" s="58" t="s">
        <v>62</v>
      </c>
      <c r="H57" s="64" t="s">
        <v>568</v>
      </c>
      <c r="I57" s="65" t="str">
        <f t="shared" si="0"/>
        <v xml:space="preserve"> 656</v>
      </c>
      <c r="J57" s="66" t="s">
        <v>568</v>
      </c>
      <c r="K57" s="67">
        <f t="shared" si="1"/>
        <v>0</v>
      </c>
      <c r="L57" s="63" t="s">
        <v>203</v>
      </c>
      <c r="M57" s="1" t="s">
        <v>12</v>
      </c>
      <c r="P57" s="18" t="s">
        <v>591</v>
      </c>
      <c r="Q57" s="28">
        <v>70000</v>
      </c>
      <c r="R57" s="73" t="e">
        <f>#REF!+#REF!</f>
        <v>#REF!</v>
      </c>
      <c r="S57" s="20">
        <v>62000</v>
      </c>
    </row>
    <row r="58" spans="1:19" x14ac:dyDescent="0.25">
      <c r="A58" s="84"/>
      <c r="B58" s="16">
        <v>399</v>
      </c>
      <c r="C58" s="62"/>
      <c r="D58" s="62"/>
      <c r="E58" s="62"/>
      <c r="F58" s="63" t="s">
        <v>62</v>
      </c>
      <c r="G58" s="58" t="s">
        <v>62</v>
      </c>
      <c r="H58" s="64" t="s">
        <v>569</v>
      </c>
      <c r="I58" s="65" t="str">
        <f t="shared" si="0"/>
        <v xml:space="preserve"> 146</v>
      </c>
      <c r="J58" s="66" t="s">
        <v>569</v>
      </c>
      <c r="K58" s="67">
        <f t="shared" si="1"/>
        <v>0</v>
      </c>
      <c r="L58" s="63" t="s">
        <v>90</v>
      </c>
      <c r="M58" s="1" t="s">
        <v>12</v>
      </c>
      <c r="P58" s="18" t="s">
        <v>591</v>
      </c>
      <c r="Q58" s="28">
        <v>71000</v>
      </c>
      <c r="R58" s="73" t="e">
        <f>#REF!+#REF!</f>
        <v>#REF!</v>
      </c>
      <c r="S58" s="20">
        <v>68000</v>
      </c>
    </row>
    <row r="59" spans="1:19" ht="14.45" customHeight="1" x14ac:dyDescent="0.25">
      <c r="A59" s="84"/>
      <c r="B59" s="16">
        <v>401</v>
      </c>
      <c r="C59" s="62"/>
      <c r="D59" s="62"/>
      <c r="E59" s="62"/>
      <c r="F59" s="63" t="s">
        <v>62</v>
      </c>
      <c r="G59" s="58" t="s">
        <v>62</v>
      </c>
      <c r="H59" s="68" t="s">
        <v>571</v>
      </c>
      <c r="I59" s="65" t="str">
        <f t="shared" si="0"/>
        <v xml:space="preserve"> 371</v>
      </c>
      <c r="J59" s="66" t="s">
        <v>571</v>
      </c>
      <c r="K59" s="67">
        <f t="shared" si="1"/>
        <v>0</v>
      </c>
      <c r="L59" s="63" t="s">
        <v>202</v>
      </c>
      <c r="M59" s="1" t="s">
        <v>12</v>
      </c>
      <c r="P59" s="18" t="s">
        <v>591</v>
      </c>
      <c r="Q59" s="28">
        <v>80000</v>
      </c>
      <c r="R59" s="73" t="e">
        <f>#REF!+#REF!</f>
        <v>#REF!</v>
      </c>
      <c r="S59" s="20">
        <v>65000</v>
      </c>
    </row>
    <row r="60" spans="1:19" ht="14.45" customHeight="1" x14ac:dyDescent="0.25">
      <c r="A60" s="84"/>
      <c r="B60" s="16">
        <v>356</v>
      </c>
      <c r="C60" s="62"/>
      <c r="D60" s="62"/>
      <c r="E60" s="62"/>
      <c r="F60" s="63" t="s">
        <v>56</v>
      </c>
      <c r="G60" s="58" t="s">
        <v>56</v>
      </c>
      <c r="H60" s="64" t="s">
        <v>530</v>
      </c>
      <c r="I60" s="65" t="str">
        <f t="shared" si="0"/>
        <v xml:space="preserve"> 187</v>
      </c>
      <c r="J60" s="66" t="s">
        <v>530</v>
      </c>
      <c r="K60" s="67">
        <f t="shared" si="1"/>
        <v>0</v>
      </c>
      <c r="L60" s="63" t="s">
        <v>164</v>
      </c>
      <c r="M60" s="1" t="s">
        <v>12</v>
      </c>
      <c r="P60" s="18" t="s">
        <v>591</v>
      </c>
      <c r="Q60" s="28">
        <v>100000</v>
      </c>
      <c r="R60" s="73" t="e">
        <f>#REF!+#REF!</f>
        <v>#REF!</v>
      </c>
      <c r="S60" s="20">
        <v>72500</v>
      </c>
    </row>
    <row r="61" spans="1:19" ht="14.45" customHeight="1" x14ac:dyDescent="0.25">
      <c r="A61" s="84"/>
      <c r="B61" s="16">
        <v>361</v>
      </c>
      <c r="C61" s="62"/>
      <c r="D61" s="62"/>
      <c r="E61" s="62"/>
      <c r="F61" s="63" t="s">
        <v>56</v>
      </c>
      <c r="G61" s="58" t="s">
        <v>56</v>
      </c>
      <c r="H61" s="68" t="s">
        <v>535</v>
      </c>
      <c r="I61" s="65" t="str">
        <f t="shared" si="0"/>
        <v xml:space="preserve"> 483</v>
      </c>
      <c r="J61" s="66" t="s">
        <v>535</v>
      </c>
      <c r="K61" s="67">
        <f t="shared" si="1"/>
        <v>0</v>
      </c>
      <c r="L61" s="63" t="s">
        <v>194</v>
      </c>
      <c r="M61" s="1" t="s">
        <v>12</v>
      </c>
      <c r="P61" s="18" t="s">
        <v>591</v>
      </c>
      <c r="Q61" s="28">
        <v>60000</v>
      </c>
      <c r="R61" s="73" t="e">
        <f>#REF!+#REF!</f>
        <v>#REF!</v>
      </c>
      <c r="S61" s="20">
        <v>56000</v>
      </c>
    </row>
    <row r="62" spans="1:19" ht="14.45" customHeight="1" x14ac:dyDescent="0.25">
      <c r="A62" s="84"/>
      <c r="B62" s="16">
        <v>363</v>
      </c>
      <c r="C62" s="62"/>
      <c r="D62" s="62"/>
      <c r="E62" s="62"/>
      <c r="F62" s="63" t="s">
        <v>56</v>
      </c>
      <c r="G62" s="58" t="s">
        <v>56</v>
      </c>
      <c r="H62" s="68" t="s">
        <v>537</v>
      </c>
      <c r="I62" s="65" t="str">
        <f t="shared" si="0"/>
        <v xml:space="preserve"> 451</v>
      </c>
      <c r="J62" s="66" t="s">
        <v>537</v>
      </c>
      <c r="K62" s="67">
        <f t="shared" si="1"/>
        <v>0</v>
      </c>
      <c r="L62" s="63" t="s">
        <v>193</v>
      </c>
      <c r="M62" s="1" t="s">
        <v>12</v>
      </c>
      <c r="P62" s="18" t="s">
        <v>591</v>
      </c>
      <c r="Q62" s="28">
        <v>72000</v>
      </c>
      <c r="R62" s="73" t="e">
        <f>#REF!+#REF!</f>
        <v>#REF!</v>
      </c>
      <c r="S62" s="20">
        <v>65000</v>
      </c>
    </row>
    <row r="63" spans="1:19" ht="14.45" customHeight="1" x14ac:dyDescent="0.25">
      <c r="A63" s="84"/>
      <c r="B63" s="16">
        <v>346</v>
      </c>
      <c r="C63" s="62"/>
      <c r="D63" s="62"/>
      <c r="E63" s="62"/>
      <c r="F63" s="63" t="s">
        <v>54</v>
      </c>
      <c r="G63" s="58" t="s">
        <v>54</v>
      </c>
      <c r="H63" s="64" t="s">
        <v>521</v>
      </c>
      <c r="I63" s="65" t="str">
        <f t="shared" si="0"/>
        <v xml:space="preserve"> 279</v>
      </c>
      <c r="J63" s="66" t="s">
        <v>521</v>
      </c>
      <c r="K63" s="67">
        <f t="shared" si="1"/>
        <v>0</v>
      </c>
      <c r="L63" s="63" t="s">
        <v>158</v>
      </c>
      <c r="M63" s="1" t="s">
        <v>12</v>
      </c>
      <c r="P63" s="18" t="s">
        <v>591</v>
      </c>
      <c r="Q63" s="28">
        <v>77500</v>
      </c>
      <c r="R63" s="73" t="e">
        <f>#REF!+#REF!</f>
        <v>#REF!</v>
      </c>
      <c r="S63" s="20">
        <v>72000</v>
      </c>
    </row>
    <row r="64" spans="1:19" ht="14.45" customHeight="1" x14ac:dyDescent="0.25">
      <c r="A64" s="84"/>
      <c r="B64" s="80">
        <v>347</v>
      </c>
      <c r="C64" s="62"/>
      <c r="D64" s="62"/>
      <c r="E64" s="62"/>
      <c r="F64" s="63" t="s">
        <v>54</v>
      </c>
      <c r="G64" s="58" t="s">
        <v>54</v>
      </c>
      <c r="H64" s="64" t="s">
        <v>522</v>
      </c>
      <c r="I64" s="65" t="str">
        <f t="shared" si="0"/>
        <v xml:space="preserve"> 288</v>
      </c>
      <c r="J64" s="66" t="s">
        <v>522</v>
      </c>
      <c r="K64" s="67">
        <f t="shared" si="1"/>
        <v>0</v>
      </c>
      <c r="L64" s="63" t="s">
        <v>186</v>
      </c>
      <c r="M64" s="1" t="s">
        <v>12</v>
      </c>
      <c r="P64" s="29" t="s">
        <v>592</v>
      </c>
      <c r="Q64" s="30">
        <v>65000</v>
      </c>
      <c r="R64" s="76" t="e">
        <f>#REF!+#REF!</f>
        <v>#REF!</v>
      </c>
      <c r="S64" s="20">
        <v>65000</v>
      </c>
    </row>
    <row r="65" spans="1:19" ht="14.45" customHeight="1" x14ac:dyDescent="0.25">
      <c r="A65" s="84"/>
      <c r="B65" s="16">
        <v>348</v>
      </c>
      <c r="C65" s="62"/>
      <c r="D65" s="62"/>
      <c r="E65" s="62"/>
      <c r="F65" s="63" t="s">
        <v>54</v>
      </c>
      <c r="G65" s="58" t="s">
        <v>54</v>
      </c>
      <c r="H65" s="68" t="s">
        <v>523</v>
      </c>
      <c r="I65" s="65" t="str">
        <f t="shared" si="0"/>
        <v xml:space="preserve"> 903</v>
      </c>
      <c r="J65" s="66" t="s">
        <v>523</v>
      </c>
      <c r="K65" s="67">
        <f t="shared" si="1"/>
        <v>0</v>
      </c>
      <c r="L65" s="63" t="s">
        <v>187</v>
      </c>
      <c r="M65" s="1" t="s">
        <v>12</v>
      </c>
      <c r="P65" s="18" t="s">
        <v>591</v>
      </c>
      <c r="Q65" s="28">
        <v>72500</v>
      </c>
      <c r="R65" s="73" t="e">
        <f>#REF!+#REF!</f>
        <v>#REF!</v>
      </c>
      <c r="S65" s="20">
        <v>71500</v>
      </c>
    </row>
    <row r="66" spans="1:19" ht="14.45" customHeight="1" x14ac:dyDescent="0.25">
      <c r="B66" s="80">
        <v>349</v>
      </c>
      <c r="C66" s="62"/>
      <c r="D66" s="62"/>
      <c r="E66" s="62"/>
      <c r="F66" s="63" t="s">
        <v>54</v>
      </c>
      <c r="G66" s="58" t="s">
        <v>54</v>
      </c>
      <c r="H66" s="68" t="s">
        <v>524</v>
      </c>
      <c r="I66" s="65" t="str">
        <f t="shared" si="0"/>
        <v xml:space="preserve"> 161</v>
      </c>
      <c r="J66" s="66" t="s">
        <v>524</v>
      </c>
      <c r="K66" s="67">
        <f t="shared" si="1"/>
        <v>0</v>
      </c>
      <c r="L66" s="63" t="s">
        <v>188</v>
      </c>
      <c r="M66" s="1" t="s">
        <v>12</v>
      </c>
      <c r="P66" s="29" t="s">
        <v>592</v>
      </c>
      <c r="Q66" s="30">
        <v>65000</v>
      </c>
      <c r="R66" s="31">
        <v>65000</v>
      </c>
      <c r="S66" s="20"/>
    </row>
    <row r="67" spans="1:19" ht="14.45" customHeight="1" x14ac:dyDescent="0.25">
      <c r="A67" s="84"/>
      <c r="B67" s="80">
        <v>351</v>
      </c>
      <c r="C67" s="62"/>
      <c r="D67" s="62"/>
      <c r="E67" s="62"/>
      <c r="F67" s="63" t="s">
        <v>54</v>
      </c>
      <c r="G67" s="58" t="s">
        <v>54</v>
      </c>
      <c r="H67" s="64" t="s">
        <v>526</v>
      </c>
      <c r="I67" s="65" t="str">
        <f t="shared" si="0"/>
        <v xml:space="preserve"> 122</v>
      </c>
      <c r="J67" s="66" t="s">
        <v>526</v>
      </c>
      <c r="K67" s="67">
        <f t="shared" si="1"/>
        <v>0</v>
      </c>
      <c r="L67" s="63" t="s">
        <v>186</v>
      </c>
      <c r="M67" s="1" t="s">
        <v>12</v>
      </c>
      <c r="P67" s="29" t="s">
        <v>592</v>
      </c>
      <c r="Q67" s="30">
        <v>70000</v>
      </c>
      <c r="R67" s="76" t="e">
        <f>#REF!+#REF!</f>
        <v>#REF!</v>
      </c>
      <c r="S67" s="20">
        <v>70000</v>
      </c>
    </row>
    <row r="68" spans="1:19" ht="14.45" customHeight="1" x14ac:dyDescent="0.25">
      <c r="A68" s="84"/>
      <c r="B68" s="80">
        <v>353</v>
      </c>
      <c r="C68" s="62"/>
      <c r="D68" s="62"/>
      <c r="E68" s="62"/>
      <c r="F68" s="63" t="s">
        <v>54</v>
      </c>
      <c r="G68" s="58" t="s">
        <v>54</v>
      </c>
      <c r="H68" s="64" t="s">
        <v>34</v>
      </c>
      <c r="I68" s="65" t="str">
        <f t="shared" si="0"/>
        <v xml:space="preserve"> 201</v>
      </c>
      <c r="J68" s="66" t="s">
        <v>34</v>
      </c>
      <c r="K68" s="67">
        <f t="shared" si="1"/>
        <v>0</v>
      </c>
      <c r="L68" s="63" t="s">
        <v>119</v>
      </c>
      <c r="M68" s="1" t="s">
        <v>12</v>
      </c>
      <c r="P68" s="29" t="s">
        <v>592</v>
      </c>
      <c r="Q68" s="30">
        <v>65000</v>
      </c>
      <c r="R68" s="76" t="e">
        <f>#REF!+#REF!</f>
        <v>#REF!</v>
      </c>
      <c r="S68" s="20">
        <v>66500</v>
      </c>
    </row>
    <row r="69" spans="1:19" ht="14.45" customHeight="1" x14ac:dyDescent="0.25">
      <c r="A69" s="84"/>
      <c r="B69" s="16">
        <v>354</v>
      </c>
      <c r="C69" s="62"/>
      <c r="D69" s="62"/>
      <c r="E69" s="62"/>
      <c r="F69" s="63" t="s">
        <v>54</v>
      </c>
      <c r="G69" s="58" t="s">
        <v>54</v>
      </c>
      <c r="H69" s="64" t="s">
        <v>528</v>
      </c>
      <c r="I69" s="65" t="str">
        <f t="shared" si="0"/>
        <v xml:space="preserve"> 725</v>
      </c>
      <c r="J69" s="66" t="s">
        <v>528</v>
      </c>
      <c r="K69" s="67">
        <f t="shared" si="1"/>
        <v>0</v>
      </c>
      <c r="L69" s="63" t="s">
        <v>190</v>
      </c>
      <c r="M69" s="1" t="s">
        <v>12</v>
      </c>
      <c r="P69" s="18" t="s">
        <v>591</v>
      </c>
      <c r="Q69" s="28">
        <v>85000</v>
      </c>
      <c r="R69" s="73" t="e">
        <f>#REF!+#REF!</f>
        <v>#REF!</v>
      </c>
      <c r="S69" s="20">
        <v>67000</v>
      </c>
    </row>
    <row r="70" spans="1:19" ht="14.45" customHeight="1" x14ac:dyDescent="0.25">
      <c r="B70" s="80">
        <v>355</v>
      </c>
      <c r="C70" s="62"/>
      <c r="D70" s="62"/>
      <c r="E70" s="62"/>
      <c r="F70" s="63" t="s">
        <v>54</v>
      </c>
      <c r="G70" s="58" t="s">
        <v>54</v>
      </c>
      <c r="H70" s="68" t="s">
        <v>529</v>
      </c>
      <c r="I70" s="65" t="str">
        <f t="shared" si="0"/>
        <v xml:space="preserve"> 275</v>
      </c>
      <c r="J70" s="66" t="s">
        <v>529</v>
      </c>
      <c r="K70" s="67">
        <f t="shared" si="1"/>
        <v>0</v>
      </c>
      <c r="L70" s="63" t="s">
        <v>191</v>
      </c>
      <c r="M70" s="1" t="s">
        <v>12</v>
      </c>
      <c r="P70" s="29" t="s">
        <v>592</v>
      </c>
      <c r="Q70" s="30">
        <v>65000</v>
      </c>
      <c r="R70" s="31">
        <v>65000</v>
      </c>
      <c r="S70" s="20"/>
    </row>
    <row r="71" spans="1:19" ht="14.45" customHeight="1" x14ac:dyDescent="0.25">
      <c r="A71" s="84"/>
      <c r="B71" s="80">
        <v>357</v>
      </c>
      <c r="C71" s="62"/>
      <c r="D71" s="62"/>
      <c r="E71" s="62"/>
      <c r="F71" s="63" t="s">
        <v>54</v>
      </c>
      <c r="G71" s="58" t="s">
        <v>54</v>
      </c>
      <c r="H71" s="68" t="s">
        <v>531</v>
      </c>
      <c r="I71" s="65" t="str">
        <f t="shared" ref="I71:I134" si="2">REPLACE(H71,1,3, )</f>
        <v xml:space="preserve"> 129</v>
      </c>
      <c r="J71" s="66" t="s">
        <v>531</v>
      </c>
      <c r="K71" s="67">
        <f t="shared" ref="K71:K134" si="3">IF(H71=J71,0,1)</f>
        <v>0</v>
      </c>
      <c r="L71" s="63" t="s">
        <v>189</v>
      </c>
      <c r="M71" s="1" t="s">
        <v>12</v>
      </c>
      <c r="P71" s="29" t="s">
        <v>592</v>
      </c>
      <c r="Q71" s="30">
        <v>67000</v>
      </c>
      <c r="R71" s="31" t="e">
        <f>#REF!+#REF!</f>
        <v>#REF!</v>
      </c>
      <c r="S71" s="20">
        <v>69500</v>
      </c>
    </row>
    <row r="72" spans="1:19" ht="14.45" customHeight="1" x14ac:dyDescent="0.25">
      <c r="A72" s="84"/>
      <c r="B72" s="16">
        <v>358</v>
      </c>
      <c r="C72" s="62"/>
      <c r="D72" s="62"/>
      <c r="E72" s="62"/>
      <c r="F72" s="63" t="s">
        <v>54</v>
      </c>
      <c r="G72" s="58" t="s">
        <v>54</v>
      </c>
      <c r="H72" s="68" t="s">
        <v>532</v>
      </c>
      <c r="I72" s="65" t="str">
        <f t="shared" si="2"/>
        <v xml:space="preserve"> 846</v>
      </c>
      <c r="J72" s="66" t="s">
        <v>532</v>
      </c>
      <c r="K72" s="67">
        <f t="shared" si="3"/>
        <v>0</v>
      </c>
      <c r="L72" s="63" t="s">
        <v>192</v>
      </c>
      <c r="M72" s="1" t="s">
        <v>12</v>
      </c>
      <c r="P72" s="18" t="s">
        <v>591</v>
      </c>
      <c r="Q72" s="28">
        <v>72000</v>
      </c>
      <c r="R72" s="73" t="e">
        <f>#REF!+#REF!</f>
        <v>#REF!</v>
      </c>
      <c r="S72" s="20">
        <v>70000</v>
      </c>
    </row>
    <row r="73" spans="1:19" ht="14.45" customHeight="1" x14ac:dyDescent="0.25">
      <c r="A73" s="84"/>
      <c r="B73" s="16">
        <v>359</v>
      </c>
      <c r="C73" s="62"/>
      <c r="D73" s="62"/>
      <c r="E73" s="62"/>
      <c r="F73" s="63" t="s">
        <v>54</v>
      </c>
      <c r="G73" s="58" t="s">
        <v>54</v>
      </c>
      <c r="H73" s="68" t="s">
        <v>533</v>
      </c>
      <c r="I73" s="65" t="str">
        <f t="shared" si="2"/>
        <v xml:space="preserve"> 260</v>
      </c>
      <c r="J73" s="66" t="s">
        <v>533</v>
      </c>
      <c r="K73" s="67">
        <f t="shared" si="3"/>
        <v>0</v>
      </c>
      <c r="L73" s="63" t="s">
        <v>193</v>
      </c>
      <c r="M73" s="1" t="s">
        <v>12</v>
      </c>
      <c r="P73" s="18" t="s">
        <v>591</v>
      </c>
      <c r="Q73" s="28">
        <v>77000</v>
      </c>
      <c r="R73" s="73" t="e">
        <f>#REF!+#REF!</f>
        <v>#REF!</v>
      </c>
      <c r="S73" s="20">
        <v>70000</v>
      </c>
    </row>
    <row r="74" spans="1:19" ht="14.45" customHeight="1" x14ac:dyDescent="0.25">
      <c r="A74" s="84"/>
      <c r="B74" s="16">
        <v>384</v>
      </c>
      <c r="C74" s="62"/>
      <c r="D74" s="62"/>
      <c r="E74" s="62"/>
      <c r="F74" s="63" t="s">
        <v>54</v>
      </c>
      <c r="G74" s="58" t="s">
        <v>54</v>
      </c>
      <c r="H74" s="68" t="s">
        <v>554</v>
      </c>
      <c r="I74" s="65" t="str">
        <f t="shared" si="2"/>
        <v xml:space="preserve"> 791</v>
      </c>
      <c r="J74" s="66" t="s">
        <v>554</v>
      </c>
      <c r="K74" s="67">
        <f t="shared" si="3"/>
        <v>0</v>
      </c>
      <c r="L74" s="63" t="s">
        <v>189</v>
      </c>
      <c r="M74" s="1" t="s">
        <v>12</v>
      </c>
      <c r="P74" s="18" t="s">
        <v>591</v>
      </c>
      <c r="Q74" s="28">
        <v>80000</v>
      </c>
      <c r="R74" s="73" t="e">
        <f>#REF!+#REF!</f>
        <v>#REF!</v>
      </c>
      <c r="S74" s="20">
        <v>69500</v>
      </c>
    </row>
    <row r="75" spans="1:19" ht="14.45" customHeight="1" x14ac:dyDescent="0.25">
      <c r="A75" s="84"/>
      <c r="B75" s="16">
        <v>352</v>
      </c>
      <c r="C75" s="62"/>
      <c r="D75" s="62"/>
      <c r="E75" s="62"/>
      <c r="F75" s="63" t="s">
        <v>55</v>
      </c>
      <c r="G75" s="58" t="s">
        <v>57</v>
      </c>
      <c r="H75" s="68" t="s">
        <v>527</v>
      </c>
      <c r="I75" s="65" t="str">
        <f t="shared" si="2"/>
        <v xml:space="preserve"> 454</v>
      </c>
      <c r="J75" s="66" t="s">
        <v>527</v>
      </c>
      <c r="K75" s="67">
        <f t="shared" si="3"/>
        <v>0</v>
      </c>
      <c r="L75" s="63" t="s">
        <v>160</v>
      </c>
      <c r="M75" s="1" t="s">
        <v>12</v>
      </c>
      <c r="P75" s="18" t="s">
        <v>591</v>
      </c>
      <c r="Q75" s="28">
        <v>85000</v>
      </c>
      <c r="R75" s="73" t="e">
        <f>#REF!+#REF!</f>
        <v>#REF!</v>
      </c>
      <c r="S75" s="20">
        <v>75000</v>
      </c>
    </row>
    <row r="76" spans="1:19" ht="14.45" customHeight="1" x14ac:dyDescent="0.25">
      <c r="A76" s="84"/>
      <c r="B76" s="16">
        <v>360</v>
      </c>
      <c r="C76" s="62"/>
      <c r="D76" s="62"/>
      <c r="E76" s="62"/>
      <c r="F76" s="63" t="s">
        <v>57</v>
      </c>
      <c r="G76" s="58" t="s">
        <v>57</v>
      </c>
      <c r="H76" s="64" t="s">
        <v>534</v>
      </c>
      <c r="I76" s="65" t="str">
        <f t="shared" si="2"/>
        <v xml:space="preserve"> 828</v>
      </c>
      <c r="J76" s="66" t="s">
        <v>534</v>
      </c>
      <c r="K76" s="67">
        <f t="shared" si="3"/>
        <v>0</v>
      </c>
      <c r="L76" s="63" t="s">
        <v>90</v>
      </c>
      <c r="M76" s="1" t="s">
        <v>12</v>
      </c>
      <c r="P76" s="18" t="s">
        <v>591</v>
      </c>
      <c r="Q76" s="28">
        <v>71000</v>
      </c>
      <c r="R76" s="73" t="e">
        <f>#REF!+#REF!</f>
        <v>#REF!</v>
      </c>
      <c r="S76" s="20">
        <v>69000</v>
      </c>
    </row>
    <row r="77" spans="1:19" ht="14.45" customHeight="1" x14ac:dyDescent="0.25">
      <c r="A77" s="84"/>
      <c r="B77" s="80">
        <v>362</v>
      </c>
      <c r="C77" s="62"/>
      <c r="D77" s="62"/>
      <c r="E77" s="62"/>
      <c r="F77" s="63" t="s">
        <v>58</v>
      </c>
      <c r="G77" s="58" t="s">
        <v>58</v>
      </c>
      <c r="H77" s="64" t="s">
        <v>536</v>
      </c>
      <c r="I77" s="65" t="str">
        <f t="shared" si="2"/>
        <v xml:space="preserve"> 916</v>
      </c>
      <c r="J77" s="66" t="s">
        <v>536</v>
      </c>
      <c r="K77" s="67">
        <f t="shared" si="3"/>
        <v>0</v>
      </c>
      <c r="L77" s="63" t="s">
        <v>195</v>
      </c>
      <c r="M77" s="1" t="s">
        <v>12</v>
      </c>
      <c r="P77" s="29" t="s">
        <v>592</v>
      </c>
      <c r="Q77" s="30">
        <v>56000</v>
      </c>
      <c r="R77" s="31" t="e">
        <f>#REF!+#REF!</f>
        <v>#REF!</v>
      </c>
      <c r="S77" s="20">
        <v>57500</v>
      </c>
    </row>
    <row r="78" spans="1:19" ht="14.45" customHeight="1" x14ac:dyDescent="0.25">
      <c r="A78" s="84"/>
      <c r="B78" s="15">
        <v>4</v>
      </c>
      <c r="C78" s="62"/>
      <c r="D78" s="62"/>
      <c r="E78" s="62"/>
      <c r="F78" s="63" t="s">
        <v>39</v>
      </c>
      <c r="G78" s="58" t="s">
        <v>39</v>
      </c>
      <c r="H78" s="69" t="s">
        <v>208</v>
      </c>
      <c r="I78" s="65" t="str">
        <f t="shared" si="2"/>
        <v xml:space="preserve"> 739</v>
      </c>
      <c r="J78" s="66" t="s">
        <v>208</v>
      </c>
      <c r="K78" s="67">
        <f t="shared" si="3"/>
        <v>0</v>
      </c>
      <c r="L78" s="63" t="s">
        <v>70</v>
      </c>
      <c r="M78" s="1" t="s">
        <v>12</v>
      </c>
      <c r="P78" s="18" t="s">
        <v>591</v>
      </c>
      <c r="Q78" s="28">
        <v>98000</v>
      </c>
      <c r="R78" s="73" t="e">
        <f>#REF!+#REF!</f>
        <v>#REF!</v>
      </c>
      <c r="S78" s="25">
        <v>91000</v>
      </c>
    </row>
    <row r="79" spans="1:19" ht="14.45" customHeight="1" x14ac:dyDescent="0.25">
      <c r="A79" s="84"/>
      <c r="B79" s="80">
        <v>5</v>
      </c>
      <c r="C79" s="62"/>
      <c r="D79" s="62"/>
      <c r="E79" s="62"/>
      <c r="F79" s="63" t="s">
        <v>39</v>
      </c>
      <c r="G79" s="58" t="s">
        <v>39</v>
      </c>
      <c r="H79" s="64" t="s">
        <v>209</v>
      </c>
      <c r="I79" s="65" t="str">
        <f t="shared" si="2"/>
        <v xml:space="preserve"> 130</v>
      </c>
      <c r="J79" s="66" t="s">
        <v>209</v>
      </c>
      <c r="K79" s="67">
        <f t="shared" si="3"/>
        <v>0</v>
      </c>
      <c r="L79" s="63" t="s">
        <v>71</v>
      </c>
      <c r="M79" s="1" t="s">
        <v>12</v>
      </c>
      <c r="P79" s="29" t="s">
        <v>592</v>
      </c>
      <c r="Q79" s="30">
        <v>72000</v>
      </c>
      <c r="R79" s="31" t="e">
        <f>#REF!+#REF!</f>
        <v>#REF!</v>
      </c>
      <c r="S79" s="20">
        <v>74500</v>
      </c>
    </row>
    <row r="80" spans="1:19" ht="14.45" customHeight="1" x14ac:dyDescent="0.25">
      <c r="A80" s="84"/>
      <c r="B80" s="15">
        <v>6</v>
      </c>
      <c r="C80" s="62"/>
      <c r="D80" s="62"/>
      <c r="E80" s="62"/>
      <c r="F80" s="63" t="s">
        <v>39</v>
      </c>
      <c r="G80" s="58" t="s">
        <v>39</v>
      </c>
      <c r="H80" s="69" t="s">
        <v>210</v>
      </c>
      <c r="I80" s="65" t="str">
        <f t="shared" si="2"/>
        <v xml:space="preserve"> 433</v>
      </c>
      <c r="J80" s="66" t="s">
        <v>210</v>
      </c>
      <c r="K80" s="67">
        <f t="shared" si="3"/>
        <v>0</v>
      </c>
      <c r="L80" s="63" t="s">
        <v>70</v>
      </c>
      <c r="M80" s="1" t="s">
        <v>12</v>
      </c>
      <c r="P80" s="18" t="s">
        <v>591</v>
      </c>
      <c r="Q80" s="28">
        <v>98000</v>
      </c>
      <c r="R80" s="73" t="e">
        <f>#REF!+#REF!</f>
        <v>#REF!</v>
      </c>
      <c r="S80" s="25">
        <v>91000</v>
      </c>
    </row>
    <row r="81" spans="1:19" ht="14.45" customHeight="1" x14ac:dyDescent="0.25">
      <c r="A81" s="84"/>
      <c r="B81" s="87">
        <v>7</v>
      </c>
      <c r="C81" s="62"/>
      <c r="D81" s="62"/>
      <c r="E81" s="62"/>
      <c r="F81" s="63" t="s">
        <v>39</v>
      </c>
      <c r="G81" s="58" t="s">
        <v>39</v>
      </c>
      <c r="H81" s="68" t="s">
        <v>211</v>
      </c>
      <c r="I81" s="65" t="str">
        <f t="shared" si="2"/>
        <v xml:space="preserve"> 565</v>
      </c>
      <c r="J81" s="66" t="s">
        <v>211</v>
      </c>
      <c r="K81" s="67">
        <f t="shared" si="3"/>
        <v>0</v>
      </c>
      <c r="L81" s="63" t="s">
        <v>72</v>
      </c>
      <c r="M81" s="1" t="s">
        <v>12</v>
      </c>
      <c r="P81" s="29" t="s">
        <v>592</v>
      </c>
      <c r="Q81" s="30">
        <v>71500</v>
      </c>
      <c r="R81" s="31" t="e">
        <f>#REF!+#REF!</f>
        <v>#REF!</v>
      </c>
      <c r="S81" s="25">
        <v>72000</v>
      </c>
    </row>
    <row r="82" spans="1:19" ht="14.45" customHeight="1" x14ac:dyDescent="0.25">
      <c r="A82" s="84"/>
      <c r="B82" s="15">
        <v>10</v>
      </c>
      <c r="C82" s="62"/>
      <c r="D82" s="62"/>
      <c r="E82" s="62"/>
      <c r="F82" s="63" t="s">
        <v>39</v>
      </c>
      <c r="G82" s="58" t="s">
        <v>39</v>
      </c>
      <c r="H82" s="68" t="s">
        <v>214</v>
      </c>
      <c r="I82" s="65" t="str">
        <f t="shared" si="2"/>
        <v xml:space="preserve"> 128</v>
      </c>
      <c r="J82" s="66" t="s">
        <v>214</v>
      </c>
      <c r="K82" s="67">
        <f t="shared" si="3"/>
        <v>0</v>
      </c>
      <c r="L82" s="63" t="s">
        <v>73</v>
      </c>
      <c r="M82" s="1" t="s">
        <v>12</v>
      </c>
      <c r="P82" s="18" t="s">
        <v>591</v>
      </c>
      <c r="Q82" s="28">
        <v>100000</v>
      </c>
      <c r="R82" s="73">
        <v>97500</v>
      </c>
      <c r="S82" s="25">
        <v>77500</v>
      </c>
    </row>
    <row r="83" spans="1:19" x14ac:dyDescent="0.25">
      <c r="A83" s="84"/>
      <c r="B83" s="80">
        <v>11</v>
      </c>
      <c r="C83" s="62"/>
      <c r="D83" s="62"/>
      <c r="E83" s="62"/>
      <c r="F83" s="63" t="s">
        <v>39</v>
      </c>
      <c r="G83" s="58" t="s">
        <v>39</v>
      </c>
      <c r="H83" s="64" t="s">
        <v>215</v>
      </c>
      <c r="I83" s="65" t="str">
        <f t="shared" si="2"/>
        <v xml:space="preserve"> 966</v>
      </c>
      <c r="J83" s="66" t="s">
        <v>215</v>
      </c>
      <c r="K83" s="67">
        <f t="shared" si="3"/>
        <v>0</v>
      </c>
      <c r="L83" s="63" t="s">
        <v>71</v>
      </c>
      <c r="M83" s="1" t="s">
        <v>12</v>
      </c>
      <c r="P83" s="29" t="s">
        <v>592</v>
      </c>
      <c r="Q83" s="30">
        <v>70000</v>
      </c>
      <c r="R83" s="31" t="e">
        <f>#REF!+#REF!</f>
        <v>#REF!</v>
      </c>
      <c r="S83" s="20">
        <v>72500</v>
      </c>
    </row>
    <row r="84" spans="1:19" ht="14.45" customHeight="1" x14ac:dyDescent="0.25">
      <c r="A84" s="84"/>
      <c r="B84" s="14">
        <v>12</v>
      </c>
      <c r="C84" s="62"/>
      <c r="D84" s="62"/>
      <c r="E84" s="62"/>
      <c r="F84" s="63" t="s">
        <v>39</v>
      </c>
      <c r="G84" s="58" t="s">
        <v>39</v>
      </c>
      <c r="H84" s="64" t="s">
        <v>216</v>
      </c>
      <c r="I84" s="65" t="str">
        <f t="shared" si="2"/>
        <v xml:space="preserve"> 311</v>
      </c>
      <c r="J84" s="66" t="s">
        <v>216</v>
      </c>
      <c r="K84" s="67">
        <f t="shared" si="3"/>
        <v>0</v>
      </c>
      <c r="L84" s="63" t="s">
        <v>74</v>
      </c>
      <c r="M84" s="1" t="s">
        <v>12</v>
      </c>
      <c r="P84" s="18" t="s">
        <v>591</v>
      </c>
      <c r="Q84" s="28">
        <v>72500</v>
      </c>
      <c r="R84" s="73" t="e">
        <f>#REF!+#REF!</f>
        <v>#REF!</v>
      </c>
      <c r="S84" s="20">
        <v>71500</v>
      </c>
    </row>
    <row r="85" spans="1:19" ht="14.45" customHeight="1" x14ac:dyDescent="0.25">
      <c r="A85" s="84"/>
      <c r="B85" s="16">
        <v>13</v>
      </c>
      <c r="C85" s="62"/>
      <c r="D85" s="62"/>
      <c r="E85" s="62"/>
      <c r="F85" s="63" t="s">
        <v>39</v>
      </c>
      <c r="G85" s="58" t="s">
        <v>39</v>
      </c>
      <c r="H85" s="64" t="s">
        <v>217</v>
      </c>
      <c r="I85" s="65" t="str">
        <f t="shared" si="2"/>
        <v xml:space="preserve"> 982</v>
      </c>
      <c r="J85" s="66" t="s">
        <v>217</v>
      </c>
      <c r="K85" s="67">
        <f t="shared" si="3"/>
        <v>0</v>
      </c>
      <c r="L85" s="63" t="s">
        <v>71</v>
      </c>
      <c r="M85" s="1" t="s">
        <v>12</v>
      </c>
      <c r="P85" s="18" t="s">
        <v>591</v>
      </c>
      <c r="Q85" s="28">
        <v>65000</v>
      </c>
      <c r="R85" s="73" t="e">
        <f>#REF!+#REF!</f>
        <v>#REF!</v>
      </c>
      <c r="S85" s="20">
        <v>65000</v>
      </c>
    </row>
    <row r="86" spans="1:19" ht="14.45" customHeight="1" x14ac:dyDescent="0.25">
      <c r="A86" s="84"/>
      <c r="B86" s="14">
        <v>14</v>
      </c>
      <c r="C86" s="62"/>
      <c r="D86" s="62"/>
      <c r="E86" s="62"/>
      <c r="F86" s="63" t="s">
        <v>39</v>
      </c>
      <c r="G86" s="58" t="s">
        <v>39</v>
      </c>
      <c r="H86" s="68" t="s">
        <v>218</v>
      </c>
      <c r="I86" s="65" t="str">
        <f t="shared" si="2"/>
        <v xml:space="preserve"> 505</v>
      </c>
      <c r="J86" s="66" t="s">
        <v>218</v>
      </c>
      <c r="K86" s="67">
        <f t="shared" si="3"/>
        <v>0</v>
      </c>
      <c r="L86" s="63" t="s">
        <v>75</v>
      </c>
      <c r="M86" s="1" t="s">
        <v>12</v>
      </c>
      <c r="P86" s="18" t="s">
        <v>591</v>
      </c>
      <c r="Q86" s="28">
        <v>86000</v>
      </c>
      <c r="R86" s="73" t="e">
        <f>#REF!+#REF!</f>
        <v>#REF!</v>
      </c>
      <c r="S86" s="20">
        <v>82500</v>
      </c>
    </row>
    <row r="87" spans="1:19" ht="14.45" customHeight="1" x14ac:dyDescent="0.25">
      <c r="A87" s="84"/>
      <c r="B87" s="81">
        <v>16</v>
      </c>
      <c r="C87" s="62"/>
      <c r="D87" s="62"/>
      <c r="E87" s="62"/>
      <c r="F87" s="63" t="s">
        <v>39</v>
      </c>
      <c r="G87" s="58" t="s">
        <v>39</v>
      </c>
      <c r="H87" s="64" t="s">
        <v>220</v>
      </c>
      <c r="I87" s="65" t="str">
        <f t="shared" si="2"/>
        <v xml:space="preserve"> 877</v>
      </c>
      <c r="J87" s="66" t="s">
        <v>220</v>
      </c>
      <c r="K87" s="67">
        <f t="shared" si="3"/>
        <v>0</v>
      </c>
      <c r="L87" s="63" t="s">
        <v>77</v>
      </c>
      <c r="M87" s="1" t="s">
        <v>12</v>
      </c>
      <c r="P87" s="29" t="s">
        <v>592</v>
      </c>
      <c r="Q87" s="30">
        <v>66000</v>
      </c>
      <c r="R87" s="31" t="e">
        <f>#REF!+#REF!</f>
        <v>#REF!</v>
      </c>
      <c r="S87" s="20">
        <v>67000</v>
      </c>
    </row>
    <row r="88" spans="1:19" ht="14.45" customHeight="1" x14ac:dyDescent="0.25">
      <c r="A88" s="84"/>
      <c r="B88" s="14">
        <v>17</v>
      </c>
      <c r="C88" s="62"/>
      <c r="D88" s="62"/>
      <c r="E88" s="62"/>
      <c r="F88" s="63" t="s">
        <v>39</v>
      </c>
      <c r="G88" s="58" t="s">
        <v>39</v>
      </c>
      <c r="H88" s="68" t="s">
        <v>221</v>
      </c>
      <c r="I88" s="65" t="str">
        <f t="shared" si="2"/>
        <v xml:space="preserve"> 948</v>
      </c>
      <c r="J88" s="66" t="s">
        <v>221</v>
      </c>
      <c r="K88" s="67">
        <f t="shared" si="3"/>
        <v>0</v>
      </c>
      <c r="L88" s="63" t="s">
        <v>75</v>
      </c>
      <c r="M88" s="1" t="s">
        <v>12</v>
      </c>
      <c r="P88" s="18" t="s">
        <v>591</v>
      </c>
      <c r="Q88" s="28">
        <v>99000</v>
      </c>
      <c r="R88" s="73" t="e">
        <f>#REF!+#REF!</f>
        <v>#REF!</v>
      </c>
      <c r="S88" s="20">
        <v>95000</v>
      </c>
    </row>
    <row r="89" spans="1:19" ht="14.45" customHeight="1" x14ac:dyDescent="0.25">
      <c r="B89" s="81">
        <v>18</v>
      </c>
      <c r="C89" s="62"/>
      <c r="D89" s="62"/>
      <c r="E89" s="62"/>
      <c r="F89" s="63" t="s">
        <v>39</v>
      </c>
      <c r="G89" s="58" t="s">
        <v>39</v>
      </c>
      <c r="H89" s="68" t="s">
        <v>222</v>
      </c>
      <c r="I89" s="65" t="str">
        <f t="shared" si="2"/>
        <v xml:space="preserve"> 756</v>
      </c>
      <c r="J89" s="66" t="s">
        <v>222</v>
      </c>
      <c r="K89" s="67">
        <f t="shared" si="3"/>
        <v>0</v>
      </c>
      <c r="L89" s="63" t="s">
        <v>78</v>
      </c>
      <c r="M89" s="1" t="s">
        <v>12</v>
      </c>
      <c r="P89" s="29" t="s">
        <v>592</v>
      </c>
      <c r="Q89" s="30">
        <v>73000</v>
      </c>
      <c r="R89" s="31">
        <v>73000</v>
      </c>
      <c r="S89" s="20"/>
    </row>
    <row r="90" spans="1:19" ht="14.45" customHeight="1" x14ac:dyDescent="0.25">
      <c r="A90" s="84"/>
      <c r="B90" s="14">
        <v>19</v>
      </c>
      <c r="C90" s="62"/>
      <c r="D90" s="62"/>
      <c r="E90" s="62"/>
      <c r="F90" s="63" t="s">
        <v>39</v>
      </c>
      <c r="G90" s="58" t="s">
        <v>39</v>
      </c>
      <c r="H90" s="68" t="s">
        <v>223</v>
      </c>
      <c r="I90" s="65" t="str">
        <f t="shared" si="2"/>
        <v xml:space="preserve"> 823</v>
      </c>
      <c r="J90" s="66" t="s">
        <v>223</v>
      </c>
      <c r="K90" s="67">
        <f t="shared" si="3"/>
        <v>0</v>
      </c>
      <c r="L90" s="63" t="s">
        <v>79</v>
      </c>
      <c r="M90" s="1" t="s">
        <v>12</v>
      </c>
      <c r="P90" s="18" t="s">
        <v>591</v>
      </c>
      <c r="Q90" s="28">
        <v>72500</v>
      </c>
      <c r="R90" s="73" t="e">
        <f>#REF!+#REF!</f>
        <v>#REF!</v>
      </c>
      <c r="S90" s="20">
        <v>72500</v>
      </c>
    </row>
    <row r="91" spans="1:19" ht="14.45" customHeight="1" x14ac:dyDescent="0.25">
      <c r="B91" s="81">
        <v>20</v>
      </c>
      <c r="C91" s="62"/>
      <c r="D91" s="62"/>
      <c r="E91" s="62"/>
      <c r="F91" s="63" t="s">
        <v>39</v>
      </c>
      <c r="G91" s="58" t="s">
        <v>39</v>
      </c>
      <c r="H91" s="68" t="s">
        <v>224</v>
      </c>
      <c r="I91" s="65" t="str">
        <f t="shared" si="2"/>
        <v xml:space="preserve"> 047</v>
      </c>
      <c r="J91" s="66" t="s">
        <v>224</v>
      </c>
      <c r="K91" s="67">
        <f t="shared" si="3"/>
        <v>0</v>
      </c>
      <c r="L91" s="63" t="s">
        <v>80</v>
      </c>
      <c r="M91" s="1" t="s">
        <v>12</v>
      </c>
      <c r="P91" s="29" t="s">
        <v>592</v>
      </c>
      <c r="Q91" s="30">
        <v>70000</v>
      </c>
      <c r="R91" s="31">
        <v>70000</v>
      </c>
      <c r="S91" s="20"/>
    </row>
    <row r="92" spans="1:19" ht="14.45" customHeight="1" x14ac:dyDescent="0.25">
      <c r="A92" s="84"/>
      <c r="B92" s="14">
        <v>21</v>
      </c>
      <c r="C92" s="62"/>
      <c r="D92" s="62"/>
      <c r="E92" s="62"/>
      <c r="F92" s="63" t="s">
        <v>39</v>
      </c>
      <c r="G92" s="58" t="s">
        <v>39</v>
      </c>
      <c r="H92" s="68" t="s">
        <v>225</v>
      </c>
      <c r="I92" s="65" t="str">
        <f t="shared" si="2"/>
        <v xml:space="preserve"> 799</v>
      </c>
      <c r="J92" s="66" t="s">
        <v>225</v>
      </c>
      <c r="K92" s="67">
        <f t="shared" si="3"/>
        <v>0</v>
      </c>
      <c r="L92" s="63" t="s">
        <v>81</v>
      </c>
      <c r="M92" s="1" t="s">
        <v>12</v>
      </c>
      <c r="P92" s="18" t="s">
        <v>591</v>
      </c>
      <c r="Q92" s="28">
        <v>80000</v>
      </c>
      <c r="R92" s="73" t="e">
        <f>#REF!+#REF!</f>
        <v>#REF!</v>
      </c>
      <c r="S92" s="20">
        <v>70000</v>
      </c>
    </row>
    <row r="93" spans="1:19" ht="14.45" customHeight="1" x14ac:dyDescent="0.25">
      <c r="A93" s="84"/>
      <c r="B93" s="16">
        <v>22</v>
      </c>
      <c r="C93" s="62"/>
      <c r="D93" s="62"/>
      <c r="E93" s="62"/>
      <c r="F93" s="63" t="s">
        <v>39</v>
      </c>
      <c r="G93" s="58" t="s">
        <v>39</v>
      </c>
      <c r="H93" s="64" t="s">
        <v>226</v>
      </c>
      <c r="I93" s="65" t="str">
        <f t="shared" si="2"/>
        <v xml:space="preserve"> 421</v>
      </c>
      <c r="J93" s="66" t="s">
        <v>226</v>
      </c>
      <c r="K93" s="67">
        <f t="shared" si="3"/>
        <v>0</v>
      </c>
      <c r="L93" s="63" t="s">
        <v>82</v>
      </c>
      <c r="M93" s="1" t="s">
        <v>12</v>
      </c>
      <c r="P93" s="18" t="s">
        <v>591</v>
      </c>
      <c r="Q93" s="28">
        <v>160000</v>
      </c>
      <c r="R93" s="73" t="e">
        <f>#REF!+#REF!</f>
        <v>#REF!</v>
      </c>
      <c r="S93" s="26">
        <v>154000</v>
      </c>
    </row>
    <row r="94" spans="1:19" ht="14.45" customHeight="1" x14ac:dyDescent="0.25">
      <c r="A94" s="84"/>
      <c r="B94" s="80">
        <v>23</v>
      </c>
      <c r="C94" s="62"/>
      <c r="D94" s="62"/>
      <c r="E94" s="62"/>
      <c r="F94" s="63" t="s">
        <v>39</v>
      </c>
      <c r="G94" s="58" t="s">
        <v>39</v>
      </c>
      <c r="H94" s="68" t="s">
        <v>227</v>
      </c>
      <c r="I94" s="65" t="str">
        <f t="shared" si="2"/>
        <v xml:space="preserve"> 609</v>
      </c>
      <c r="J94" s="66" t="s">
        <v>227</v>
      </c>
      <c r="K94" s="67">
        <f t="shared" si="3"/>
        <v>0</v>
      </c>
      <c r="L94" s="63" t="s">
        <v>83</v>
      </c>
      <c r="M94" s="1" t="s">
        <v>12</v>
      </c>
      <c r="P94" s="29" t="s">
        <v>592</v>
      </c>
      <c r="Q94" s="30">
        <v>70500</v>
      </c>
      <c r="R94" s="31" t="e">
        <f>#REF!+#REF!</f>
        <v>#REF!</v>
      </c>
      <c r="S94" s="26">
        <v>70500</v>
      </c>
    </row>
    <row r="95" spans="1:19" ht="14.45" customHeight="1" x14ac:dyDescent="0.25">
      <c r="A95" s="84"/>
      <c r="B95" s="16">
        <v>24</v>
      </c>
      <c r="C95" s="62"/>
      <c r="D95" s="62"/>
      <c r="E95" s="62"/>
      <c r="F95" s="58" t="s">
        <v>39</v>
      </c>
      <c r="G95" s="58" t="s">
        <v>39</v>
      </c>
      <c r="H95" s="64" t="s">
        <v>228</v>
      </c>
      <c r="I95" s="65" t="str">
        <f t="shared" si="2"/>
        <v xml:space="preserve"> 148</v>
      </c>
      <c r="J95" s="66" t="s">
        <v>228</v>
      </c>
      <c r="K95" s="67">
        <f t="shared" si="3"/>
        <v>0</v>
      </c>
      <c r="L95" s="63" t="s">
        <v>82</v>
      </c>
      <c r="M95" s="1" t="s">
        <v>12</v>
      </c>
      <c r="P95" s="18" t="s">
        <v>591</v>
      </c>
      <c r="Q95" s="28">
        <v>140000</v>
      </c>
      <c r="R95" s="73" t="e">
        <f>#REF!+#REF!</f>
        <v>#REF!</v>
      </c>
      <c r="S95" s="20">
        <v>138000</v>
      </c>
    </row>
    <row r="96" spans="1:19" ht="14.45" customHeight="1" x14ac:dyDescent="0.25">
      <c r="A96" s="84"/>
      <c r="B96" s="81">
        <v>47</v>
      </c>
      <c r="C96" s="62"/>
      <c r="D96" s="62"/>
      <c r="E96" s="62"/>
      <c r="F96" s="63" t="s">
        <v>39</v>
      </c>
      <c r="G96" s="58" t="s">
        <v>39</v>
      </c>
      <c r="H96" s="68" t="s">
        <v>243</v>
      </c>
      <c r="I96" s="65" t="str">
        <f t="shared" si="2"/>
        <v xml:space="preserve"> 898</v>
      </c>
      <c r="J96" s="66" t="s">
        <v>243</v>
      </c>
      <c r="K96" s="67">
        <f t="shared" si="3"/>
        <v>0</v>
      </c>
      <c r="L96" s="63" t="s">
        <v>91</v>
      </c>
      <c r="M96" s="1" t="s">
        <v>12</v>
      </c>
      <c r="P96" s="29" t="s">
        <v>592</v>
      </c>
      <c r="Q96" s="30">
        <v>60000</v>
      </c>
      <c r="R96" s="31" t="e">
        <f>#REF!+#REF!</f>
        <v>#REF!</v>
      </c>
      <c r="S96" s="20">
        <v>62500</v>
      </c>
    </row>
    <row r="97" spans="1:19" ht="14.45" customHeight="1" x14ac:dyDescent="0.25">
      <c r="A97" s="84"/>
      <c r="B97" s="81">
        <v>55</v>
      </c>
      <c r="C97" s="62"/>
      <c r="D97" s="62"/>
      <c r="E97" s="62"/>
      <c r="F97" s="63" t="s">
        <v>39</v>
      </c>
      <c r="G97" s="58" t="s">
        <v>39</v>
      </c>
      <c r="H97" s="68" t="s">
        <v>251</v>
      </c>
      <c r="I97" s="65" t="str">
        <f t="shared" si="2"/>
        <v xml:space="preserve"> 927</v>
      </c>
      <c r="J97" s="66" t="s">
        <v>251</v>
      </c>
      <c r="K97" s="67">
        <f t="shared" si="3"/>
        <v>0</v>
      </c>
      <c r="L97" s="63" t="s">
        <v>91</v>
      </c>
      <c r="M97" s="1" t="s">
        <v>12</v>
      </c>
      <c r="P97" s="29" t="s">
        <v>592</v>
      </c>
      <c r="Q97" s="30">
        <v>65000</v>
      </c>
      <c r="R97" s="31" t="e">
        <f>#REF!+#REF!</f>
        <v>#REF!</v>
      </c>
      <c r="S97" s="20">
        <v>67500</v>
      </c>
    </row>
    <row r="98" spans="1:19" ht="14.45" customHeight="1" x14ac:dyDescent="0.25">
      <c r="A98" s="84"/>
      <c r="B98" s="14">
        <v>56</v>
      </c>
      <c r="C98" s="62"/>
      <c r="D98" s="62"/>
      <c r="E98" s="62"/>
      <c r="F98" s="63" t="s">
        <v>39</v>
      </c>
      <c r="G98" s="58" t="s">
        <v>39</v>
      </c>
      <c r="H98" s="68" t="s">
        <v>252</v>
      </c>
      <c r="I98" s="65" t="str">
        <f t="shared" si="2"/>
        <v xml:space="preserve"> 280</v>
      </c>
      <c r="J98" s="66" t="s">
        <v>252</v>
      </c>
      <c r="K98" s="67">
        <f t="shared" si="3"/>
        <v>0</v>
      </c>
      <c r="L98" s="63" t="s">
        <v>1254</v>
      </c>
      <c r="M98" s="1" t="s">
        <v>12</v>
      </c>
      <c r="P98" s="18" t="s">
        <v>591</v>
      </c>
      <c r="Q98" s="28">
        <v>85000</v>
      </c>
      <c r="R98" s="23">
        <v>76000</v>
      </c>
      <c r="S98" s="20">
        <v>76000</v>
      </c>
    </row>
    <row r="99" spans="1:19" ht="14.45" customHeight="1" x14ac:dyDescent="0.25">
      <c r="A99" s="84"/>
      <c r="B99" s="81">
        <v>57</v>
      </c>
      <c r="C99" s="62"/>
      <c r="D99" s="62"/>
      <c r="E99" s="62"/>
      <c r="F99" s="63" t="s">
        <v>39</v>
      </c>
      <c r="G99" s="58" t="s">
        <v>39</v>
      </c>
      <c r="H99" s="68" t="s">
        <v>253</v>
      </c>
      <c r="I99" s="65" t="str">
        <f t="shared" si="2"/>
        <v xml:space="preserve"> 894</v>
      </c>
      <c r="J99" s="66" t="s">
        <v>253</v>
      </c>
      <c r="K99" s="67">
        <f t="shared" si="3"/>
        <v>0</v>
      </c>
      <c r="L99" s="63" t="s">
        <v>91</v>
      </c>
      <c r="M99" s="1" t="s">
        <v>12</v>
      </c>
      <c r="P99" s="29" t="s">
        <v>592</v>
      </c>
      <c r="Q99" s="30">
        <v>60000</v>
      </c>
      <c r="R99" s="31" t="e">
        <f>#REF!+#REF!</f>
        <v>#REF!</v>
      </c>
      <c r="S99" s="20">
        <v>62500</v>
      </c>
    </row>
    <row r="100" spans="1:19" ht="14.45" customHeight="1" x14ac:dyDescent="0.25">
      <c r="A100" s="84"/>
      <c r="B100" s="14">
        <v>197</v>
      </c>
      <c r="C100" s="62"/>
      <c r="D100" s="62"/>
      <c r="E100" s="62"/>
      <c r="F100" s="63" t="s">
        <v>39</v>
      </c>
      <c r="G100" s="58" t="s">
        <v>39</v>
      </c>
      <c r="H100" s="64" t="s">
        <v>383</v>
      </c>
      <c r="I100" s="65" t="str">
        <f t="shared" si="2"/>
        <v xml:space="preserve"> 853</v>
      </c>
      <c r="J100" s="66" t="s">
        <v>383</v>
      </c>
      <c r="K100" s="67">
        <f t="shared" si="3"/>
        <v>0</v>
      </c>
      <c r="L100" s="63" t="s">
        <v>74</v>
      </c>
      <c r="M100" s="1" t="s">
        <v>12</v>
      </c>
      <c r="P100" s="18" t="s">
        <v>591</v>
      </c>
      <c r="Q100" s="28">
        <v>72500</v>
      </c>
      <c r="R100" s="73" t="e">
        <f>#REF!+#REF!</f>
        <v>#REF!</v>
      </c>
      <c r="S100" s="20">
        <v>72500</v>
      </c>
    </row>
    <row r="101" spans="1:19" ht="14.45" customHeight="1" x14ac:dyDescent="0.25">
      <c r="A101" s="84"/>
      <c r="B101" s="14">
        <v>2</v>
      </c>
      <c r="C101" s="62"/>
      <c r="D101" s="62"/>
      <c r="E101" s="62"/>
      <c r="F101" s="63" t="s">
        <v>38</v>
      </c>
      <c r="G101" s="58" t="s">
        <v>38</v>
      </c>
      <c r="H101" s="64" t="s">
        <v>65</v>
      </c>
      <c r="I101" s="65" t="str">
        <f t="shared" si="2"/>
        <v xml:space="preserve"> 204</v>
      </c>
      <c r="J101" s="66" t="s">
        <v>65</v>
      </c>
      <c r="K101" s="67">
        <f t="shared" si="3"/>
        <v>0</v>
      </c>
      <c r="L101" s="63" t="s">
        <v>69</v>
      </c>
      <c r="M101" s="1" t="s">
        <v>12</v>
      </c>
      <c r="P101" s="18" t="s">
        <v>591</v>
      </c>
      <c r="Q101" s="28">
        <v>90000</v>
      </c>
      <c r="R101" s="73" t="e">
        <f>#REF!+#REF!</f>
        <v>#REF!</v>
      </c>
      <c r="S101" s="20">
        <v>87000</v>
      </c>
    </row>
    <row r="102" spans="1:19" ht="14.45" customHeight="1" x14ac:dyDescent="0.25">
      <c r="A102" s="84"/>
      <c r="B102" s="81">
        <v>8</v>
      </c>
      <c r="C102" s="62"/>
      <c r="D102" s="62"/>
      <c r="E102" s="62"/>
      <c r="F102" s="63" t="s">
        <v>38</v>
      </c>
      <c r="G102" s="58" t="s">
        <v>38</v>
      </c>
      <c r="H102" s="64" t="s">
        <v>212</v>
      </c>
      <c r="I102" s="65" t="str">
        <f t="shared" si="2"/>
        <v xml:space="preserve"> 283</v>
      </c>
      <c r="J102" s="66" t="s">
        <v>212</v>
      </c>
      <c r="K102" s="67">
        <f t="shared" si="3"/>
        <v>0</v>
      </c>
      <c r="L102" s="63" t="s">
        <v>68</v>
      </c>
      <c r="M102" s="1" t="s">
        <v>12</v>
      </c>
      <c r="P102" s="18" t="s">
        <v>591</v>
      </c>
      <c r="Q102" s="28">
        <v>90000</v>
      </c>
      <c r="R102" s="73" t="e">
        <f>#REF!+#REF!</f>
        <v>#REF!</v>
      </c>
      <c r="S102" s="20">
        <v>80000</v>
      </c>
    </row>
    <row r="103" spans="1:19" ht="14.45" customHeight="1" x14ac:dyDescent="0.25">
      <c r="A103" s="84"/>
      <c r="B103" s="87">
        <v>9</v>
      </c>
      <c r="C103" s="62"/>
      <c r="D103" s="62"/>
      <c r="E103" s="62"/>
      <c r="F103" s="63" t="s">
        <v>38</v>
      </c>
      <c r="G103" s="58" t="s">
        <v>38</v>
      </c>
      <c r="H103" s="69" t="s">
        <v>213</v>
      </c>
      <c r="I103" s="65" t="str">
        <f t="shared" si="2"/>
        <v xml:space="preserve"> 704</v>
      </c>
      <c r="J103" s="66" t="s">
        <v>213</v>
      </c>
      <c r="K103" s="67">
        <f t="shared" si="3"/>
        <v>0</v>
      </c>
      <c r="L103" s="63" t="s">
        <v>70</v>
      </c>
      <c r="M103" s="1" t="s">
        <v>12</v>
      </c>
      <c r="P103" s="29" t="s">
        <v>592</v>
      </c>
      <c r="Q103" s="30">
        <v>89000</v>
      </c>
      <c r="R103" s="76" t="e">
        <f>#REF!+#REF!</f>
        <v>#REF!</v>
      </c>
      <c r="S103" s="25">
        <v>91000</v>
      </c>
    </row>
    <row r="104" spans="1:19" ht="14.45" customHeight="1" x14ac:dyDescent="0.25">
      <c r="A104" s="84"/>
      <c r="B104" s="14">
        <v>111</v>
      </c>
      <c r="C104" s="62"/>
      <c r="D104" s="62"/>
      <c r="E104" s="62"/>
      <c r="F104" s="63" t="s">
        <v>38</v>
      </c>
      <c r="G104" s="58" t="s">
        <v>38</v>
      </c>
      <c r="H104" s="68" t="s">
        <v>301</v>
      </c>
      <c r="I104" s="65" t="str">
        <f t="shared" si="2"/>
        <v xml:space="preserve"> 498</v>
      </c>
      <c r="J104" s="66" t="s">
        <v>301</v>
      </c>
      <c r="K104" s="67">
        <f t="shared" si="3"/>
        <v>0</v>
      </c>
      <c r="L104" s="63" t="s">
        <v>84</v>
      </c>
      <c r="M104" s="1" t="s">
        <v>12</v>
      </c>
      <c r="P104" s="18" t="s">
        <v>591</v>
      </c>
      <c r="Q104" s="28">
        <v>0</v>
      </c>
      <c r="R104" s="73" t="e">
        <f>#REF!+#REF!</f>
        <v>#REF!</v>
      </c>
      <c r="S104" s="25">
        <v>69000</v>
      </c>
    </row>
    <row r="105" spans="1:19" ht="14.45" customHeight="1" x14ac:dyDescent="0.25">
      <c r="A105" s="84"/>
      <c r="B105" s="81">
        <v>15</v>
      </c>
      <c r="C105" s="62"/>
      <c r="D105" s="62"/>
      <c r="E105" s="62"/>
      <c r="F105" s="63" t="s">
        <v>17</v>
      </c>
      <c r="G105" s="58" t="s">
        <v>17</v>
      </c>
      <c r="H105" s="64" t="s">
        <v>219</v>
      </c>
      <c r="I105" s="65" t="str">
        <f t="shared" si="2"/>
        <v xml:space="preserve"> 262</v>
      </c>
      <c r="J105" s="66" t="s">
        <v>219</v>
      </c>
      <c r="K105" s="67">
        <f t="shared" si="3"/>
        <v>0</v>
      </c>
      <c r="L105" s="63" t="s">
        <v>76</v>
      </c>
      <c r="M105" s="1" t="s">
        <v>12</v>
      </c>
      <c r="P105" s="18" t="s">
        <v>591</v>
      </c>
      <c r="Q105" s="28">
        <v>79900</v>
      </c>
      <c r="R105" s="73" t="e">
        <f>#REF!+#REF!</f>
        <v>#REF!</v>
      </c>
      <c r="S105" s="20">
        <v>71000</v>
      </c>
    </row>
    <row r="106" spans="1:19" ht="14.45" customHeight="1" x14ac:dyDescent="0.25">
      <c r="A106" s="84"/>
      <c r="B106" s="14">
        <v>94</v>
      </c>
      <c r="C106" s="62"/>
      <c r="D106" s="62"/>
      <c r="E106" s="62"/>
      <c r="F106" s="63" t="s">
        <v>17</v>
      </c>
      <c r="G106" s="58" t="s">
        <v>17</v>
      </c>
      <c r="H106" s="68" t="s">
        <v>287</v>
      </c>
      <c r="I106" s="65" t="str">
        <f t="shared" si="2"/>
        <v xml:space="preserve"> 882</v>
      </c>
      <c r="J106" s="66" t="s">
        <v>287</v>
      </c>
      <c r="K106" s="67">
        <f t="shared" si="3"/>
        <v>0</v>
      </c>
      <c r="L106" s="63" t="s">
        <v>102</v>
      </c>
      <c r="M106" s="1" t="s">
        <v>12</v>
      </c>
      <c r="P106" s="18" t="s">
        <v>591</v>
      </c>
      <c r="Q106" s="28">
        <v>80000</v>
      </c>
      <c r="R106" s="73" t="e">
        <f>#REF!+#REF!</f>
        <v>#REF!</v>
      </c>
      <c r="S106" s="20">
        <v>75000</v>
      </c>
    </row>
    <row r="107" spans="1:19" ht="14.45" customHeight="1" x14ac:dyDescent="0.25">
      <c r="A107" s="84"/>
      <c r="B107" s="14">
        <v>102</v>
      </c>
      <c r="C107" s="62"/>
      <c r="D107" s="62"/>
      <c r="E107" s="62"/>
      <c r="F107" s="63" t="s">
        <v>17</v>
      </c>
      <c r="G107" s="58" t="s">
        <v>17</v>
      </c>
      <c r="H107" s="68" t="s">
        <v>293</v>
      </c>
      <c r="I107" s="65" t="str">
        <f t="shared" si="2"/>
        <v xml:space="preserve"> 632</v>
      </c>
      <c r="J107" s="66" t="s">
        <v>293</v>
      </c>
      <c r="K107" s="67">
        <f t="shared" si="3"/>
        <v>0</v>
      </c>
      <c r="L107" s="63" t="s">
        <v>83</v>
      </c>
      <c r="M107" s="1" t="s">
        <v>12</v>
      </c>
      <c r="P107" s="18" t="s">
        <v>591</v>
      </c>
      <c r="Q107" s="28">
        <v>87500</v>
      </c>
      <c r="R107" s="73" t="e">
        <f>#REF!+#REF!</f>
        <v>#REF!</v>
      </c>
      <c r="S107" s="20">
        <v>73000</v>
      </c>
    </row>
    <row r="108" spans="1:19" ht="14.45" customHeight="1" x14ac:dyDescent="0.25">
      <c r="A108" s="84"/>
      <c r="B108" s="14">
        <v>104</v>
      </c>
      <c r="C108" s="62"/>
      <c r="D108" s="62"/>
      <c r="E108" s="62"/>
      <c r="F108" s="63" t="s">
        <v>17</v>
      </c>
      <c r="G108" s="58" t="s">
        <v>17</v>
      </c>
      <c r="H108" s="68" t="s">
        <v>294</v>
      </c>
      <c r="I108" s="65" t="str">
        <f t="shared" si="2"/>
        <v xml:space="preserve"> 805</v>
      </c>
      <c r="J108" s="66" t="s">
        <v>294</v>
      </c>
      <c r="K108" s="67">
        <f t="shared" si="3"/>
        <v>0</v>
      </c>
      <c r="L108" s="63" t="s">
        <v>83</v>
      </c>
      <c r="M108" s="1" t="s">
        <v>12</v>
      </c>
      <c r="P108" s="18" t="s">
        <v>591</v>
      </c>
      <c r="Q108" s="28">
        <v>87500</v>
      </c>
      <c r="R108" s="73" t="e">
        <f>#REF!+#REF!</f>
        <v>#REF!</v>
      </c>
      <c r="S108" s="20">
        <v>73000</v>
      </c>
    </row>
    <row r="109" spans="1:19" ht="14.45" customHeight="1" x14ac:dyDescent="0.25">
      <c r="A109" s="84"/>
      <c r="B109" s="14">
        <v>110</v>
      </c>
      <c r="C109" s="62"/>
      <c r="D109" s="62"/>
      <c r="E109" s="62"/>
      <c r="F109" s="63" t="s">
        <v>17</v>
      </c>
      <c r="G109" s="58" t="s">
        <v>17</v>
      </c>
      <c r="H109" s="69" t="s">
        <v>300</v>
      </c>
      <c r="I109" s="65" t="str">
        <f t="shared" si="2"/>
        <v xml:space="preserve"> 440</v>
      </c>
      <c r="J109" s="66" t="s">
        <v>300</v>
      </c>
      <c r="K109" s="67">
        <f t="shared" si="3"/>
        <v>0</v>
      </c>
      <c r="L109" s="63" t="s">
        <v>105</v>
      </c>
      <c r="M109" s="1" t="s">
        <v>12</v>
      </c>
      <c r="P109" s="18" t="s">
        <v>591</v>
      </c>
      <c r="Q109" s="28">
        <v>85000</v>
      </c>
      <c r="R109" s="73" t="e">
        <f>#REF!+#REF!</f>
        <v>#REF!</v>
      </c>
      <c r="S109" s="25">
        <v>62500</v>
      </c>
    </row>
    <row r="110" spans="1:19" ht="14.45" customHeight="1" x14ac:dyDescent="0.25">
      <c r="A110" s="84"/>
      <c r="B110" s="14">
        <v>115</v>
      </c>
      <c r="C110" s="62"/>
      <c r="D110" s="62"/>
      <c r="E110" s="62"/>
      <c r="F110" s="63" t="s">
        <v>17</v>
      </c>
      <c r="G110" s="58" t="s">
        <v>17</v>
      </c>
      <c r="H110" s="68" t="s">
        <v>305</v>
      </c>
      <c r="I110" s="65" t="str">
        <f t="shared" si="2"/>
        <v xml:space="preserve"> 208</v>
      </c>
      <c r="J110" s="66" t="s">
        <v>305</v>
      </c>
      <c r="K110" s="67">
        <f t="shared" si="3"/>
        <v>0</v>
      </c>
      <c r="L110" s="63" t="s">
        <v>107</v>
      </c>
      <c r="M110" s="1" t="s">
        <v>12</v>
      </c>
      <c r="P110" s="18" t="s">
        <v>591</v>
      </c>
      <c r="Q110" s="28">
        <v>75000</v>
      </c>
      <c r="R110" s="73" t="e">
        <f>#REF!+#REF!</f>
        <v>#REF!</v>
      </c>
      <c r="S110" s="26">
        <v>66000</v>
      </c>
    </row>
    <row r="111" spans="1:19" ht="14.45" customHeight="1" x14ac:dyDescent="0.25">
      <c r="A111" s="84"/>
      <c r="B111" s="14">
        <v>116</v>
      </c>
      <c r="C111" s="62"/>
      <c r="D111" s="62"/>
      <c r="E111" s="62"/>
      <c r="F111" s="63" t="s">
        <v>17</v>
      </c>
      <c r="G111" s="58" t="s">
        <v>17</v>
      </c>
      <c r="H111" s="68" t="s">
        <v>306</v>
      </c>
      <c r="I111" s="65" t="str">
        <f t="shared" si="2"/>
        <v xml:space="preserve"> 492</v>
      </c>
      <c r="J111" s="66" t="s">
        <v>306</v>
      </c>
      <c r="K111" s="67">
        <f t="shared" si="3"/>
        <v>0</v>
      </c>
      <c r="L111" s="63" t="s">
        <v>104</v>
      </c>
      <c r="M111" s="1" t="s">
        <v>12</v>
      </c>
      <c r="P111" s="18" t="s">
        <v>591</v>
      </c>
      <c r="Q111" s="28">
        <v>72500</v>
      </c>
      <c r="R111" s="73" t="e">
        <f>#REF!+#REF!</f>
        <v>#REF!</v>
      </c>
      <c r="S111" s="26">
        <v>70000</v>
      </c>
    </row>
    <row r="112" spans="1:19" ht="14.45" customHeight="1" x14ac:dyDescent="0.25">
      <c r="A112" s="84"/>
      <c r="B112" s="81">
        <v>118</v>
      </c>
      <c r="C112" s="62"/>
      <c r="D112" s="62"/>
      <c r="E112" s="62"/>
      <c r="F112" s="63" t="s">
        <v>17</v>
      </c>
      <c r="G112" s="58" t="s">
        <v>17</v>
      </c>
      <c r="H112" s="64" t="s">
        <v>308</v>
      </c>
      <c r="I112" s="65" t="str">
        <f t="shared" si="2"/>
        <v xml:space="preserve"> 785</v>
      </c>
      <c r="J112" s="66" t="s">
        <v>308</v>
      </c>
      <c r="K112" s="67">
        <f t="shared" si="3"/>
        <v>0</v>
      </c>
      <c r="L112" s="63" t="s">
        <v>88</v>
      </c>
      <c r="M112" s="1" t="s">
        <v>12</v>
      </c>
      <c r="P112" s="18" t="s">
        <v>591</v>
      </c>
      <c r="Q112" s="28">
        <v>75000</v>
      </c>
      <c r="R112" s="73" t="e">
        <f>#REF!+#REF!</f>
        <v>#REF!</v>
      </c>
      <c r="S112" s="20">
        <v>67500</v>
      </c>
    </row>
    <row r="113" spans="1:19" ht="14.45" customHeight="1" x14ac:dyDescent="0.25">
      <c r="A113" s="84"/>
      <c r="B113" s="14">
        <v>119</v>
      </c>
      <c r="C113" s="62"/>
      <c r="D113" s="62"/>
      <c r="E113" s="62"/>
      <c r="F113" s="63" t="s">
        <v>17</v>
      </c>
      <c r="G113" s="58" t="s">
        <v>17</v>
      </c>
      <c r="H113" s="64" t="s">
        <v>309</v>
      </c>
      <c r="I113" s="65" t="str">
        <f t="shared" si="2"/>
        <v xml:space="preserve"> 314</v>
      </c>
      <c r="J113" s="66" t="s">
        <v>309</v>
      </c>
      <c r="K113" s="67">
        <f t="shared" si="3"/>
        <v>0</v>
      </c>
      <c r="L113" s="63" t="s">
        <v>93</v>
      </c>
      <c r="M113" s="1" t="s">
        <v>12</v>
      </c>
      <c r="P113" s="18" t="s">
        <v>591</v>
      </c>
      <c r="Q113" s="28">
        <v>72000</v>
      </c>
      <c r="R113" s="73" t="e">
        <f>#REF!+#REF!</f>
        <v>#REF!</v>
      </c>
      <c r="S113" s="20">
        <v>70000</v>
      </c>
    </row>
    <row r="114" spans="1:19" ht="14.45" customHeight="1" x14ac:dyDescent="0.25">
      <c r="A114" s="84"/>
      <c r="B114" s="81">
        <v>120</v>
      </c>
      <c r="C114" s="62"/>
      <c r="D114" s="62"/>
      <c r="E114" s="62"/>
      <c r="F114" s="63" t="s">
        <v>17</v>
      </c>
      <c r="G114" s="58" t="s">
        <v>17</v>
      </c>
      <c r="H114" s="64" t="s">
        <v>310</v>
      </c>
      <c r="I114" s="65" t="str">
        <f t="shared" si="2"/>
        <v xml:space="preserve"> 736</v>
      </c>
      <c r="J114" s="66" t="s">
        <v>310</v>
      </c>
      <c r="K114" s="67">
        <f t="shared" si="3"/>
        <v>0</v>
      </c>
      <c r="L114" s="63" t="s">
        <v>88</v>
      </c>
      <c r="M114" s="1" t="s">
        <v>12</v>
      </c>
      <c r="P114" s="18" t="s">
        <v>591</v>
      </c>
      <c r="Q114" s="28">
        <v>75000</v>
      </c>
      <c r="R114" s="73" t="e">
        <f>#REF!+#REF!</f>
        <v>#REF!</v>
      </c>
      <c r="S114" s="20">
        <v>67500</v>
      </c>
    </row>
    <row r="115" spans="1:19" ht="14.45" customHeight="1" x14ac:dyDescent="0.25">
      <c r="A115" s="84"/>
      <c r="B115" s="14">
        <v>125</v>
      </c>
      <c r="C115" s="62"/>
      <c r="D115" s="62"/>
      <c r="E115" s="62"/>
      <c r="F115" s="63" t="s">
        <v>17</v>
      </c>
      <c r="G115" s="58" t="s">
        <v>17</v>
      </c>
      <c r="H115" s="68" t="s">
        <v>1249</v>
      </c>
      <c r="I115" s="65" t="str">
        <f t="shared" si="2"/>
        <v xml:space="preserve"> 302</v>
      </c>
      <c r="J115" s="66" t="s">
        <v>1249</v>
      </c>
      <c r="K115" s="67">
        <f t="shared" si="3"/>
        <v>0</v>
      </c>
      <c r="L115" s="63" t="s">
        <v>84</v>
      </c>
      <c r="M115" s="1" t="s">
        <v>12</v>
      </c>
      <c r="P115" s="18" t="s">
        <v>591</v>
      </c>
      <c r="Q115" s="28">
        <v>0</v>
      </c>
      <c r="R115" s="73" t="e">
        <f>#REF!+#REF!</f>
        <v>#REF!</v>
      </c>
      <c r="S115" s="20">
        <v>67000</v>
      </c>
    </row>
    <row r="116" spans="1:19" ht="14.45" customHeight="1" x14ac:dyDescent="0.25">
      <c r="A116" s="84"/>
      <c r="B116" s="14">
        <v>126</v>
      </c>
      <c r="C116" s="62"/>
      <c r="D116" s="62"/>
      <c r="E116" s="62"/>
      <c r="F116" s="63" t="s">
        <v>17</v>
      </c>
      <c r="G116" s="58" t="s">
        <v>17</v>
      </c>
      <c r="H116" s="68" t="s">
        <v>315</v>
      </c>
      <c r="I116" s="65" t="str">
        <f t="shared" si="2"/>
        <v xml:space="preserve"> 333</v>
      </c>
      <c r="J116" s="66" t="s">
        <v>315</v>
      </c>
      <c r="K116" s="67">
        <f t="shared" si="3"/>
        <v>0</v>
      </c>
      <c r="L116" s="63" t="s">
        <v>107</v>
      </c>
      <c r="M116" s="1" t="s">
        <v>12</v>
      </c>
      <c r="P116" s="18" t="s">
        <v>591</v>
      </c>
      <c r="Q116" s="28">
        <v>75000</v>
      </c>
      <c r="R116" s="73" t="e">
        <f>#REF!+#REF!</f>
        <v>#REF!</v>
      </c>
      <c r="S116" s="26">
        <v>66000</v>
      </c>
    </row>
    <row r="117" spans="1:19" ht="14.45" customHeight="1" x14ac:dyDescent="0.25">
      <c r="A117" s="84"/>
      <c r="B117" s="14">
        <v>127</v>
      </c>
      <c r="C117" s="62"/>
      <c r="D117" s="62"/>
      <c r="E117" s="62"/>
      <c r="F117" s="63" t="s">
        <v>17</v>
      </c>
      <c r="G117" s="58" t="s">
        <v>17</v>
      </c>
      <c r="H117" s="64" t="s">
        <v>316</v>
      </c>
      <c r="I117" s="65" t="str">
        <f t="shared" si="2"/>
        <v xml:space="preserve"> 563</v>
      </c>
      <c r="J117" s="66" t="s">
        <v>316</v>
      </c>
      <c r="K117" s="67">
        <f t="shared" si="3"/>
        <v>0</v>
      </c>
      <c r="L117" s="63" t="s">
        <v>108</v>
      </c>
      <c r="M117" s="1" t="s">
        <v>12</v>
      </c>
      <c r="P117" s="18" t="s">
        <v>591</v>
      </c>
      <c r="Q117" s="28">
        <v>67000</v>
      </c>
      <c r="R117" s="73" t="e">
        <f>#REF!+#REF!</f>
        <v>#REF!</v>
      </c>
      <c r="S117" s="20">
        <v>63000</v>
      </c>
    </row>
    <row r="118" spans="1:19" ht="14.45" customHeight="1" x14ac:dyDescent="0.25">
      <c r="A118" s="84"/>
      <c r="B118" s="14">
        <v>128</v>
      </c>
      <c r="C118" s="62"/>
      <c r="D118" s="62"/>
      <c r="E118" s="62"/>
      <c r="F118" s="63" t="s">
        <v>17</v>
      </c>
      <c r="G118" s="58" t="s">
        <v>17</v>
      </c>
      <c r="H118" s="68" t="s">
        <v>317</v>
      </c>
      <c r="I118" s="65" t="str">
        <f t="shared" si="2"/>
        <v xml:space="preserve"> 842</v>
      </c>
      <c r="J118" s="66" t="s">
        <v>317</v>
      </c>
      <c r="K118" s="67">
        <f t="shared" si="3"/>
        <v>0</v>
      </c>
      <c r="L118" s="63" t="s">
        <v>84</v>
      </c>
      <c r="M118" s="1" t="s">
        <v>12</v>
      </c>
      <c r="P118" s="18" t="s">
        <v>591</v>
      </c>
      <c r="Q118" s="28">
        <v>0</v>
      </c>
      <c r="R118" s="73" t="e">
        <f>#REF!+#REF!</f>
        <v>#REF!</v>
      </c>
      <c r="S118" s="20">
        <v>69000</v>
      </c>
    </row>
    <row r="119" spans="1:19" ht="14.45" customHeight="1" x14ac:dyDescent="0.25">
      <c r="A119" s="84"/>
      <c r="B119" s="81">
        <v>129</v>
      </c>
      <c r="C119" s="62"/>
      <c r="D119" s="62"/>
      <c r="E119" s="62"/>
      <c r="F119" s="63" t="s">
        <v>17</v>
      </c>
      <c r="G119" s="58" t="s">
        <v>17</v>
      </c>
      <c r="H119" s="68" t="s">
        <v>876</v>
      </c>
      <c r="I119" s="65" t="str">
        <f t="shared" si="2"/>
        <v xml:space="preserve"> 226</v>
      </c>
      <c r="J119" s="66" t="s">
        <v>876</v>
      </c>
      <c r="K119" s="67">
        <f t="shared" si="3"/>
        <v>0</v>
      </c>
      <c r="L119" s="63" t="s">
        <v>95</v>
      </c>
      <c r="M119" s="1" t="s">
        <v>12</v>
      </c>
      <c r="P119" s="29" t="s">
        <v>592</v>
      </c>
      <c r="Q119" s="30">
        <v>59000</v>
      </c>
      <c r="R119" s="31" t="e">
        <f>#REF!+#REF!</f>
        <v>#REF!</v>
      </c>
      <c r="S119" s="20">
        <v>61000</v>
      </c>
    </row>
    <row r="120" spans="1:19" ht="14.45" customHeight="1" x14ac:dyDescent="0.25">
      <c r="B120" s="81">
        <v>130</v>
      </c>
      <c r="C120" s="62"/>
      <c r="D120" s="62"/>
      <c r="E120" s="62"/>
      <c r="F120" s="63" t="s">
        <v>17</v>
      </c>
      <c r="G120" s="58" t="s">
        <v>17</v>
      </c>
      <c r="H120" s="68" t="s">
        <v>318</v>
      </c>
      <c r="I120" s="65" t="str">
        <f t="shared" si="2"/>
        <v xml:space="preserve"> 232</v>
      </c>
      <c r="J120" s="66" t="s">
        <v>318</v>
      </c>
      <c r="K120" s="67">
        <f t="shared" si="3"/>
        <v>0</v>
      </c>
      <c r="L120" s="63" t="s">
        <v>109</v>
      </c>
      <c r="M120" s="1" t="s">
        <v>12</v>
      </c>
      <c r="P120" s="29" t="s">
        <v>592</v>
      </c>
      <c r="Q120" s="30">
        <v>49000</v>
      </c>
      <c r="R120" s="31">
        <v>49000</v>
      </c>
      <c r="S120" s="20"/>
    </row>
    <row r="121" spans="1:19" x14ac:dyDescent="0.25">
      <c r="A121" s="84"/>
      <c r="B121" s="14">
        <v>131</v>
      </c>
      <c r="C121" s="62"/>
      <c r="D121" s="62"/>
      <c r="E121" s="62"/>
      <c r="F121" s="63" t="s">
        <v>17</v>
      </c>
      <c r="G121" s="58" t="s">
        <v>17</v>
      </c>
      <c r="H121" s="64" t="s">
        <v>319</v>
      </c>
      <c r="I121" s="65" t="str">
        <f t="shared" si="2"/>
        <v xml:space="preserve"> 493</v>
      </c>
      <c r="J121" s="66" t="s">
        <v>319</v>
      </c>
      <c r="K121" s="67">
        <f t="shared" si="3"/>
        <v>0</v>
      </c>
      <c r="L121" s="63" t="s">
        <v>93</v>
      </c>
      <c r="M121" s="1" t="s">
        <v>12</v>
      </c>
      <c r="P121" s="18" t="s">
        <v>591</v>
      </c>
      <c r="Q121" s="28">
        <v>72000</v>
      </c>
      <c r="R121" s="73" t="e">
        <f>#REF!+#REF!</f>
        <v>#REF!</v>
      </c>
      <c r="S121" s="20">
        <v>70000</v>
      </c>
    </row>
    <row r="122" spans="1:19" x14ac:dyDescent="0.25">
      <c r="A122" s="84"/>
      <c r="B122" s="81">
        <v>132</v>
      </c>
      <c r="C122" s="62"/>
      <c r="D122" s="62"/>
      <c r="E122" s="62"/>
      <c r="F122" s="63" t="s">
        <v>17</v>
      </c>
      <c r="G122" s="58" t="s">
        <v>17</v>
      </c>
      <c r="H122" s="68" t="s">
        <v>320</v>
      </c>
      <c r="I122" s="65" t="str">
        <f t="shared" si="2"/>
        <v xml:space="preserve"> 424</v>
      </c>
      <c r="J122" s="66" t="s">
        <v>320</v>
      </c>
      <c r="K122" s="67">
        <f t="shared" si="3"/>
        <v>0</v>
      </c>
      <c r="L122" s="63" t="s">
        <v>107</v>
      </c>
      <c r="M122" s="1" t="s">
        <v>12</v>
      </c>
      <c r="P122" s="29" t="s">
        <v>592</v>
      </c>
      <c r="Q122" s="30">
        <v>60000</v>
      </c>
      <c r="R122" s="76" t="e">
        <f>#REF!+#REF!</f>
        <v>#REF!</v>
      </c>
      <c r="S122" s="20">
        <v>63000</v>
      </c>
    </row>
    <row r="123" spans="1:19" ht="14.45" customHeight="1" x14ac:dyDescent="0.25">
      <c r="A123" s="84"/>
      <c r="B123" s="81">
        <v>134</v>
      </c>
      <c r="C123" s="62"/>
      <c r="D123" s="62"/>
      <c r="E123" s="62"/>
      <c r="F123" s="63" t="s">
        <v>17</v>
      </c>
      <c r="G123" s="58" t="s">
        <v>17</v>
      </c>
      <c r="H123" s="64" t="s">
        <v>322</v>
      </c>
      <c r="I123" s="65" t="str">
        <f t="shared" si="2"/>
        <v xml:space="preserve"> 561</v>
      </c>
      <c r="J123" s="66" t="s">
        <v>322</v>
      </c>
      <c r="K123" s="67">
        <f t="shared" si="3"/>
        <v>0</v>
      </c>
      <c r="L123" s="63" t="s">
        <v>110</v>
      </c>
      <c r="M123" s="1" t="s">
        <v>12</v>
      </c>
      <c r="P123" s="29" t="s">
        <v>592</v>
      </c>
      <c r="Q123" s="30">
        <v>47500</v>
      </c>
      <c r="R123" s="31" t="e">
        <f>#REF!+#REF!</f>
        <v>#REF!</v>
      </c>
      <c r="S123" s="20">
        <v>49000</v>
      </c>
    </row>
    <row r="124" spans="1:19" ht="14.45" customHeight="1" x14ac:dyDescent="0.25">
      <c r="A124" s="84"/>
      <c r="B124" s="14">
        <v>135</v>
      </c>
      <c r="C124" s="62"/>
      <c r="D124" s="62"/>
      <c r="E124" s="62"/>
      <c r="F124" s="63" t="s">
        <v>17</v>
      </c>
      <c r="G124" s="58" t="s">
        <v>17</v>
      </c>
      <c r="H124" s="64" t="s">
        <v>323</v>
      </c>
      <c r="I124" s="65" t="str">
        <f t="shared" si="2"/>
        <v xml:space="preserve"> 902</v>
      </c>
      <c r="J124" s="66" t="s">
        <v>323</v>
      </c>
      <c r="K124" s="67">
        <f t="shared" si="3"/>
        <v>0</v>
      </c>
      <c r="L124" s="63" t="s">
        <v>111</v>
      </c>
      <c r="M124" s="1" t="s">
        <v>12</v>
      </c>
      <c r="P124" s="18" t="s">
        <v>591</v>
      </c>
      <c r="Q124" s="28">
        <v>70000</v>
      </c>
      <c r="R124" s="73" t="e">
        <f>#REF!+#REF!</f>
        <v>#REF!</v>
      </c>
      <c r="S124" s="20">
        <v>62500</v>
      </c>
    </row>
    <row r="125" spans="1:19" ht="14.45" customHeight="1" x14ac:dyDescent="0.25">
      <c r="A125" s="84"/>
      <c r="B125" s="81">
        <v>179</v>
      </c>
      <c r="C125" s="62"/>
      <c r="D125" s="62"/>
      <c r="E125" s="62"/>
      <c r="F125" s="63" t="s">
        <v>17</v>
      </c>
      <c r="G125" s="58" t="s">
        <v>17</v>
      </c>
      <c r="H125" s="64" t="s">
        <v>365</v>
      </c>
      <c r="I125" s="65" t="str">
        <f t="shared" si="2"/>
        <v xml:space="preserve"> 489</v>
      </c>
      <c r="J125" s="66" t="s">
        <v>365</v>
      </c>
      <c r="K125" s="67">
        <f t="shared" si="3"/>
        <v>0</v>
      </c>
      <c r="L125" s="63" t="s">
        <v>76</v>
      </c>
      <c r="M125" s="1" t="s">
        <v>12</v>
      </c>
      <c r="P125" s="18" t="s">
        <v>591</v>
      </c>
      <c r="Q125" s="28">
        <v>79900</v>
      </c>
      <c r="R125" s="73" t="e">
        <f>#REF!+#REF!</f>
        <v>#REF!</v>
      </c>
      <c r="S125" s="20">
        <v>71000</v>
      </c>
    </row>
    <row r="126" spans="1:19" ht="14.45" customHeight="1" x14ac:dyDescent="0.25">
      <c r="B126" s="81">
        <v>65</v>
      </c>
      <c r="C126" s="62"/>
      <c r="D126" s="62"/>
      <c r="E126" s="62"/>
      <c r="F126" s="63" t="s">
        <v>40</v>
      </c>
      <c r="G126" s="58" t="s">
        <v>40</v>
      </c>
      <c r="H126" s="68" t="s">
        <v>260</v>
      </c>
      <c r="I126" s="65" t="str">
        <f t="shared" si="2"/>
        <v xml:space="preserve"> 020</v>
      </c>
      <c r="J126" s="66" t="s">
        <v>260</v>
      </c>
      <c r="K126" s="67">
        <f t="shared" si="3"/>
        <v>0</v>
      </c>
      <c r="L126" s="63" t="s">
        <v>94</v>
      </c>
      <c r="M126" s="1" t="s">
        <v>12</v>
      </c>
      <c r="P126" s="29" t="s">
        <v>592</v>
      </c>
      <c r="Q126" s="30">
        <v>66000</v>
      </c>
      <c r="R126" s="31">
        <v>66000</v>
      </c>
      <c r="S126" s="20"/>
    </row>
    <row r="127" spans="1:19" ht="14.45" customHeight="1" x14ac:dyDescent="0.25">
      <c r="A127" s="84"/>
      <c r="B127" s="14">
        <v>79</v>
      </c>
      <c r="C127" s="62"/>
      <c r="D127" s="62"/>
      <c r="E127" s="62"/>
      <c r="F127" s="63" t="s">
        <v>40</v>
      </c>
      <c r="G127" s="58" t="s">
        <v>40</v>
      </c>
      <c r="H127" s="68" t="s">
        <v>273</v>
      </c>
      <c r="I127" s="65" t="str">
        <f t="shared" si="2"/>
        <v xml:space="preserve"> 394</v>
      </c>
      <c r="J127" s="66" t="s">
        <v>273</v>
      </c>
      <c r="K127" s="67">
        <f t="shared" si="3"/>
        <v>0</v>
      </c>
      <c r="L127" s="63" t="s">
        <v>83</v>
      </c>
      <c r="M127" s="1" t="s">
        <v>12</v>
      </c>
      <c r="P127" s="18" t="s">
        <v>591</v>
      </c>
      <c r="Q127" s="28">
        <v>87500</v>
      </c>
      <c r="R127" s="73" t="e">
        <f>#REF!+#REF!</f>
        <v>#REF!</v>
      </c>
      <c r="S127" s="20">
        <v>77000</v>
      </c>
    </row>
    <row r="128" spans="1:19" ht="14.45" customHeight="1" x14ac:dyDescent="0.25">
      <c r="A128" s="84"/>
      <c r="B128" s="14">
        <v>117</v>
      </c>
      <c r="C128" s="62"/>
      <c r="D128" s="62"/>
      <c r="E128" s="62"/>
      <c r="F128" s="63" t="s">
        <v>40</v>
      </c>
      <c r="G128" s="58" t="s">
        <v>40</v>
      </c>
      <c r="H128" s="68" t="s">
        <v>307</v>
      </c>
      <c r="I128" s="65" t="str">
        <f t="shared" si="2"/>
        <v xml:space="preserve"> 947</v>
      </c>
      <c r="J128" s="66" t="s">
        <v>307</v>
      </c>
      <c r="K128" s="67">
        <f t="shared" si="3"/>
        <v>0</v>
      </c>
      <c r="L128" s="63" t="s">
        <v>84</v>
      </c>
      <c r="M128" s="1" t="s">
        <v>12</v>
      </c>
      <c r="P128" s="18" t="s">
        <v>591</v>
      </c>
      <c r="Q128" s="28">
        <v>0</v>
      </c>
      <c r="R128" s="73" t="e">
        <f>#REF!+#REF!</f>
        <v>#REF!</v>
      </c>
      <c r="S128" s="26">
        <v>75000</v>
      </c>
    </row>
    <row r="129" spans="1:19" ht="14.45" customHeight="1" x14ac:dyDescent="0.25">
      <c r="A129" s="84"/>
      <c r="B129" s="81">
        <v>123</v>
      </c>
      <c r="C129" s="62"/>
      <c r="D129" s="62"/>
      <c r="E129" s="62"/>
      <c r="F129" s="63" t="s">
        <v>40</v>
      </c>
      <c r="G129" s="58" t="s">
        <v>40</v>
      </c>
      <c r="H129" s="68" t="s">
        <v>313</v>
      </c>
      <c r="I129" s="65" t="str">
        <f t="shared" si="2"/>
        <v xml:space="preserve"> 721</v>
      </c>
      <c r="J129" s="66" t="s">
        <v>313</v>
      </c>
      <c r="K129" s="67">
        <f t="shared" si="3"/>
        <v>0</v>
      </c>
      <c r="L129" s="63" t="s">
        <v>107</v>
      </c>
      <c r="M129" s="1" t="s">
        <v>12</v>
      </c>
      <c r="P129" s="29" t="s">
        <v>592</v>
      </c>
      <c r="Q129" s="30">
        <v>60000</v>
      </c>
      <c r="R129" s="31" t="e">
        <f>#REF!+#REF!</f>
        <v>#REF!</v>
      </c>
      <c r="S129" s="20">
        <v>63000</v>
      </c>
    </row>
    <row r="130" spans="1:19" ht="14.45" customHeight="1" x14ac:dyDescent="0.25">
      <c r="A130" s="84"/>
      <c r="B130" s="81">
        <v>59</v>
      </c>
      <c r="C130" s="62"/>
      <c r="D130" s="62"/>
      <c r="E130" s="62"/>
      <c r="F130" s="63" t="s">
        <v>16</v>
      </c>
      <c r="G130" s="58" t="s">
        <v>16</v>
      </c>
      <c r="H130" s="68" t="s">
        <v>255</v>
      </c>
      <c r="I130" s="65" t="str">
        <f t="shared" si="2"/>
        <v xml:space="preserve"> 555</v>
      </c>
      <c r="J130" s="66" t="s">
        <v>255</v>
      </c>
      <c r="K130" s="67">
        <f t="shared" si="3"/>
        <v>0</v>
      </c>
      <c r="L130" s="63" t="s">
        <v>84</v>
      </c>
      <c r="M130" s="1" t="s">
        <v>12</v>
      </c>
      <c r="P130" s="29" t="s">
        <v>592</v>
      </c>
      <c r="Q130" s="30">
        <v>68000</v>
      </c>
      <c r="R130" s="31" t="e">
        <f>#REF!+#REF!</f>
        <v>#REF!</v>
      </c>
      <c r="S130" s="20">
        <v>69000</v>
      </c>
    </row>
    <row r="131" spans="1:19" ht="14.45" customHeight="1" x14ac:dyDescent="0.25">
      <c r="A131" s="84"/>
      <c r="B131" s="14">
        <v>61</v>
      </c>
      <c r="C131" s="62"/>
      <c r="D131" s="62"/>
      <c r="E131" s="62"/>
      <c r="F131" s="63" t="s">
        <v>16</v>
      </c>
      <c r="G131" s="58" t="s">
        <v>16</v>
      </c>
      <c r="H131" s="68" t="s">
        <v>1247</v>
      </c>
      <c r="I131" s="65" t="str">
        <f t="shared" si="2"/>
        <v xml:space="preserve">  595</v>
      </c>
      <c r="J131" s="68" t="s">
        <v>1247</v>
      </c>
      <c r="K131" s="67">
        <f t="shared" si="3"/>
        <v>0</v>
      </c>
      <c r="L131" s="63" t="s">
        <v>84</v>
      </c>
      <c r="M131" s="1" t="s">
        <v>12</v>
      </c>
      <c r="P131" s="18" t="s">
        <v>591</v>
      </c>
      <c r="Q131" s="28">
        <v>0</v>
      </c>
      <c r="R131" s="83" t="e">
        <f>#REF!+#REF!</f>
        <v>#REF!</v>
      </c>
      <c r="S131" s="20">
        <v>71000</v>
      </c>
    </row>
    <row r="132" spans="1:19" ht="14.45" customHeight="1" x14ac:dyDescent="0.25">
      <c r="A132" s="84"/>
      <c r="B132" s="80">
        <v>68</v>
      </c>
      <c r="C132" s="62"/>
      <c r="D132" s="62"/>
      <c r="E132" s="62"/>
      <c r="F132" s="63" t="s">
        <v>16</v>
      </c>
      <c r="G132" s="58" t="s">
        <v>16</v>
      </c>
      <c r="H132" s="68" t="s">
        <v>263</v>
      </c>
      <c r="I132" s="65" t="str">
        <f t="shared" si="2"/>
        <v xml:space="preserve"> 423</v>
      </c>
      <c r="J132" s="66" t="s">
        <v>263</v>
      </c>
      <c r="K132" s="67">
        <f t="shared" si="3"/>
        <v>0</v>
      </c>
      <c r="L132" s="63" t="s">
        <v>84</v>
      </c>
      <c r="M132" s="1" t="s">
        <v>12</v>
      </c>
      <c r="P132" s="29" t="s">
        <v>592</v>
      </c>
      <c r="Q132" s="30">
        <v>69000</v>
      </c>
      <c r="R132" s="31" t="e">
        <f>#REF!+#REF!</f>
        <v>#REF!</v>
      </c>
      <c r="S132" s="20">
        <v>70000</v>
      </c>
    </row>
    <row r="133" spans="1:19" ht="14.45" customHeight="1" x14ac:dyDescent="0.25">
      <c r="A133" s="84"/>
      <c r="B133" s="80">
        <v>74</v>
      </c>
      <c r="C133" s="62"/>
      <c r="D133" s="62"/>
      <c r="E133" s="62"/>
      <c r="F133" s="63" t="s">
        <v>16</v>
      </c>
      <c r="G133" s="58" t="s">
        <v>16</v>
      </c>
      <c r="H133" s="68" t="s">
        <v>269</v>
      </c>
      <c r="I133" s="65" t="str">
        <f t="shared" si="2"/>
        <v xml:space="preserve"> 766</v>
      </c>
      <c r="J133" s="66" t="s">
        <v>269</v>
      </c>
      <c r="K133" s="67">
        <f t="shared" si="3"/>
        <v>0</v>
      </c>
      <c r="L133" s="63" t="s">
        <v>97</v>
      </c>
      <c r="M133" s="1" t="s">
        <v>12</v>
      </c>
      <c r="P133" s="29" t="s">
        <v>592</v>
      </c>
      <c r="Q133" s="30">
        <v>62000</v>
      </c>
      <c r="R133" s="31">
        <v>63500</v>
      </c>
      <c r="S133" s="26">
        <v>53500</v>
      </c>
    </row>
    <row r="134" spans="1:19" ht="14.45" customHeight="1" x14ac:dyDescent="0.25">
      <c r="A134" s="84"/>
      <c r="B134" s="80">
        <v>98</v>
      </c>
      <c r="C134" s="62"/>
      <c r="D134" s="62"/>
      <c r="E134" s="62"/>
      <c r="F134" s="63" t="s">
        <v>16</v>
      </c>
      <c r="G134" s="58" t="s">
        <v>16</v>
      </c>
      <c r="H134" s="64" t="s">
        <v>37</v>
      </c>
      <c r="I134" s="65" t="str">
        <f t="shared" si="2"/>
        <v xml:space="preserve"> 831</v>
      </c>
      <c r="J134" s="66" t="s">
        <v>37</v>
      </c>
      <c r="K134" s="67">
        <f t="shared" si="3"/>
        <v>0</v>
      </c>
      <c r="L134" s="63" t="s">
        <v>71</v>
      </c>
      <c r="M134" s="1" t="s">
        <v>12</v>
      </c>
      <c r="P134" s="29" t="s">
        <v>592</v>
      </c>
      <c r="Q134" s="30">
        <v>62000</v>
      </c>
      <c r="R134" s="31" t="e">
        <f>#REF!+#REF!</f>
        <v>#REF!</v>
      </c>
      <c r="S134" s="20">
        <v>64500</v>
      </c>
    </row>
    <row r="135" spans="1:19" ht="16.149999999999999" customHeight="1" x14ac:dyDescent="0.25">
      <c r="A135" s="84"/>
      <c r="B135" s="14">
        <v>99</v>
      </c>
      <c r="C135" s="62"/>
      <c r="D135" s="62"/>
      <c r="E135" s="62"/>
      <c r="F135" s="63" t="s">
        <v>16</v>
      </c>
      <c r="G135" s="58" t="s">
        <v>16</v>
      </c>
      <c r="H135" s="68" t="s">
        <v>291</v>
      </c>
      <c r="I135" s="65" t="str">
        <f t="shared" ref="I135:I198" si="4">REPLACE(H135,1,3, )</f>
        <v xml:space="preserve"> 608</v>
      </c>
      <c r="J135" s="66" t="s">
        <v>291</v>
      </c>
      <c r="K135" s="67">
        <f t="shared" ref="K135:K198" si="5">IF(H135=J135,0,1)</f>
        <v>0</v>
      </c>
      <c r="L135" s="63" t="s">
        <v>84</v>
      </c>
      <c r="M135" s="1" t="s">
        <v>12</v>
      </c>
      <c r="P135" s="18" t="s">
        <v>591</v>
      </c>
      <c r="Q135" s="28">
        <v>0</v>
      </c>
      <c r="R135" s="73" t="e">
        <f>#REF!+#REF!</f>
        <v>#REF!</v>
      </c>
      <c r="S135" s="20">
        <f>69000</f>
        <v>69000</v>
      </c>
    </row>
    <row r="136" spans="1:19" ht="14.45" customHeight="1" x14ac:dyDescent="0.25">
      <c r="A136" s="84"/>
      <c r="B136" s="81">
        <v>100</v>
      </c>
      <c r="C136" s="62"/>
      <c r="D136" s="62"/>
      <c r="E136" s="62"/>
      <c r="F136" s="63" t="s">
        <v>16</v>
      </c>
      <c r="G136" s="58" t="s">
        <v>16</v>
      </c>
      <c r="H136" s="64" t="s">
        <v>66</v>
      </c>
      <c r="I136" s="65" t="str">
        <f t="shared" si="4"/>
        <v xml:space="preserve"> 796</v>
      </c>
      <c r="J136" s="66" t="s">
        <v>66</v>
      </c>
      <c r="K136" s="67">
        <f t="shared" si="5"/>
        <v>0</v>
      </c>
      <c r="L136" s="63" t="s">
        <v>68</v>
      </c>
      <c r="M136" s="1" t="s">
        <v>12</v>
      </c>
      <c r="P136" s="18" t="s">
        <v>591</v>
      </c>
      <c r="Q136" s="28">
        <v>72000</v>
      </c>
      <c r="R136" s="73" t="e">
        <f>#REF!+#REF!</f>
        <v>#REF!</v>
      </c>
      <c r="S136" s="20">
        <v>68000</v>
      </c>
    </row>
    <row r="137" spans="1:19" ht="14.45" customHeight="1" x14ac:dyDescent="0.25">
      <c r="A137" s="84"/>
      <c r="B137" s="81">
        <v>101</v>
      </c>
      <c r="C137" s="62"/>
      <c r="D137" s="62"/>
      <c r="E137" s="62"/>
      <c r="F137" s="63" t="s">
        <v>16</v>
      </c>
      <c r="G137" s="58" t="s">
        <v>16</v>
      </c>
      <c r="H137" s="68" t="s">
        <v>292</v>
      </c>
      <c r="I137" s="65" t="str">
        <f t="shared" si="4"/>
        <v xml:space="preserve"> 999</v>
      </c>
      <c r="J137" s="66" t="s">
        <v>292</v>
      </c>
      <c r="K137" s="67">
        <f t="shared" si="5"/>
        <v>0</v>
      </c>
      <c r="L137" s="63" t="s">
        <v>104</v>
      </c>
      <c r="M137" s="1" t="s">
        <v>12</v>
      </c>
      <c r="P137" s="29" t="s">
        <v>592</v>
      </c>
      <c r="Q137" s="30">
        <v>88000</v>
      </c>
      <c r="R137" s="31" t="e">
        <f>#REF!+#REF!</f>
        <v>#REF!</v>
      </c>
      <c r="S137" s="20">
        <v>90000</v>
      </c>
    </row>
    <row r="138" spans="1:19" ht="14.45" customHeight="1" x14ac:dyDescent="0.25">
      <c r="A138" s="84"/>
      <c r="B138" s="14">
        <v>103</v>
      </c>
      <c r="C138" s="62"/>
      <c r="D138" s="62"/>
      <c r="E138" s="62"/>
      <c r="F138" s="63" t="s">
        <v>16</v>
      </c>
      <c r="G138" s="58" t="s">
        <v>16</v>
      </c>
      <c r="H138" s="68" t="s">
        <v>1257</v>
      </c>
      <c r="I138" s="65" t="str">
        <f t="shared" si="4"/>
        <v xml:space="preserve"> 294</v>
      </c>
      <c r="J138" s="66" t="s">
        <v>1257</v>
      </c>
      <c r="K138" s="67">
        <f t="shared" si="5"/>
        <v>0</v>
      </c>
      <c r="L138" s="63" t="s">
        <v>84</v>
      </c>
      <c r="M138" s="1" t="s">
        <v>12</v>
      </c>
      <c r="P138" s="18" t="s">
        <v>591</v>
      </c>
      <c r="Q138" s="28">
        <v>0</v>
      </c>
      <c r="R138" s="73" t="e">
        <f>#REF!+#REF!</f>
        <v>#REF!</v>
      </c>
      <c r="S138" s="20">
        <v>72000</v>
      </c>
    </row>
    <row r="139" spans="1:19" ht="14.45" customHeight="1" x14ac:dyDescent="0.25">
      <c r="A139" s="84"/>
      <c r="B139" s="81">
        <v>105</v>
      </c>
      <c r="C139" s="62"/>
      <c r="D139" s="62"/>
      <c r="E139" s="62"/>
      <c r="F139" s="63" t="s">
        <v>16</v>
      </c>
      <c r="G139" s="58" t="s">
        <v>16</v>
      </c>
      <c r="H139" s="64" t="s">
        <v>295</v>
      </c>
      <c r="I139" s="65" t="str">
        <f t="shared" si="4"/>
        <v xml:space="preserve"> 422</v>
      </c>
      <c r="J139" s="66" t="s">
        <v>295</v>
      </c>
      <c r="K139" s="67">
        <f t="shared" si="5"/>
        <v>0</v>
      </c>
      <c r="L139" s="63" t="s">
        <v>95</v>
      </c>
      <c r="M139" s="1" t="s">
        <v>12</v>
      </c>
      <c r="P139" s="29" t="s">
        <v>592</v>
      </c>
      <c r="Q139" s="30">
        <v>58000</v>
      </c>
      <c r="R139" s="31" t="e">
        <f>#REF!+#REF!</f>
        <v>#REF!</v>
      </c>
      <c r="S139" s="20">
        <v>60000</v>
      </c>
    </row>
    <row r="140" spans="1:19" x14ac:dyDescent="0.25">
      <c r="A140" s="84"/>
      <c r="B140" s="81">
        <v>106</v>
      </c>
      <c r="C140" s="62"/>
      <c r="D140" s="62"/>
      <c r="E140" s="62"/>
      <c r="F140" s="63" t="s">
        <v>16</v>
      </c>
      <c r="G140" s="58" t="s">
        <v>16</v>
      </c>
      <c r="H140" s="64" t="s">
        <v>296</v>
      </c>
      <c r="I140" s="65" t="str">
        <f t="shared" si="4"/>
        <v xml:space="preserve"> 126</v>
      </c>
      <c r="J140" s="66" t="s">
        <v>296</v>
      </c>
      <c r="K140" s="67">
        <f t="shared" si="5"/>
        <v>0</v>
      </c>
      <c r="L140" s="63" t="s">
        <v>68</v>
      </c>
      <c r="M140" s="1" t="s">
        <v>12</v>
      </c>
      <c r="P140" s="18" t="s">
        <v>591</v>
      </c>
      <c r="Q140" s="28">
        <v>72000</v>
      </c>
      <c r="R140" s="73" t="e">
        <f>#REF!+#REF!</f>
        <v>#REF!</v>
      </c>
      <c r="S140" s="20">
        <v>68000</v>
      </c>
    </row>
    <row r="141" spans="1:19" x14ac:dyDescent="0.25">
      <c r="A141" s="84"/>
      <c r="B141" s="81">
        <v>107</v>
      </c>
      <c r="C141" s="62"/>
      <c r="D141" s="62"/>
      <c r="E141" s="62"/>
      <c r="F141" s="63" t="s">
        <v>16</v>
      </c>
      <c r="G141" s="58" t="s">
        <v>16</v>
      </c>
      <c r="H141" s="68" t="s">
        <v>297</v>
      </c>
      <c r="I141" s="65" t="str">
        <f t="shared" si="4"/>
        <v xml:space="preserve"> 519</v>
      </c>
      <c r="J141" s="66" t="s">
        <v>297</v>
      </c>
      <c r="K141" s="67">
        <f t="shared" si="5"/>
        <v>0</v>
      </c>
      <c r="L141" s="63" t="s">
        <v>84</v>
      </c>
      <c r="M141" s="1" t="s">
        <v>12</v>
      </c>
      <c r="P141" s="29" t="s">
        <v>592</v>
      </c>
      <c r="Q141" s="30">
        <v>66500</v>
      </c>
      <c r="R141" s="31" t="e">
        <f>#REF!+#REF!</f>
        <v>#REF!</v>
      </c>
      <c r="S141" s="20">
        <v>68500</v>
      </c>
    </row>
    <row r="142" spans="1:19" x14ac:dyDescent="0.25">
      <c r="A142" s="84"/>
      <c r="B142" s="81">
        <v>108</v>
      </c>
      <c r="C142" s="62"/>
      <c r="D142" s="62"/>
      <c r="E142" s="62"/>
      <c r="F142" s="63" t="s">
        <v>16</v>
      </c>
      <c r="G142" s="58" t="s">
        <v>16</v>
      </c>
      <c r="H142" s="64" t="s">
        <v>298</v>
      </c>
      <c r="I142" s="65" t="str">
        <f t="shared" si="4"/>
        <v xml:space="preserve"> 801</v>
      </c>
      <c r="J142" s="66" t="s">
        <v>298</v>
      </c>
      <c r="K142" s="67">
        <f t="shared" si="5"/>
        <v>0</v>
      </c>
      <c r="L142" s="63" t="s">
        <v>88</v>
      </c>
      <c r="M142" s="1" t="s">
        <v>12</v>
      </c>
      <c r="P142" s="18" t="s">
        <v>591</v>
      </c>
      <c r="Q142" s="28">
        <v>75000</v>
      </c>
      <c r="R142" s="73" t="e">
        <f>#REF!+#REF!</f>
        <v>#REF!</v>
      </c>
      <c r="S142" s="20">
        <v>67500</v>
      </c>
    </row>
    <row r="143" spans="1:19" ht="14.45" customHeight="1" x14ac:dyDescent="0.25">
      <c r="A143" s="84"/>
      <c r="B143" s="81">
        <v>112</v>
      </c>
      <c r="C143" s="62"/>
      <c r="D143" s="62"/>
      <c r="E143" s="62"/>
      <c r="F143" s="63" t="s">
        <v>16</v>
      </c>
      <c r="G143" s="58" t="s">
        <v>16</v>
      </c>
      <c r="H143" s="64" t="s">
        <v>302</v>
      </c>
      <c r="I143" s="65" t="str">
        <f t="shared" si="4"/>
        <v xml:space="preserve"> 342</v>
      </c>
      <c r="J143" s="66" t="s">
        <v>302</v>
      </c>
      <c r="K143" s="67">
        <f t="shared" si="5"/>
        <v>0</v>
      </c>
      <c r="L143" s="63" t="s">
        <v>68</v>
      </c>
      <c r="M143" s="1" t="s">
        <v>12</v>
      </c>
      <c r="P143" s="18" t="s">
        <v>591</v>
      </c>
      <c r="Q143" s="28">
        <v>72000</v>
      </c>
      <c r="R143" s="73" t="e">
        <f>#REF!+#REF!</f>
        <v>#REF!</v>
      </c>
      <c r="S143" s="20">
        <v>68000</v>
      </c>
    </row>
    <row r="144" spans="1:19" ht="14.45" customHeight="1" x14ac:dyDescent="0.25">
      <c r="B144" s="14">
        <v>113</v>
      </c>
      <c r="C144" s="62"/>
      <c r="D144" s="62"/>
      <c r="E144" s="62"/>
      <c r="F144" s="63" t="s">
        <v>16</v>
      </c>
      <c r="G144" s="58" t="s">
        <v>16</v>
      </c>
      <c r="H144" s="68" t="s">
        <v>303</v>
      </c>
      <c r="I144" s="65" t="str">
        <f t="shared" si="4"/>
        <v xml:space="preserve"> 517</v>
      </c>
      <c r="J144" s="66" t="s">
        <v>303</v>
      </c>
      <c r="K144" s="67">
        <f t="shared" si="5"/>
        <v>0</v>
      </c>
      <c r="L144" s="63" t="s">
        <v>106</v>
      </c>
      <c r="M144" s="1" t="s">
        <v>12</v>
      </c>
      <c r="P144" s="18" t="s">
        <v>591</v>
      </c>
      <c r="Q144" s="28">
        <v>0</v>
      </c>
      <c r="R144" s="73" t="e">
        <f>#REF!+#REF!</f>
        <v>#REF!</v>
      </c>
      <c r="S144" s="20"/>
    </row>
    <row r="145" spans="1:19" ht="14.45" customHeight="1" x14ac:dyDescent="0.25">
      <c r="A145" s="84"/>
      <c r="B145" s="14">
        <v>114</v>
      </c>
      <c r="C145" s="62"/>
      <c r="D145" s="62"/>
      <c r="E145" s="62"/>
      <c r="F145" s="63" t="s">
        <v>16</v>
      </c>
      <c r="G145" s="58" t="s">
        <v>16</v>
      </c>
      <c r="H145" s="68" t="s">
        <v>304</v>
      </c>
      <c r="I145" s="65" t="str">
        <f t="shared" si="4"/>
        <v xml:space="preserve"> 837</v>
      </c>
      <c r="J145" s="66" t="s">
        <v>304</v>
      </c>
      <c r="K145" s="67">
        <f t="shared" si="5"/>
        <v>0</v>
      </c>
      <c r="L145" s="63" t="s">
        <v>107</v>
      </c>
      <c r="M145" s="1" t="s">
        <v>12</v>
      </c>
      <c r="P145" s="18" t="s">
        <v>591</v>
      </c>
      <c r="Q145" s="28">
        <v>75000</v>
      </c>
      <c r="R145" s="73" t="e">
        <f>#REF!+#REF!</f>
        <v>#REF!</v>
      </c>
      <c r="S145" s="20">
        <v>66000</v>
      </c>
    </row>
    <row r="146" spans="1:19" ht="14.45" customHeight="1" x14ac:dyDescent="0.25">
      <c r="A146" s="84"/>
      <c r="B146" s="14">
        <v>122</v>
      </c>
      <c r="C146" s="62"/>
      <c r="D146" s="62"/>
      <c r="E146" s="62"/>
      <c r="F146" s="63" t="s">
        <v>16</v>
      </c>
      <c r="G146" s="58" t="s">
        <v>16</v>
      </c>
      <c r="H146" s="68" t="s">
        <v>312</v>
      </c>
      <c r="I146" s="65" t="str">
        <f t="shared" si="4"/>
        <v xml:space="preserve"> 755</v>
      </c>
      <c r="J146" s="66" t="s">
        <v>312</v>
      </c>
      <c r="K146" s="67">
        <f t="shared" si="5"/>
        <v>0</v>
      </c>
      <c r="L146" s="63" t="s">
        <v>84</v>
      </c>
      <c r="M146" s="1" t="s">
        <v>12</v>
      </c>
      <c r="P146" s="18" t="s">
        <v>591</v>
      </c>
      <c r="Q146" s="28">
        <v>0</v>
      </c>
      <c r="R146" s="73" t="e">
        <f>#REF!+#REF!</f>
        <v>#REF!</v>
      </c>
      <c r="S146" s="20">
        <v>68000</v>
      </c>
    </row>
    <row r="147" spans="1:19" ht="14.45" customHeight="1" x14ac:dyDescent="0.25">
      <c r="A147" s="84"/>
      <c r="B147" s="81">
        <v>1</v>
      </c>
      <c r="C147" s="62"/>
      <c r="D147" s="62"/>
      <c r="E147" s="62"/>
      <c r="F147" s="63" t="s">
        <v>31</v>
      </c>
      <c r="G147" s="58" t="s">
        <v>31</v>
      </c>
      <c r="H147" s="64" t="s">
        <v>64</v>
      </c>
      <c r="I147" s="65" t="str">
        <f t="shared" si="4"/>
        <v xml:space="preserve"> 628</v>
      </c>
      <c r="J147" s="66" t="s">
        <v>64</v>
      </c>
      <c r="K147" s="67">
        <f t="shared" si="5"/>
        <v>0</v>
      </c>
      <c r="L147" s="63" t="s">
        <v>68</v>
      </c>
      <c r="M147" s="1" t="s">
        <v>12</v>
      </c>
      <c r="P147" s="18" t="s">
        <v>591</v>
      </c>
      <c r="Q147" s="28">
        <v>85000</v>
      </c>
      <c r="R147" s="73" t="e">
        <f>#REF!+#REF!</f>
        <v>#REF!</v>
      </c>
      <c r="S147" s="20">
        <v>76500</v>
      </c>
    </row>
    <row r="148" spans="1:19" ht="14.45" customHeight="1" x14ac:dyDescent="0.25">
      <c r="A148" s="84"/>
      <c r="B148" s="81">
        <v>3</v>
      </c>
      <c r="C148" s="62"/>
      <c r="D148" s="62"/>
      <c r="E148" s="62"/>
      <c r="F148" s="63" t="s">
        <v>31</v>
      </c>
      <c r="G148" s="58" t="s">
        <v>31</v>
      </c>
      <c r="H148" s="64" t="s">
        <v>207</v>
      </c>
      <c r="I148" s="65" t="str">
        <f t="shared" si="4"/>
        <v xml:space="preserve"> 376</v>
      </c>
      <c r="J148" s="66" t="s">
        <v>207</v>
      </c>
      <c r="K148" s="67">
        <f t="shared" si="5"/>
        <v>0</v>
      </c>
      <c r="L148" s="63" t="s">
        <v>68</v>
      </c>
      <c r="M148" s="1" t="s">
        <v>12</v>
      </c>
      <c r="P148" s="18" t="s">
        <v>591</v>
      </c>
      <c r="Q148" s="28">
        <v>85000</v>
      </c>
      <c r="R148" s="73" t="e">
        <f>#REF!+#REF!</f>
        <v>#REF!</v>
      </c>
      <c r="S148" s="20">
        <v>76500</v>
      </c>
    </row>
    <row r="149" spans="1:19" ht="14.45" customHeight="1" x14ac:dyDescent="0.25">
      <c r="A149" s="84"/>
      <c r="B149" s="14">
        <v>31</v>
      </c>
      <c r="C149" s="62"/>
      <c r="D149" s="62"/>
      <c r="E149" s="62"/>
      <c r="F149" s="63" t="s">
        <v>31</v>
      </c>
      <c r="G149" s="58" t="s">
        <v>31</v>
      </c>
      <c r="H149" s="64" t="s">
        <v>233</v>
      </c>
      <c r="I149" s="65" t="str">
        <f t="shared" si="4"/>
        <v xml:space="preserve"> 653</v>
      </c>
      <c r="J149" s="66" t="s">
        <v>233</v>
      </c>
      <c r="K149" s="67">
        <f t="shared" si="5"/>
        <v>0</v>
      </c>
      <c r="L149" s="63" t="s">
        <v>746</v>
      </c>
      <c r="M149" s="1" t="s">
        <v>12</v>
      </c>
      <c r="P149" s="18" t="s">
        <v>591</v>
      </c>
      <c r="Q149" s="28">
        <v>75000</v>
      </c>
      <c r="R149" s="73" t="e">
        <f>#REF!+#REF!</f>
        <v>#REF!</v>
      </c>
      <c r="S149" s="20">
        <v>68000</v>
      </c>
    </row>
    <row r="150" spans="1:19" ht="14.45" customHeight="1" x14ac:dyDescent="0.25">
      <c r="A150" s="84"/>
      <c r="B150" s="80">
        <v>36</v>
      </c>
      <c r="C150" s="62"/>
      <c r="D150" s="62"/>
      <c r="E150" s="62"/>
      <c r="F150" s="63" t="s">
        <v>31</v>
      </c>
      <c r="G150" s="58" t="s">
        <v>31</v>
      </c>
      <c r="H150" s="64" t="s">
        <v>235</v>
      </c>
      <c r="I150" s="65" t="str">
        <f t="shared" si="4"/>
        <v xml:space="preserve"> 263</v>
      </c>
      <c r="J150" s="66" t="s">
        <v>235</v>
      </c>
      <c r="K150" s="67">
        <f t="shared" si="5"/>
        <v>0</v>
      </c>
      <c r="L150" s="63" t="s">
        <v>88</v>
      </c>
      <c r="M150" s="1" t="s">
        <v>12</v>
      </c>
      <c r="P150" s="18" t="s">
        <v>591</v>
      </c>
      <c r="Q150" s="28">
        <v>85000</v>
      </c>
      <c r="R150" s="73" t="e">
        <f>#REF!+#REF!</f>
        <v>#REF!</v>
      </c>
      <c r="S150" s="20">
        <v>73500</v>
      </c>
    </row>
    <row r="151" spans="1:19" x14ac:dyDescent="0.25">
      <c r="A151" s="84"/>
      <c r="B151" s="81">
        <v>37</v>
      </c>
      <c r="C151" s="62"/>
      <c r="D151" s="62"/>
      <c r="E151" s="62"/>
      <c r="F151" s="63" t="s">
        <v>31</v>
      </c>
      <c r="G151" s="58" t="s">
        <v>31</v>
      </c>
      <c r="H151" s="68" t="s">
        <v>236</v>
      </c>
      <c r="I151" s="65" t="str">
        <f t="shared" si="4"/>
        <v xml:space="preserve"> 800</v>
      </c>
      <c r="J151" s="66" t="s">
        <v>236</v>
      </c>
      <c r="K151" s="67">
        <f t="shared" si="5"/>
        <v>0</v>
      </c>
      <c r="L151" s="63" t="s">
        <v>73</v>
      </c>
      <c r="M151" s="1" t="s">
        <v>12</v>
      </c>
      <c r="P151" s="29" t="s">
        <v>592</v>
      </c>
      <c r="Q151" s="30">
        <v>77500</v>
      </c>
      <c r="R151" s="31">
        <v>77500</v>
      </c>
      <c r="S151" s="20">
        <v>97500</v>
      </c>
    </row>
    <row r="152" spans="1:19" ht="14.45" customHeight="1" x14ac:dyDescent="0.25">
      <c r="A152" s="84"/>
      <c r="B152" s="16">
        <v>38</v>
      </c>
      <c r="C152" s="62"/>
      <c r="D152" s="62"/>
      <c r="E152" s="62"/>
      <c r="F152" s="63" t="s">
        <v>31</v>
      </c>
      <c r="G152" s="58" t="s">
        <v>31</v>
      </c>
      <c r="H152" s="68" t="s">
        <v>741</v>
      </c>
      <c r="I152" s="65" t="str">
        <f t="shared" si="4"/>
        <v xml:space="preserve"> 738</v>
      </c>
      <c r="J152" s="66" t="s">
        <v>741</v>
      </c>
      <c r="K152" s="67">
        <f t="shared" si="5"/>
        <v>0</v>
      </c>
      <c r="L152" s="63" t="s">
        <v>84</v>
      </c>
      <c r="M152" s="1" t="s">
        <v>12</v>
      </c>
      <c r="P152" s="18" t="s">
        <v>591</v>
      </c>
      <c r="Q152" s="28">
        <v>0</v>
      </c>
      <c r="R152" s="73" t="e">
        <f>#REF!+#REF!</f>
        <v>#REF!</v>
      </c>
      <c r="S152" s="20">
        <v>72500</v>
      </c>
    </row>
    <row r="153" spans="1:19" ht="14.45" customHeight="1" x14ac:dyDescent="0.25">
      <c r="A153" s="84"/>
      <c r="B153" s="81">
        <v>39</v>
      </c>
      <c r="C153" s="62"/>
      <c r="D153" s="62"/>
      <c r="E153" s="62"/>
      <c r="F153" s="63" t="s">
        <v>31</v>
      </c>
      <c r="G153" s="58" t="s">
        <v>31</v>
      </c>
      <c r="H153" s="64" t="s">
        <v>237</v>
      </c>
      <c r="I153" s="65" t="str">
        <f t="shared" si="4"/>
        <v xml:space="preserve"> 495</v>
      </c>
      <c r="J153" s="66" t="s">
        <v>237</v>
      </c>
      <c r="K153" s="67">
        <f t="shared" si="5"/>
        <v>0</v>
      </c>
      <c r="L153" s="63" t="s">
        <v>89</v>
      </c>
      <c r="M153" s="1" t="s">
        <v>12</v>
      </c>
      <c r="P153" s="29" t="s">
        <v>592</v>
      </c>
      <c r="Q153" s="30">
        <v>72000</v>
      </c>
      <c r="R153" s="31" t="e">
        <f>#REF!+#REF!</f>
        <v>#REF!</v>
      </c>
      <c r="S153" s="20">
        <v>74000</v>
      </c>
    </row>
    <row r="154" spans="1:19" ht="14.45" customHeight="1" x14ac:dyDescent="0.25">
      <c r="A154" s="84"/>
      <c r="B154" s="16">
        <v>40</v>
      </c>
      <c r="C154" s="62"/>
      <c r="D154" s="62"/>
      <c r="E154" s="62"/>
      <c r="F154" s="63" t="s">
        <v>31</v>
      </c>
      <c r="G154" s="58" t="s">
        <v>31</v>
      </c>
      <c r="H154" s="68" t="s">
        <v>744</v>
      </c>
      <c r="I154" s="65" t="str">
        <f t="shared" si="4"/>
        <v xml:space="preserve"> 629</v>
      </c>
      <c r="J154" s="66" t="s">
        <v>744</v>
      </c>
      <c r="K154" s="67">
        <f t="shared" si="5"/>
        <v>0</v>
      </c>
      <c r="L154" s="63" t="s">
        <v>84</v>
      </c>
      <c r="M154" s="1" t="s">
        <v>12</v>
      </c>
      <c r="P154" s="18" t="s">
        <v>591</v>
      </c>
      <c r="Q154" s="28">
        <v>0</v>
      </c>
      <c r="R154" s="73" t="e">
        <f>#REF!+#REF!</f>
        <v>#REF!</v>
      </c>
      <c r="S154" s="20">
        <f>72500</f>
        <v>72500</v>
      </c>
    </row>
    <row r="155" spans="1:19" ht="14.45" customHeight="1" x14ac:dyDescent="0.25">
      <c r="B155" s="81">
        <v>41</v>
      </c>
      <c r="C155" s="62"/>
      <c r="D155" s="62"/>
      <c r="E155" s="62"/>
      <c r="F155" s="63" t="s">
        <v>31</v>
      </c>
      <c r="G155" s="58" t="s">
        <v>31</v>
      </c>
      <c r="H155" s="68" t="s">
        <v>238</v>
      </c>
      <c r="I155" s="65" t="str">
        <f t="shared" si="4"/>
        <v xml:space="preserve"> 781</v>
      </c>
      <c r="J155" s="66" t="s">
        <v>238</v>
      </c>
      <c r="K155" s="67">
        <f t="shared" si="5"/>
        <v>0</v>
      </c>
      <c r="L155" s="62" t="s">
        <v>15</v>
      </c>
      <c r="M155" s="1" t="s">
        <v>12</v>
      </c>
      <c r="P155" s="29" t="s">
        <v>592</v>
      </c>
      <c r="Q155" s="30">
        <v>77000</v>
      </c>
      <c r="R155" s="31">
        <v>77000</v>
      </c>
      <c r="S155" s="20"/>
    </row>
    <row r="156" spans="1:19" ht="14.45" customHeight="1" x14ac:dyDescent="0.25">
      <c r="A156" s="84"/>
      <c r="B156" s="16">
        <v>42</v>
      </c>
      <c r="C156" s="62"/>
      <c r="D156" s="62"/>
      <c r="E156" s="62"/>
      <c r="F156" s="63" t="s">
        <v>31</v>
      </c>
      <c r="G156" s="58" t="s">
        <v>31</v>
      </c>
      <c r="H156" s="68" t="s">
        <v>742</v>
      </c>
      <c r="I156" s="65" t="str">
        <f t="shared" si="4"/>
        <v xml:space="preserve"> 285</v>
      </c>
      <c r="J156" s="66" t="s">
        <v>742</v>
      </c>
      <c r="K156" s="67">
        <f t="shared" si="5"/>
        <v>0</v>
      </c>
      <c r="L156" s="63" t="s">
        <v>84</v>
      </c>
      <c r="M156" s="1" t="s">
        <v>12</v>
      </c>
      <c r="P156" s="18" t="s">
        <v>591</v>
      </c>
      <c r="Q156" s="28">
        <v>0</v>
      </c>
      <c r="R156" s="73" t="e">
        <f>#REF!+#REF!</f>
        <v>#REF!</v>
      </c>
      <c r="S156" s="20">
        <v>72500</v>
      </c>
    </row>
    <row r="157" spans="1:19" ht="14.45" customHeight="1" x14ac:dyDescent="0.25">
      <c r="A157" s="84"/>
      <c r="B157" s="81">
        <v>43</v>
      </c>
      <c r="C157" s="62"/>
      <c r="D157" s="62"/>
      <c r="E157" s="62"/>
      <c r="F157" s="63" t="s">
        <v>31</v>
      </c>
      <c r="G157" s="58" t="s">
        <v>31</v>
      </c>
      <c r="H157" s="68" t="s">
        <v>239</v>
      </c>
      <c r="I157" s="65" t="str">
        <f t="shared" si="4"/>
        <v xml:space="preserve"> 272</v>
      </c>
      <c r="J157" s="66" t="s">
        <v>239</v>
      </c>
      <c r="K157" s="67">
        <f t="shared" si="5"/>
        <v>0</v>
      </c>
      <c r="L157" s="63" t="s">
        <v>84</v>
      </c>
      <c r="M157" s="1" t="s">
        <v>12</v>
      </c>
      <c r="P157" s="29" t="s">
        <v>592</v>
      </c>
      <c r="Q157" s="30">
        <v>65000</v>
      </c>
      <c r="R157" s="31" t="e">
        <f>#REF!+#REF!</f>
        <v>#REF!</v>
      </c>
      <c r="S157" s="20">
        <v>67500</v>
      </c>
    </row>
    <row r="158" spans="1:19" ht="14.45" customHeight="1" x14ac:dyDescent="0.25">
      <c r="A158" s="84"/>
      <c r="B158" s="16">
        <v>44</v>
      </c>
      <c r="C158" s="62"/>
      <c r="D158" s="62"/>
      <c r="E158" s="62"/>
      <c r="F158" s="63" t="s">
        <v>31</v>
      </c>
      <c r="G158" s="58" t="s">
        <v>31</v>
      </c>
      <c r="H158" s="64" t="s">
        <v>240</v>
      </c>
      <c r="I158" s="65" t="str">
        <f t="shared" si="4"/>
        <v xml:space="preserve"> 775</v>
      </c>
      <c r="J158" s="66" t="s">
        <v>240</v>
      </c>
      <c r="K158" s="67">
        <f t="shared" si="5"/>
        <v>0</v>
      </c>
      <c r="L158" s="63" t="s">
        <v>77</v>
      </c>
      <c r="M158" s="1" t="s">
        <v>12</v>
      </c>
      <c r="P158" s="18" t="s">
        <v>591</v>
      </c>
      <c r="Q158" s="28">
        <v>70000</v>
      </c>
      <c r="R158" s="73" t="e">
        <f>#REF!+#REF!</f>
        <v>#REF!</v>
      </c>
      <c r="S158" s="20">
        <v>65000</v>
      </c>
    </row>
    <row r="159" spans="1:19" ht="14.45" customHeight="1" x14ac:dyDescent="0.25">
      <c r="A159" s="84"/>
      <c r="B159" s="81">
        <v>45</v>
      </c>
      <c r="C159" s="62"/>
      <c r="D159" s="62"/>
      <c r="E159" s="62"/>
      <c r="F159" s="63" t="s">
        <v>31</v>
      </c>
      <c r="G159" s="58" t="s">
        <v>31</v>
      </c>
      <c r="H159" s="64" t="s">
        <v>241</v>
      </c>
      <c r="I159" s="65" t="str">
        <f t="shared" si="4"/>
        <v xml:space="preserve"> 019</v>
      </c>
      <c r="J159" s="66" t="s">
        <v>241</v>
      </c>
      <c r="K159" s="67">
        <f t="shared" si="5"/>
        <v>0</v>
      </c>
      <c r="L159" s="63" t="s">
        <v>90</v>
      </c>
      <c r="M159" s="1" t="s">
        <v>12</v>
      </c>
      <c r="P159" s="29" t="s">
        <v>592</v>
      </c>
      <c r="Q159" s="30">
        <v>69500</v>
      </c>
      <c r="R159" s="76" t="e">
        <f>#REF!+#REF!</f>
        <v>#REF!</v>
      </c>
      <c r="S159" s="20">
        <v>71500</v>
      </c>
    </row>
    <row r="160" spans="1:19" ht="14.45" customHeight="1" x14ac:dyDescent="0.25">
      <c r="A160" s="84"/>
      <c r="B160" s="16">
        <v>46</v>
      </c>
      <c r="C160" s="62"/>
      <c r="D160" s="62"/>
      <c r="E160" s="62"/>
      <c r="F160" s="63" t="s">
        <v>31</v>
      </c>
      <c r="G160" s="58" t="s">
        <v>31</v>
      </c>
      <c r="H160" s="64" t="s">
        <v>242</v>
      </c>
      <c r="I160" s="65" t="str">
        <f t="shared" si="4"/>
        <v xml:space="preserve"> 743</v>
      </c>
      <c r="J160" s="66" t="s">
        <v>242</v>
      </c>
      <c r="K160" s="67">
        <f t="shared" si="5"/>
        <v>0</v>
      </c>
      <c r="L160" s="63" t="s">
        <v>90</v>
      </c>
      <c r="M160" s="1" t="s">
        <v>12</v>
      </c>
      <c r="P160" s="18" t="s">
        <v>591</v>
      </c>
      <c r="Q160" s="28">
        <v>76000</v>
      </c>
      <c r="R160" s="73" t="e">
        <f>#REF!+#REF!</f>
        <v>#REF!</v>
      </c>
      <c r="S160" s="20">
        <v>71500</v>
      </c>
    </row>
    <row r="161" spans="1:19" ht="14.45" customHeight="1" x14ac:dyDescent="0.25">
      <c r="A161" s="84"/>
      <c r="B161" s="16">
        <v>48</v>
      </c>
      <c r="C161" s="62"/>
      <c r="D161" s="62"/>
      <c r="E161" s="62"/>
      <c r="F161" s="63" t="s">
        <v>31</v>
      </c>
      <c r="G161" s="58" t="s">
        <v>31</v>
      </c>
      <c r="H161" s="68" t="s">
        <v>244</v>
      </c>
      <c r="I161" s="65" t="str">
        <f t="shared" si="4"/>
        <v xml:space="preserve"> 221</v>
      </c>
      <c r="J161" s="66" t="s">
        <v>244</v>
      </c>
      <c r="K161" s="67">
        <f t="shared" si="5"/>
        <v>0</v>
      </c>
      <c r="L161" s="63" t="s">
        <v>83</v>
      </c>
      <c r="M161" s="1" t="s">
        <v>12</v>
      </c>
      <c r="P161" s="18" t="s">
        <v>591</v>
      </c>
      <c r="Q161" s="28">
        <v>87500</v>
      </c>
      <c r="R161" s="73" t="e">
        <f>#REF!+#REF!</f>
        <v>#REF!</v>
      </c>
      <c r="S161" s="20">
        <v>73000</v>
      </c>
    </row>
    <row r="162" spans="1:19" ht="14.45" customHeight="1" x14ac:dyDescent="0.25">
      <c r="A162" s="84"/>
      <c r="B162" s="14">
        <v>49</v>
      </c>
      <c r="C162" s="62"/>
      <c r="D162" s="62"/>
      <c r="E162" s="62"/>
      <c r="F162" s="63" t="s">
        <v>31</v>
      </c>
      <c r="G162" s="58" t="s">
        <v>31</v>
      </c>
      <c r="H162" s="64" t="s">
        <v>245</v>
      </c>
      <c r="I162" s="65" t="str">
        <f t="shared" si="4"/>
        <v xml:space="preserve"> 462</v>
      </c>
      <c r="J162" s="66" t="s">
        <v>245</v>
      </c>
      <c r="K162" s="67">
        <f t="shared" si="5"/>
        <v>0</v>
      </c>
      <c r="L162" s="63" t="s">
        <v>77</v>
      </c>
      <c r="M162" s="1" t="s">
        <v>12</v>
      </c>
      <c r="P162" s="18" t="s">
        <v>591</v>
      </c>
      <c r="Q162" s="28">
        <v>70000</v>
      </c>
      <c r="R162" s="73" t="e">
        <f>#REF!+#REF!</f>
        <v>#REF!</v>
      </c>
      <c r="S162" s="20">
        <v>65000</v>
      </c>
    </row>
    <row r="163" spans="1:19" ht="14.45" customHeight="1" x14ac:dyDescent="0.25">
      <c r="A163" s="84"/>
      <c r="B163" s="16">
        <v>50</v>
      </c>
      <c r="C163" s="62"/>
      <c r="D163" s="62"/>
      <c r="E163" s="62"/>
      <c r="F163" s="63" t="s">
        <v>31</v>
      </c>
      <c r="G163" s="58" t="s">
        <v>31</v>
      </c>
      <c r="H163" s="64" t="s">
        <v>246</v>
      </c>
      <c r="I163" s="65" t="str">
        <f t="shared" si="4"/>
        <v xml:space="preserve"> 496</v>
      </c>
      <c r="J163" s="66" t="s">
        <v>246</v>
      </c>
      <c r="K163" s="67">
        <f t="shared" si="5"/>
        <v>0</v>
      </c>
      <c r="L163" s="63" t="s">
        <v>92</v>
      </c>
      <c r="M163" s="1" t="s">
        <v>12</v>
      </c>
      <c r="P163" s="18" t="s">
        <v>591</v>
      </c>
      <c r="Q163" s="28">
        <v>71900</v>
      </c>
      <c r="R163" s="73" t="e">
        <f>#REF!+#REF!</f>
        <v>#REF!</v>
      </c>
      <c r="S163" s="20">
        <v>69000</v>
      </c>
    </row>
    <row r="164" spans="1:19" ht="14.45" customHeight="1" x14ac:dyDescent="0.25">
      <c r="A164" s="84"/>
      <c r="B164" s="14">
        <v>51</v>
      </c>
      <c r="C164" s="62"/>
      <c r="D164" s="62"/>
      <c r="E164" s="62"/>
      <c r="F164" s="63" t="s">
        <v>31</v>
      </c>
      <c r="G164" s="58" t="s">
        <v>31</v>
      </c>
      <c r="H164" s="64" t="s">
        <v>247</v>
      </c>
      <c r="I164" s="65" t="str">
        <f t="shared" si="4"/>
        <v xml:space="preserve"> 868</v>
      </c>
      <c r="J164" s="66" t="s">
        <v>247</v>
      </c>
      <c r="K164" s="67">
        <f t="shared" si="5"/>
        <v>0</v>
      </c>
      <c r="L164" s="63" t="s">
        <v>89</v>
      </c>
      <c r="M164" s="1" t="s">
        <v>12</v>
      </c>
      <c r="P164" s="18" t="s">
        <v>591</v>
      </c>
      <c r="Q164" s="28">
        <v>82500</v>
      </c>
      <c r="R164" s="73" t="e">
        <f>#REF!+#REF!</f>
        <v>#REF!</v>
      </c>
      <c r="S164" s="20">
        <v>78000</v>
      </c>
    </row>
    <row r="165" spans="1:19" ht="14.45" customHeight="1" x14ac:dyDescent="0.25">
      <c r="A165" s="84"/>
      <c r="B165" s="80">
        <v>52</v>
      </c>
      <c r="C165" s="62"/>
      <c r="D165" s="62"/>
      <c r="E165" s="62"/>
      <c r="F165" s="63" t="s">
        <v>31</v>
      </c>
      <c r="G165" s="58" t="s">
        <v>31</v>
      </c>
      <c r="H165" s="64" t="s">
        <v>248</v>
      </c>
      <c r="I165" s="65" t="str">
        <f t="shared" si="4"/>
        <v xml:space="preserve"> 343</v>
      </c>
      <c r="J165" s="66" t="s">
        <v>248</v>
      </c>
      <c r="K165" s="67">
        <f t="shared" si="5"/>
        <v>0</v>
      </c>
      <c r="L165" s="63" t="s">
        <v>77</v>
      </c>
      <c r="M165" s="1" t="s">
        <v>12</v>
      </c>
      <c r="P165" s="29" t="s">
        <v>592</v>
      </c>
      <c r="Q165" s="30">
        <v>60000</v>
      </c>
      <c r="R165" s="31" t="e">
        <f>#REF!+#REF!</f>
        <v>#REF!</v>
      </c>
      <c r="S165" s="20">
        <v>62500</v>
      </c>
    </row>
    <row r="166" spans="1:19" x14ac:dyDescent="0.25">
      <c r="A166" s="84"/>
      <c r="B166" s="14">
        <v>53</v>
      </c>
      <c r="C166" s="62"/>
      <c r="D166" s="62"/>
      <c r="E166" s="62"/>
      <c r="F166" s="63" t="s">
        <v>31</v>
      </c>
      <c r="G166" s="58" t="s">
        <v>31</v>
      </c>
      <c r="H166" s="64" t="s">
        <v>249</v>
      </c>
      <c r="I166" s="65" t="str">
        <f t="shared" si="4"/>
        <v xml:space="preserve"> 710</v>
      </c>
      <c r="J166" s="66" t="s">
        <v>249</v>
      </c>
      <c r="K166" s="67">
        <f t="shared" si="5"/>
        <v>0</v>
      </c>
      <c r="L166" s="63" t="s">
        <v>77</v>
      </c>
      <c r="M166" s="1" t="s">
        <v>12</v>
      </c>
      <c r="P166" s="18" t="s">
        <v>591</v>
      </c>
      <c r="Q166" s="28">
        <v>70000</v>
      </c>
      <c r="R166" s="73" t="e">
        <f>#REF!+#REF!</f>
        <v>#REF!</v>
      </c>
      <c r="S166" s="20">
        <v>65000</v>
      </c>
    </row>
    <row r="167" spans="1:19" ht="14.45" customHeight="1" x14ac:dyDescent="0.25">
      <c r="A167" s="84"/>
      <c r="B167" s="80">
        <v>54</v>
      </c>
      <c r="C167" s="62"/>
      <c r="D167" s="62"/>
      <c r="E167" s="62"/>
      <c r="F167" s="63" t="s">
        <v>31</v>
      </c>
      <c r="G167" s="58" t="s">
        <v>31</v>
      </c>
      <c r="H167" s="68" t="s">
        <v>250</v>
      </c>
      <c r="I167" s="65" t="str">
        <f t="shared" si="4"/>
        <v xml:space="preserve"> 282</v>
      </c>
      <c r="J167" s="66" t="s">
        <v>250</v>
      </c>
      <c r="K167" s="67">
        <f t="shared" si="5"/>
        <v>0</v>
      </c>
      <c r="L167" s="63" t="s">
        <v>91</v>
      </c>
      <c r="M167" s="1" t="s">
        <v>12</v>
      </c>
      <c r="P167" s="29" t="s">
        <v>592</v>
      </c>
      <c r="Q167" s="30">
        <v>60000</v>
      </c>
      <c r="R167" s="31" t="e">
        <f>#REF!+#REF!</f>
        <v>#REF!</v>
      </c>
      <c r="S167" s="20">
        <v>62500</v>
      </c>
    </row>
    <row r="168" spans="1:19" ht="14.45" customHeight="1" x14ac:dyDescent="0.25">
      <c r="A168" s="84"/>
      <c r="B168" s="80">
        <v>58</v>
      </c>
      <c r="C168" s="62"/>
      <c r="D168" s="62"/>
      <c r="E168" s="62"/>
      <c r="F168" s="63" t="s">
        <v>31</v>
      </c>
      <c r="G168" s="58" t="s">
        <v>31</v>
      </c>
      <c r="H168" s="64" t="s">
        <v>254</v>
      </c>
      <c r="I168" s="65" t="str">
        <f t="shared" si="4"/>
        <v xml:space="preserve"> 762</v>
      </c>
      <c r="J168" s="66" t="s">
        <v>254</v>
      </c>
      <c r="K168" s="67">
        <f t="shared" si="5"/>
        <v>0</v>
      </c>
      <c r="L168" s="63" t="s">
        <v>88</v>
      </c>
      <c r="M168" s="1" t="s">
        <v>12</v>
      </c>
      <c r="P168" s="18" t="s">
        <v>591</v>
      </c>
      <c r="Q168" s="28">
        <v>80000</v>
      </c>
      <c r="R168" s="73" t="e">
        <f>#REF!+#REF!</f>
        <v>#REF!</v>
      </c>
      <c r="S168" s="20">
        <v>71750</v>
      </c>
    </row>
    <row r="169" spans="1:19" x14ac:dyDescent="0.25">
      <c r="A169" s="84"/>
      <c r="B169" s="80">
        <v>64</v>
      </c>
      <c r="C169" s="62"/>
      <c r="D169" s="62"/>
      <c r="E169" s="62"/>
      <c r="F169" s="63" t="s">
        <v>31</v>
      </c>
      <c r="G169" s="58" t="s">
        <v>31</v>
      </c>
      <c r="H169" s="64" t="s">
        <v>259</v>
      </c>
      <c r="I169" s="65" t="str">
        <f t="shared" si="4"/>
        <v xml:space="preserve"> 317</v>
      </c>
      <c r="J169" s="66" t="s">
        <v>259</v>
      </c>
      <c r="K169" s="67">
        <f t="shared" si="5"/>
        <v>0</v>
      </c>
      <c r="L169" s="63" t="s">
        <v>68</v>
      </c>
      <c r="M169" s="1" t="s">
        <v>12</v>
      </c>
      <c r="P169" s="18" t="s">
        <v>591</v>
      </c>
      <c r="Q169" s="28">
        <v>80000</v>
      </c>
      <c r="R169" s="73" t="e">
        <f>#REF!+#REF!</f>
        <v>#REF!</v>
      </c>
      <c r="S169" s="20">
        <v>75000</v>
      </c>
    </row>
    <row r="170" spans="1:19" ht="14.45" customHeight="1" x14ac:dyDescent="0.25">
      <c r="A170" s="84"/>
      <c r="B170" s="80">
        <v>66</v>
      </c>
      <c r="C170" s="62"/>
      <c r="D170" s="62"/>
      <c r="E170" s="62"/>
      <c r="F170" s="63" t="s">
        <v>31</v>
      </c>
      <c r="G170" s="58" t="s">
        <v>31</v>
      </c>
      <c r="H170" s="64" t="s">
        <v>261</v>
      </c>
      <c r="I170" s="65" t="str">
        <f t="shared" si="4"/>
        <v xml:space="preserve"> 172</v>
      </c>
      <c r="J170" s="66" t="s">
        <v>261</v>
      </c>
      <c r="K170" s="67">
        <f t="shared" si="5"/>
        <v>0</v>
      </c>
      <c r="L170" s="63" t="s">
        <v>88</v>
      </c>
      <c r="M170" s="1" t="s">
        <v>12</v>
      </c>
      <c r="P170" s="18" t="s">
        <v>591</v>
      </c>
      <c r="Q170" s="28">
        <v>80000</v>
      </c>
      <c r="R170" s="73" t="e">
        <f>#REF!+#REF!</f>
        <v>#REF!</v>
      </c>
      <c r="S170" s="20">
        <v>71750</v>
      </c>
    </row>
    <row r="171" spans="1:19" ht="14.45" customHeight="1" x14ac:dyDescent="0.25">
      <c r="A171" s="84"/>
      <c r="B171" s="14">
        <v>67</v>
      </c>
      <c r="C171" s="62"/>
      <c r="D171" s="62"/>
      <c r="E171" s="62"/>
      <c r="F171" s="63" t="s">
        <v>31</v>
      </c>
      <c r="G171" s="58" t="s">
        <v>31</v>
      </c>
      <c r="H171" s="68" t="s">
        <v>262</v>
      </c>
      <c r="I171" s="65" t="str">
        <f t="shared" si="4"/>
        <v xml:space="preserve"> 773</v>
      </c>
      <c r="J171" s="66" t="s">
        <v>262</v>
      </c>
      <c r="K171" s="67">
        <f t="shared" si="5"/>
        <v>0</v>
      </c>
      <c r="L171" s="63" t="s">
        <v>85</v>
      </c>
      <c r="M171" s="1" t="s">
        <v>12</v>
      </c>
      <c r="P171" s="18" t="s">
        <v>591</v>
      </c>
      <c r="Q171" s="28">
        <v>70000</v>
      </c>
      <c r="R171" s="73" t="e">
        <f>#REF!+#REF!</f>
        <v>#REF!</v>
      </c>
      <c r="S171" s="20">
        <v>67500</v>
      </c>
    </row>
    <row r="172" spans="1:19" ht="14.45" customHeight="1" x14ac:dyDescent="0.25">
      <c r="A172" s="84"/>
      <c r="B172" s="14">
        <v>69</v>
      </c>
      <c r="C172" s="62"/>
      <c r="D172" s="62"/>
      <c r="E172" s="62"/>
      <c r="F172" s="63" t="s">
        <v>31</v>
      </c>
      <c r="G172" s="58" t="s">
        <v>31</v>
      </c>
      <c r="H172" s="64" t="s">
        <v>264</v>
      </c>
      <c r="I172" s="65" t="str">
        <f t="shared" si="4"/>
        <v xml:space="preserve"> 771</v>
      </c>
      <c r="J172" s="66" t="s">
        <v>264</v>
      </c>
      <c r="K172" s="67">
        <f t="shared" si="5"/>
        <v>0</v>
      </c>
      <c r="L172" s="63" t="s">
        <v>71</v>
      </c>
      <c r="M172" s="1" t="s">
        <v>12</v>
      </c>
      <c r="P172" s="18" t="s">
        <v>591</v>
      </c>
      <c r="Q172" s="28">
        <v>82500</v>
      </c>
      <c r="R172" s="73" t="e">
        <f>#REF!+#REF!</f>
        <v>#REF!</v>
      </c>
      <c r="S172" s="20">
        <v>77500</v>
      </c>
    </row>
    <row r="173" spans="1:19" ht="14.45" customHeight="1" x14ac:dyDescent="0.25">
      <c r="A173" s="84"/>
      <c r="B173" s="16">
        <v>76</v>
      </c>
      <c r="C173" s="62"/>
      <c r="D173" s="62"/>
      <c r="E173" s="62"/>
      <c r="F173" s="63" t="s">
        <v>31</v>
      </c>
      <c r="G173" s="58" t="s">
        <v>31</v>
      </c>
      <c r="H173" s="68" t="s">
        <v>1263</v>
      </c>
      <c r="I173" s="65" t="str">
        <f t="shared" si="4"/>
        <v xml:space="preserve"> 761</v>
      </c>
      <c r="J173" s="66" t="s">
        <v>1263</v>
      </c>
      <c r="K173" s="67">
        <f t="shared" si="5"/>
        <v>0</v>
      </c>
      <c r="L173" s="63" t="s">
        <v>84</v>
      </c>
      <c r="M173" s="1" t="s">
        <v>12</v>
      </c>
      <c r="P173" s="18" t="s">
        <v>591</v>
      </c>
      <c r="Q173" s="28">
        <v>0</v>
      </c>
      <c r="R173" s="73" t="e">
        <f>#REF!+#REF!</f>
        <v>#REF!</v>
      </c>
      <c r="S173" s="20">
        <v>70000</v>
      </c>
    </row>
    <row r="174" spans="1:19" ht="14.45" customHeight="1" x14ac:dyDescent="0.25">
      <c r="A174" s="84"/>
      <c r="B174" s="81">
        <v>77</v>
      </c>
      <c r="C174" s="62"/>
      <c r="D174" s="62"/>
      <c r="E174" s="62"/>
      <c r="F174" s="63" t="s">
        <v>31</v>
      </c>
      <c r="G174" s="58" t="s">
        <v>31</v>
      </c>
      <c r="H174" s="64" t="s">
        <v>271</v>
      </c>
      <c r="I174" s="65" t="str">
        <f t="shared" si="4"/>
        <v xml:space="preserve"> 132</v>
      </c>
      <c r="J174" s="66" t="s">
        <v>271</v>
      </c>
      <c r="K174" s="67">
        <f t="shared" si="5"/>
        <v>0</v>
      </c>
      <c r="L174" s="63" t="s">
        <v>90</v>
      </c>
      <c r="M174" s="1" t="s">
        <v>12</v>
      </c>
      <c r="P174" s="29" t="s">
        <v>592</v>
      </c>
      <c r="Q174" s="30">
        <v>69500</v>
      </c>
      <c r="R174" s="76" t="e">
        <f>#REF!+#REF!</f>
        <v>#REF!</v>
      </c>
      <c r="S174" s="20">
        <v>71500</v>
      </c>
    </row>
    <row r="175" spans="1:19" ht="14.45" customHeight="1" x14ac:dyDescent="0.25">
      <c r="A175" s="84"/>
      <c r="B175" s="16">
        <v>78</v>
      </c>
      <c r="C175" s="62"/>
      <c r="D175" s="62"/>
      <c r="E175" s="62"/>
      <c r="F175" s="63" t="s">
        <v>31</v>
      </c>
      <c r="G175" s="58" t="s">
        <v>31</v>
      </c>
      <c r="H175" s="64" t="s">
        <v>272</v>
      </c>
      <c r="I175" s="65" t="str">
        <f t="shared" si="4"/>
        <v xml:space="preserve"> 553</v>
      </c>
      <c r="J175" s="66" t="s">
        <v>272</v>
      </c>
      <c r="K175" s="67">
        <f t="shared" si="5"/>
        <v>0</v>
      </c>
      <c r="L175" s="63" t="s">
        <v>69</v>
      </c>
      <c r="M175" s="1" t="s">
        <v>12</v>
      </c>
      <c r="P175" s="18" t="s">
        <v>591</v>
      </c>
      <c r="Q175" s="28">
        <v>76000</v>
      </c>
      <c r="R175" s="73" t="e">
        <f>#REF!+#REF!</f>
        <v>#REF!</v>
      </c>
      <c r="S175" s="20">
        <v>76000</v>
      </c>
    </row>
    <row r="176" spans="1:19" ht="14.45" customHeight="1" x14ac:dyDescent="0.25">
      <c r="A176" s="84"/>
      <c r="B176" s="80">
        <v>80</v>
      </c>
      <c r="C176" s="62"/>
      <c r="D176" s="62"/>
      <c r="E176" s="62"/>
      <c r="F176" s="63" t="s">
        <v>31</v>
      </c>
      <c r="G176" s="58" t="s">
        <v>31</v>
      </c>
      <c r="H176" s="68" t="s">
        <v>274</v>
      </c>
      <c r="I176" s="65" t="str">
        <f t="shared" si="4"/>
        <v xml:space="preserve"> 813</v>
      </c>
      <c r="J176" s="66" t="s">
        <v>274</v>
      </c>
      <c r="K176" s="67">
        <f t="shared" si="5"/>
        <v>0</v>
      </c>
      <c r="L176" s="63" t="s">
        <v>83</v>
      </c>
      <c r="M176" s="1" t="s">
        <v>12</v>
      </c>
      <c r="P176" s="29" t="s">
        <v>592</v>
      </c>
      <c r="Q176" s="30">
        <v>68000</v>
      </c>
      <c r="R176" s="76">
        <v>68000</v>
      </c>
      <c r="S176" s="20">
        <v>0</v>
      </c>
    </row>
    <row r="177" spans="1:19" ht="14.45" customHeight="1" x14ac:dyDescent="0.25">
      <c r="A177" s="84"/>
      <c r="B177" s="14">
        <v>81</v>
      </c>
      <c r="C177" s="62"/>
      <c r="D177" s="62"/>
      <c r="E177" s="62"/>
      <c r="F177" s="63" t="s">
        <v>31</v>
      </c>
      <c r="G177" s="58" t="s">
        <v>31</v>
      </c>
      <c r="H177" s="64" t="s">
        <v>275</v>
      </c>
      <c r="I177" s="65" t="str">
        <f t="shared" si="4"/>
        <v xml:space="preserve"> 507</v>
      </c>
      <c r="J177" s="66" t="s">
        <v>275</v>
      </c>
      <c r="K177" s="67">
        <f t="shared" si="5"/>
        <v>0</v>
      </c>
      <c r="L177" s="63" t="s">
        <v>746</v>
      </c>
      <c r="M177" s="1" t="s">
        <v>12</v>
      </c>
      <c r="P177" s="18" t="s">
        <v>591</v>
      </c>
      <c r="Q177" s="28">
        <v>68000</v>
      </c>
      <c r="R177" s="73" t="e">
        <f>#REF!+#REF!</f>
        <v>#REF!</v>
      </c>
      <c r="S177" s="20">
        <v>65000</v>
      </c>
    </row>
    <row r="178" spans="1:19" ht="14.45" customHeight="1" x14ac:dyDescent="0.25">
      <c r="A178" s="84"/>
      <c r="B178" s="80">
        <v>82</v>
      </c>
      <c r="C178" s="62"/>
      <c r="D178" s="62"/>
      <c r="E178" s="62"/>
      <c r="F178" s="63" t="s">
        <v>31</v>
      </c>
      <c r="G178" s="58" t="s">
        <v>31</v>
      </c>
      <c r="H178" s="68" t="s">
        <v>276</v>
      </c>
      <c r="I178" s="65" t="str">
        <f t="shared" si="4"/>
        <v xml:space="preserve"> 265</v>
      </c>
      <c r="J178" s="66" t="s">
        <v>276</v>
      </c>
      <c r="K178" s="67">
        <f t="shared" si="5"/>
        <v>0</v>
      </c>
      <c r="L178" s="63" t="s">
        <v>83</v>
      </c>
      <c r="M178" s="1" t="s">
        <v>12</v>
      </c>
      <c r="P178" s="29" t="s">
        <v>592</v>
      </c>
      <c r="Q178" s="30">
        <v>68000</v>
      </c>
      <c r="R178" s="76" t="e">
        <f>#REF!+#REF!</f>
        <v>#REF!</v>
      </c>
      <c r="S178" s="20">
        <v>68000</v>
      </c>
    </row>
    <row r="179" spans="1:19" x14ac:dyDescent="0.25">
      <c r="A179" s="84"/>
      <c r="B179" s="14">
        <v>83</v>
      </c>
      <c r="C179" s="62"/>
      <c r="D179" s="62"/>
      <c r="E179" s="62"/>
      <c r="F179" s="63" t="s">
        <v>31</v>
      </c>
      <c r="G179" s="58" t="s">
        <v>31</v>
      </c>
      <c r="H179" s="68" t="s">
        <v>277</v>
      </c>
      <c r="I179" s="65" t="str">
        <f t="shared" si="4"/>
        <v xml:space="preserve"> 770</v>
      </c>
      <c r="J179" s="66" t="s">
        <v>277</v>
      </c>
      <c r="K179" s="67">
        <f t="shared" si="5"/>
        <v>0</v>
      </c>
      <c r="L179" s="63" t="s">
        <v>98</v>
      </c>
      <c r="M179" s="1" t="s">
        <v>12</v>
      </c>
      <c r="P179" s="18" t="s">
        <v>591</v>
      </c>
      <c r="Q179" s="28">
        <v>75000</v>
      </c>
      <c r="R179" s="73" t="e">
        <f>#REF!+#REF!</f>
        <v>#REF!</v>
      </c>
      <c r="S179" s="20">
        <v>70000</v>
      </c>
    </row>
    <row r="180" spans="1:19" ht="14.45" customHeight="1" x14ac:dyDescent="0.25">
      <c r="A180" s="84"/>
      <c r="B180" s="16">
        <v>84</v>
      </c>
      <c r="C180" s="62"/>
      <c r="D180" s="62"/>
      <c r="E180" s="62"/>
      <c r="F180" s="63" t="s">
        <v>31</v>
      </c>
      <c r="G180" s="58" t="s">
        <v>31</v>
      </c>
      <c r="H180" s="68" t="s">
        <v>1248</v>
      </c>
      <c r="I180" s="65" t="str">
        <f t="shared" si="4"/>
        <v xml:space="preserve"> 377</v>
      </c>
      <c r="J180" s="66" t="s">
        <v>1248</v>
      </c>
      <c r="K180" s="67">
        <f t="shared" si="5"/>
        <v>0</v>
      </c>
      <c r="L180" s="63" t="s">
        <v>832</v>
      </c>
      <c r="M180" s="1" t="s">
        <v>12</v>
      </c>
      <c r="P180" s="18" t="s">
        <v>591</v>
      </c>
      <c r="Q180" s="28">
        <v>67500</v>
      </c>
      <c r="R180" s="73">
        <v>65000</v>
      </c>
      <c r="S180" s="20">
        <v>65000</v>
      </c>
    </row>
    <row r="181" spans="1:19" ht="14.45" customHeight="1" x14ac:dyDescent="0.25">
      <c r="A181" s="84"/>
      <c r="B181" s="14">
        <v>85</v>
      </c>
      <c r="C181" s="62"/>
      <c r="D181" s="62"/>
      <c r="E181" s="62"/>
      <c r="F181" s="63" t="s">
        <v>31</v>
      </c>
      <c r="G181" s="58" t="s">
        <v>31</v>
      </c>
      <c r="H181" s="64" t="s">
        <v>278</v>
      </c>
      <c r="I181" s="65" t="str">
        <f t="shared" si="4"/>
        <v xml:space="preserve"> 442</v>
      </c>
      <c r="J181" s="66" t="s">
        <v>278</v>
      </c>
      <c r="K181" s="67">
        <f t="shared" si="5"/>
        <v>0</v>
      </c>
      <c r="L181" s="63" t="s">
        <v>90</v>
      </c>
      <c r="M181" s="1" t="s">
        <v>12</v>
      </c>
      <c r="P181" s="18" t="s">
        <v>591</v>
      </c>
      <c r="Q181" s="28">
        <v>75000</v>
      </c>
      <c r="R181" s="73" t="e">
        <f>#REF!+#REF!</f>
        <v>#REF!</v>
      </c>
      <c r="S181" s="20">
        <v>70500</v>
      </c>
    </row>
    <row r="182" spans="1:19" ht="14.45" customHeight="1" x14ac:dyDescent="0.25">
      <c r="A182" s="84"/>
      <c r="B182" s="80">
        <v>86</v>
      </c>
      <c r="C182" s="62"/>
      <c r="D182" s="62"/>
      <c r="E182" s="62"/>
      <c r="F182" s="63" t="s">
        <v>31</v>
      </c>
      <c r="G182" s="58" t="s">
        <v>31</v>
      </c>
      <c r="H182" s="68" t="s">
        <v>279</v>
      </c>
      <c r="I182" s="65" t="str">
        <f t="shared" si="4"/>
        <v xml:space="preserve"> 194</v>
      </c>
      <c r="J182" s="66" t="s">
        <v>279</v>
      </c>
      <c r="K182" s="67">
        <f t="shared" si="5"/>
        <v>0</v>
      </c>
      <c r="L182" s="63" t="s">
        <v>98</v>
      </c>
      <c r="M182" s="1" t="s">
        <v>12</v>
      </c>
      <c r="P182" s="29" t="s">
        <v>592</v>
      </c>
      <c r="Q182" s="30">
        <v>65000</v>
      </c>
      <c r="R182" s="31" t="e">
        <f>#REF!+#REF!</f>
        <v>#REF!</v>
      </c>
      <c r="S182" s="20">
        <v>70000</v>
      </c>
    </row>
    <row r="183" spans="1:19" ht="14.45" customHeight="1" x14ac:dyDescent="0.25">
      <c r="A183" s="84"/>
      <c r="B183" s="14">
        <v>87</v>
      </c>
      <c r="C183" s="62"/>
      <c r="D183" s="62"/>
      <c r="E183" s="62"/>
      <c r="F183" s="63" t="s">
        <v>31</v>
      </c>
      <c r="G183" s="58" t="s">
        <v>31</v>
      </c>
      <c r="H183" s="64" t="s">
        <v>280</v>
      </c>
      <c r="I183" s="65" t="str">
        <f t="shared" si="4"/>
        <v xml:space="preserve"> 612</v>
      </c>
      <c r="J183" s="66" t="s">
        <v>280</v>
      </c>
      <c r="K183" s="67">
        <f t="shared" si="5"/>
        <v>0</v>
      </c>
      <c r="L183" s="63" t="s">
        <v>90</v>
      </c>
      <c r="M183" s="1" t="s">
        <v>12</v>
      </c>
      <c r="P183" s="18" t="s">
        <v>591</v>
      </c>
      <c r="Q183" s="28">
        <v>76000</v>
      </c>
      <c r="R183" s="73" t="e">
        <f>#REF!+#REF!</f>
        <v>#REF!</v>
      </c>
      <c r="S183" s="20">
        <v>71500</v>
      </c>
    </row>
    <row r="184" spans="1:19" ht="14.45" customHeight="1" x14ac:dyDescent="0.25">
      <c r="A184" s="84"/>
      <c r="B184" s="80">
        <v>88</v>
      </c>
      <c r="C184" s="62"/>
      <c r="D184" s="62"/>
      <c r="E184" s="62"/>
      <c r="F184" s="63" t="s">
        <v>31</v>
      </c>
      <c r="G184" s="58" t="s">
        <v>31</v>
      </c>
      <c r="H184" s="68" t="s">
        <v>281</v>
      </c>
      <c r="I184" s="65" t="str">
        <f t="shared" si="4"/>
        <v xml:space="preserve"> 645</v>
      </c>
      <c r="J184" s="66" t="s">
        <v>281</v>
      </c>
      <c r="K184" s="67">
        <f t="shared" si="5"/>
        <v>0</v>
      </c>
      <c r="L184" s="63" t="s">
        <v>83</v>
      </c>
      <c r="M184" s="1" t="s">
        <v>12</v>
      </c>
      <c r="P184" s="29" t="s">
        <v>592</v>
      </c>
      <c r="Q184" s="30">
        <v>68000</v>
      </c>
      <c r="R184" s="31" t="e">
        <f>#REF!+#REF!</f>
        <v>#REF!</v>
      </c>
      <c r="S184" s="20">
        <v>68000</v>
      </c>
    </row>
    <row r="185" spans="1:19" ht="14.45" customHeight="1" x14ac:dyDescent="0.25">
      <c r="B185" s="14">
        <v>89</v>
      </c>
      <c r="C185" s="62"/>
      <c r="D185" s="62"/>
      <c r="E185" s="62"/>
      <c r="F185" s="63" t="s">
        <v>31</v>
      </c>
      <c r="G185" s="58" t="s">
        <v>31</v>
      </c>
      <c r="H185" s="68" t="s">
        <v>282</v>
      </c>
      <c r="I185" s="65" t="str">
        <f t="shared" si="4"/>
        <v xml:space="preserve"> 726</v>
      </c>
      <c r="J185" s="66" t="s">
        <v>282</v>
      </c>
      <c r="K185" s="67">
        <f t="shared" si="5"/>
        <v>0</v>
      </c>
      <c r="L185" s="63" t="s">
        <v>99</v>
      </c>
      <c r="M185" s="1" t="s">
        <v>12</v>
      </c>
      <c r="P185" s="18" t="s">
        <v>591</v>
      </c>
      <c r="Q185" s="28">
        <v>0</v>
      </c>
      <c r="R185" s="73" t="e">
        <f>#REF!+#REF!</f>
        <v>#REF!</v>
      </c>
      <c r="S185" s="20"/>
    </row>
    <row r="186" spans="1:19" ht="14.45" customHeight="1" x14ac:dyDescent="0.25">
      <c r="A186" s="84"/>
      <c r="B186" s="80">
        <v>90</v>
      </c>
      <c r="C186" s="62"/>
      <c r="D186" s="62"/>
      <c r="E186" s="62"/>
      <c r="F186" s="63" t="s">
        <v>31</v>
      </c>
      <c r="G186" s="58" t="s">
        <v>31</v>
      </c>
      <c r="H186" s="68" t="s">
        <v>283</v>
      </c>
      <c r="I186" s="65" t="str">
        <f t="shared" si="4"/>
        <v xml:space="preserve"> 209</v>
      </c>
      <c r="J186" s="66" t="s">
        <v>283</v>
      </c>
      <c r="K186" s="67">
        <f t="shared" si="5"/>
        <v>0</v>
      </c>
      <c r="L186" s="63" t="s">
        <v>83</v>
      </c>
      <c r="M186" s="1" t="s">
        <v>12</v>
      </c>
      <c r="P186" s="29" t="s">
        <v>592</v>
      </c>
      <c r="Q186" s="30">
        <v>77500</v>
      </c>
      <c r="R186" s="31" t="e">
        <f>#REF!+#REF!</f>
        <v>#REF!</v>
      </c>
      <c r="S186" s="20">
        <v>77500</v>
      </c>
    </row>
    <row r="187" spans="1:19" ht="14.45" customHeight="1" x14ac:dyDescent="0.25">
      <c r="A187" s="84"/>
      <c r="B187" s="14">
        <v>91</v>
      </c>
      <c r="C187" s="62"/>
      <c r="D187" s="62"/>
      <c r="E187" s="62"/>
      <c r="F187" s="63" t="s">
        <v>31</v>
      </c>
      <c r="G187" s="58" t="s">
        <v>31</v>
      </c>
      <c r="H187" s="68" t="s">
        <v>284</v>
      </c>
      <c r="I187" s="65" t="str">
        <f t="shared" si="4"/>
        <v xml:space="preserve"> 170</v>
      </c>
      <c r="J187" s="66" t="s">
        <v>284</v>
      </c>
      <c r="K187" s="67">
        <f t="shared" si="5"/>
        <v>0</v>
      </c>
      <c r="L187" s="63" t="s">
        <v>100</v>
      </c>
      <c r="M187" s="1" t="s">
        <v>12</v>
      </c>
      <c r="P187" s="18" t="s">
        <v>591</v>
      </c>
      <c r="Q187" s="28">
        <v>70000</v>
      </c>
      <c r="R187" s="73" t="e">
        <f>#REF!+#REF!</f>
        <v>#REF!</v>
      </c>
      <c r="S187" s="20">
        <v>65000</v>
      </c>
    </row>
    <row r="188" spans="1:19" ht="14.45" customHeight="1" x14ac:dyDescent="0.25">
      <c r="A188" s="84"/>
      <c r="B188" s="16">
        <v>92</v>
      </c>
      <c r="C188" s="62"/>
      <c r="D188" s="62"/>
      <c r="E188" s="62"/>
      <c r="F188" s="63" t="s">
        <v>31</v>
      </c>
      <c r="G188" s="58" t="s">
        <v>31</v>
      </c>
      <c r="H188" s="68" t="s">
        <v>285</v>
      </c>
      <c r="I188" s="65" t="str">
        <f t="shared" si="4"/>
        <v xml:space="preserve"> 125</v>
      </c>
      <c r="J188" s="66" t="s">
        <v>285</v>
      </c>
      <c r="K188" s="67">
        <f t="shared" si="5"/>
        <v>0</v>
      </c>
      <c r="L188" s="63" t="s">
        <v>100</v>
      </c>
      <c r="M188" s="1" t="s">
        <v>12</v>
      </c>
      <c r="P188" s="18" t="s">
        <v>591</v>
      </c>
      <c r="Q188" s="28">
        <v>70000</v>
      </c>
      <c r="R188" s="73" t="e">
        <f>#REF!+#REF!</f>
        <v>#REF!</v>
      </c>
      <c r="S188" s="20">
        <v>65000</v>
      </c>
    </row>
    <row r="189" spans="1:19" ht="14.45" customHeight="1" x14ac:dyDescent="0.25">
      <c r="A189" s="84"/>
      <c r="B189" s="14">
        <v>93</v>
      </c>
      <c r="C189" s="62"/>
      <c r="D189" s="62"/>
      <c r="E189" s="62"/>
      <c r="F189" s="63" t="s">
        <v>31</v>
      </c>
      <c r="G189" s="58" t="s">
        <v>31</v>
      </c>
      <c r="H189" s="64" t="s">
        <v>286</v>
      </c>
      <c r="I189" s="65" t="str">
        <f t="shared" si="4"/>
        <v xml:space="preserve"> 827</v>
      </c>
      <c r="J189" s="66" t="s">
        <v>286</v>
      </c>
      <c r="K189" s="67">
        <f t="shared" si="5"/>
        <v>0</v>
      </c>
      <c r="L189" s="63" t="s">
        <v>101</v>
      </c>
      <c r="M189" s="1" t="s">
        <v>12</v>
      </c>
      <c r="P189" s="18" t="s">
        <v>591</v>
      </c>
      <c r="Q189" s="28">
        <v>87500</v>
      </c>
      <c r="R189" s="73" t="e">
        <f>#REF!+#REF!</f>
        <v>#REF!</v>
      </c>
      <c r="S189" s="20">
        <v>71500</v>
      </c>
    </row>
    <row r="190" spans="1:19" ht="14.45" customHeight="1" x14ac:dyDescent="0.25">
      <c r="A190" s="84"/>
      <c r="B190" s="16">
        <v>95</v>
      </c>
      <c r="C190" s="62"/>
      <c r="D190" s="62"/>
      <c r="E190" s="62"/>
      <c r="F190" s="63" t="s">
        <v>31</v>
      </c>
      <c r="G190" s="58" t="s">
        <v>31</v>
      </c>
      <c r="H190" s="68" t="s">
        <v>288</v>
      </c>
      <c r="I190" s="65" t="str">
        <f t="shared" si="4"/>
        <v xml:space="preserve"> 246</v>
      </c>
      <c r="J190" s="66" t="s">
        <v>288</v>
      </c>
      <c r="K190" s="67">
        <f t="shared" si="5"/>
        <v>0</v>
      </c>
      <c r="L190" s="63" t="s">
        <v>83</v>
      </c>
      <c r="M190" s="1" t="s">
        <v>12</v>
      </c>
      <c r="P190" s="18" t="s">
        <v>591</v>
      </c>
      <c r="Q190" s="28">
        <v>87500</v>
      </c>
      <c r="R190" s="73" t="e">
        <f>#REF!+#REF!</f>
        <v>#REF!</v>
      </c>
      <c r="S190" s="20">
        <v>73000</v>
      </c>
    </row>
    <row r="191" spans="1:19" ht="14.45" customHeight="1" x14ac:dyDescent="0.25">
      <c r="B191" s="80">
        <v>96</v>
      </c>
      <c r="C191" s="62"/>
      <c r="D191" s="62"/>
      <c r="E191" s="62"/>
      <c r="F191" s="63" t="s">
        <v>31</v>
      </c>
      <c r="G191" s="58" t="s">
        <v>31</v>
      </c>
      <c r="H191" s="68" t="s">
        <v>289</v>
      </c>
      <c r="I191" s="65" t="str">
        <f t="shared" si="4"/>
        <v xml:space="preserve"> 601</v>
      </c>
      <c r="J191" s="66" t="s">
        <v>289</v>
      </c>
      <c r="K191" s="67">
        <f t="shared" si="5"/>
        <v>0</v>
      </c>
      <c r="L191" s="63" t="s">
        <v>103</v>
      </c>
      <c r="M191" s="1" t="s">
        <v>12</v>
      </c>
      <c r="P191" s="29" t="s">
        <v>592</v>
      </c>
      <c r="Q191" s="30">
        <v>61000</v>
      </c>
      <c r="R191" s="31">
        <v>61000</v>
      </c>
      <c r="S191" s="20"/>
    </row>
    <row r="192" spans="1:19" ht="14.45" customHeight="1" x14ac:dyDescent="0.25">
      <c r="A192" s="84"/>
      <c r="B192" s="14">
        <v>97</v>
      </c>
      <c r="C192" s="62"/>
      <c r="D192" s="62"/>
      <c r="E192" s="62"/>
      <c r="F192" s="63" t="s">
        <v>31</v>
      </c>
      <c r="G192" s="58" t="s">
        <v>31</v>
      </c>
      <c r="H192" s="64" t="s">
        <v>290</v>
      </c>
      <c r="I192" s="65" t="str">
        <f t="shared" si="4"/>
        <v xml:space="preserve"> 722</v>
      </c>
      <c r="J192" s="66" t="s">
        <v>290</v>
      </c>
      <c r="K192" s="67">
        <f t="shared" si="5"/>
        <v>0</v>
      </c>
      <c r="L192" s="63" t="s">
        <v>746</v>
      </c>
      <c r="M192" s="1" t="s">
        <v>12</v>
      </c>
      <c r="P192" s="18" t="s">
        <v>591</v>
      </c>
      <c r="Q192" s="28">
        <v>68000</v>
      </c>
      <c r="R192" s="73" t="e">
        <f>#REF!+#REF!</f>
        <v>#REF!</v>
      </c>
      <c r="S192" s="20">
        <v>63000</v>
      </c>
    </row>
    <row r="193" spans="1:19" ht="14.45" customHeight="1" x14ac:dyDescent="0.25">
      <c r="A193" s="84"/>
      <c r="B193" s="14">
        <v>109</v>
      </c>
      <c r="C193" s="62"/>
      <c r="D193" s="62"/>
      <c r="E193" s="62"/>
      <c r="F193" s="63" t="s">
        <v>31</v>
      </c>
      <c r="G193" s="58" t="s">
        <v>31</v>
      </c>
      <c r="H193" s="68" t="s">
        <v>299</v>
      </c>
      <c r="I193" s="65" t="str">
        <f t="shared" si="4"/>
        <v xml:space="preserve"> 826</v>
      </c>
      <c r="J193" s="66" t="s">
        <v>299</v>
      </c>
      <c r="K193" s="67">
        <f t="shared" si="5"/>
        <v>0</v>
      </c>
      <c r="L193" s="63" t="s">
        <v>84</v>
      </c>
      <c r="M193" s="1" t="s">
        <v>12</v>
      </c>
      <c r="P193" s="18" t="s">
        <v>591</v>
      </c>
      <c r="Q193" s="28">
        <v>0</v>
      </c>
      <c r="R193" s="73" t="e">
        <f>#REF!+#REF!</f>
        <v>#REF!</v>
      </c>
      <c r="S193" s="20">
        <v>69000</v>
      </c>
    </row>
    <row r="194" spans="1:19" ht="14.45" customHeight="1" x14ac:dyDescent="0.25">
      <c r="A194" s="84"/>
      <c r="B194" s="16">
        <v>121</v>
      </c>
      <c r="C194" s="62"/>
      <c r="D194" s="62"/>
      <c r="E194" s="62"/>
      <c r="F194" s="63" t="s">
        <v>17</v>
      </c>
      <c r="G194" s="58" t="s">
        <v>31</v>
      </c>
      <c r="H194" s="68" t="s">
        <v>311</v>
      </c>
      <c r="I194" s="65" t="str">
        <f t="shared" si="4"/>
        <v xml:space="preserve"> 220</v>
      </c>
      <c r="J194" s="66" t="s">
        <v>311</v>
      </c>
      <c r="K194" s="67">
        <f t="shared" si="5"/>
        <v>0</v>
      </c>
      <c r="L194" s="63" t="s">
        <v>104</v>
      </c>
      <c r="M194" s="1" t="s">
        <v>12</v>
      </c>
      <c r="P194" s="18" t="s">
        <v>591</v>
      </c>
      <c r="Q194" s="28">
        <v>75000</v>
      </c>
      <c r="R194" s="73" t="e">
        <f>#REF!+#REF!</f>
        <v>#REF!</v>
      </c>
      <c r="S194" s="20">
        <v>72500</v>
      </c>
    </row>
    <row r="195" spans="1:19" ht="14.45" customHeight="1" x14ac:dyDescent="0.25">
      <c r="A195" s="84"/>
      <c r="B195" s="14">
        <v>124</v>
      </c>
      <c r="C195" s="62"/>
      <c r="D195" s="62"/>
      <c r="E195" s="62"/>
      <c r="F195" s="63" t="s">
        <v>31</v>
      </c>
      <c r="G195" s="58" t="s">
        <v>31</v>
      </c>
      <c r="H195" s="68" t="s">
        <v>314</v>
      </c>
      <c r="I195" s="65" t="str">
        <f t="shared" si="4"/>
        <v xml:space="preserve"> 292</v>
      </c>
      <c r="J195" s="66" t="s">
        <v>314</v>
      </c>
      <c r="K195" s="67">
        <f t="shared" si="5"/>
        <v>0</v>
      </c>
      <c r="L195" s="63" t="s">
        <v>84</v>
      </c>
      <c r="M195" s="1" t="s">
        <v>12</v>
      </c>
      <c r="P195" s="18" t="s">
        <v>591</v>
      </c>
      <c r="Q195" s="28">
        <v>0</v>
      </c>
      <c r="R195" s="73" t="e">
        <f>#REF!+#REF!</f>
        <v>#REF!</v>
      </c>
      <c r="S195" s="20">
        <f>68000</f>
        <v>68000</v>
      </c>
    </row>
    <row r="196" spans="1:19" ht="14.45" customHeight="1" x14ac:dyDescent="0.25">
      <c r="A196" s="84"/>
      <c r="B196" s="14">
        <v>133</v>
      </c>
      <c r="C196" s="62"/>
      <c r="D196" s="62"/>
      <c r="E196" s="62"/>
      <c r="F196" s="63" t="s">
        <v>31</v>
      </c>
      <c r="G196" s="58" t="s">
        <v>31</v>
      </c>
      <c r="H196" s="64" t="s">
        <v>321</v>
      </c>
      <c r="I196" s="65" t="str">
        <f t="shared" si="4"/>
        <v xml:space="preserve"> 103</v>
      </c>
      <c r="J196" s="66" t="s">
        <v>321</v>
      </c>
      <c r="K196" s="67">
        <f t="shared" si="5"/>
        <v>0</v>
      </c>
      <c r="L196" s="63" t="s">
        <v>746</v>
      </c>
      <c r="M196" s="1" t="s">
        <v>12</v>
      </c>
      <c r="P196" s="18" t="s">
        <v>591</v>
      </c>
      <c r="Q196" s="28">
        <v>68000</v>
      </c>
      <c r="R196" s="73" t="e">
        <f>#REF!+#REF!</f>
        <v>#REF!</v>
      </c>
      <c r="S196" s="20">
        <v>63000</v>
      </c>
    </row>
    <row r="197" spans="1:19" ht="14.45" customHeight="1" x14ac:dyDescent="0.25">
      <c r="A197" s="84"/>
      <c r="B197" s="81">
        <v>168</v>
      </c>
      <c r="C197" s="62"/>
      <c r="D197" s="62"/>
      <c r="E197" s="62"/>
      <c r="F197" s="63" t="s">
        <v>31</v>
      </c>
      <c r="G197" s="58" t="s">
        <v>31</v>
      </c>
      <c r="H197" s="64" t="s">
        <v>355</v>
      </c>
      <c r="I197" s="65" t="str">
        <f t="shared" si="4"/>
        <v xml:space="preserve"> 795</v>
      </c>
      <c r="J197" s="66" t="s">
        <v>355</v>
      </c>
      <c r="K197" s="67">
        <f t="shared" si="5"/>
        <v>0</v>
      </c>
      <c r="L197" s="63" t="s">
        <v>86</v>
      </c>
      <c r="M197" s="1" t="s">
        <v>12</v>
      </c>
      <c r="P197" s="29" t="s">
        <v>592</v>
      </c>
      <c r="Q197" s="30">
        <v>74000</v>
      </c>
      <c r="R197" s="31" t="e">
        <f>#REF!+#REF!</f>
        <v>#REF!</v>
      </c>
      <c r="S197" s="20">
        <v>76000</v>
      </c>
    </row>
    <row r="198" spans="1:19" ht="14.45" customHeight="1" x14ac:dyDescent="0.25">
      <c r="A198" s="84"/>
      <c r="B198" s="16">
        <v>25</v>
      </c>
      <c r="C198" s="62"/>
      <c r="D198" s="62"/>
      <c r="E198" s="62"/>
      <c r="F198" s="63" t="s">
        <v>32</v>
      </c>
      <c r="G198" s="58" t="s">
        <v>32</v>
      </c>
      <c r="H198" s="68" t="s">
        <v>229</v>
      </c>
      <c r="I198" s="65" t="str">
        <f t="shared" si="4"/>
        <v xml:space="preserve"> 271</v>
      </c>
      <c r="J198" s="66" t="s">
        <v>229</v>
      </c>
      <c r="K198" s="67">
        <f t="shared" si="5"/>
        <v>0</v>
      </c>
      <c r="L198" s="63" t="s">
        <v>84</v>
      </c>
      <c r="M198" s="1" t="s">
        <v>12</v>
      </c>
      <c r="P198" s="18" t="s">
        <v>591</v>
      </c>
      <c r="Q198" s="28">
        <v>0</v>
      </c>
      <c r="R198" s="73" t="e">
        <f>#REF!+#REF!</f>
        <v>#REF!</v>
      </c>
      <c r="S198" s="20">
        <v>71000</v>
      </c>
    </row>
    <row r="199" spans="1:19" ht="14.45" customHeight="1" x14ac:dyDescent="0.25">
      <c r="A199" s="84"/>
      <c r="B199" s="80">
        <v>26</v>
      </c>
      <c r="C199" s="62"/>
      <c r="D199" s="62"/>
      <c r="E199" s="62"/>
      <c r="F199" s="63" t="s">
        <v>32</v>
      </c>
      <c r="G199" s="58" t="s">
        <v>32</v>
      </c>
      <c r="H199" s="68" t="s">
        <v>230</v>
      </c>
      <c r="I199" s="65" t="str">
        <f t="shared" ref="I199:I262" si="6">REPLACE(H199,1,3, )</f>
        <v xml:space="preserve"> 472</v>
      </c>
      <c r="J199" s="66" t="s">
        <v>230</v>
      </c>
      <c r="K199" s="67">
        <f t="shared" ref="K199:K262" si="7">IF(H199=J199,0,1)</f>
        <v>0</v>
      </c>
      <c r="L199" s="63" t="s">
        <v>85</v>
      </c>
      <c r="M199" s="1" t="s">
        <v>12</v>
      </c>
      <c r="P199" s="29" t="s">
        <v>592</v>
      </c>
      <c r="Q199" s="30">
        <v>72000</v>
      </c>
      <c r="R199" s="31" t="e">
        <f>#REF!+#REF!</f>
        <v>#REF!</v>
      </c>
      <c r="S199" s="20">
        <v>74000</v>
      </c>
    </row>
    <row r="200" spans="1:19" x14ac:dyDescent="0.25">
      <c r="A200" s="84"/>
      <c r="B200" s="16">
        <v>27</v>
      </c>
      <c r="C200" s="62"/>
      <c r="D200" s="62"/>
      <c r="E200" s="62"/>
      <c r="F200" s="63" t="s">
        <v>32</v>
      </c>
      <c r="G200" s="63" t="s">
        <v>32</v>
      </c>
      <c r="H200" s="68" t="s">
        <v>745</v>
      </c>
      <c r="I200" s="65" t="str">
        <f t="shared" si="6"/>
        <v xml:space="preserve"> 476</v>
      </c>
      <c r="J200" s="66" t="s">
        <v>745</v>
      </c>
      <c r="K200" s="67">
        <f t="shared" si="7"/>
        <v>0</v>
      </c>
      <c r="L200" s="63" t="s">
        <v>84</v>
      </c>
      <c r="M200" s="1" t="s">
        <v>12</v>
      </c>
      <c r="P200" s="18" t="s">
        <v>591</v>
      </c>
      <c r="Q200" s="28">
        <v>0</v>
      </c>
      <c r="R200" s="73" t="e">
        <f>#REF!+#REF!</f>
        <v>#REF!</v>
      </c>
      <c r="S200" s="20">
        <v>69000</v>
      </c>
    </row>
    <row r="201" spans="1:19" x14ac:dyDescent="0.25">
      <c r="A201" s="84"/>
      <c r="B201" s="80">
        <v>28</v>
      </c>
      <c r="C201" s="62"/>
      <c r="D201" s="62"/>
      <c r="E201" s="62"/>
      <c r="F201" s="63" t="s">
        <v>32</v>
      </c>
      <c r="G201" s="58" t="s">
        <v>32</v>
      </c>
      <c r="H201" s="64" t="s">
        <v>231</v>
      </c>
      <c r="I201" s="65" t="str">
        <f t="shared" si="6"/>
        <v xml:space="preserve"> 412</v>
      </c>
      <c r="J201" s="66" t="s">
        <v>231</v>
      </c>
      <c r="K201" s="67">
        <f t="shared" si="7"/>
        <v>0</v>
      </c>
      <c r="L201" s="63" t="s">
        <v>86</v>
      </c>
      <c r="M201" s="1" t="s">
        <v>12</v>
      </c>
      <c r="P201" s="29" t="s">
        <v>592</v>
      </c>
      <c r="Q201" s="30">
        <v>75000</v>
      </c>
      <c r="R201" s="31" t="e">
        <f>#REF!+#REF!</f>
        <v>#REF!</v>
      </c>
      <c r="S201" s="20">
        <v>75000</v>
      </c>
    </row>
    <row r="202" spans="1:19" ht="14.45" customHeight="1" x14ac:dyDescent="0.25">
      <c r="A202" s="84"/>
      <c r="B202" s="16">
        <v>29</v>
      </c>
      <c r="C202" s="62"/>
      <c r="D202" s="62"/>
      <c r="E202" s="62"/>
      <c r="F202" s="63" t="s">
        <v>32</v>
      </c>
      <c r="G202" s="58" t="s">
        <v>32</v>
      </c>
      <c r="H202" s="68" t="s">
        <v>740</v>
      </c>
      <c r="I202" s="65" t="str">
        <f t="shared" si="6"/>
        <v xml:space="preserve"> 222</v>
      </c>
      <c r="J202" s="66" t="s">
        <v>740</v>
      </c>
      <c r="K202" s="67">
        <f t="shared" si="7"/>
        <v>0</v>
      </c>
      <c r="L202" s="63" t="s">
        <v>84</v>
      </c>
      <c r="M202" s="1" t="s">
        <v>12</v>
      </c>
      <c r="P202" s="18" t="s">
        <v>591</v>
      </c>
      <c r="Q202" s="28">
        <v>0</v>
      </c>
      <c r="R202" s="73" t="e">
        <f>#REF!+#REF!</f>
        <v>#REF!</v>
      </c>
      <c r="S202" s="20">
        <f>72000</f>
        <v>72000</v>
      </c>
    </row>
    <row r="203" spans="1:19" ht="14.45" customHeight="1" x14ac:dyDescent="0.25">
      <c r="A203" s="84"/>
      <c r="B203" s="80">
        <v>30</v>
      </c>
      <c r="C203" s="62"/>
      <c r="D203" s="62"/>
      <c r="E203" s="62"/>
      <c r="F203" s="63" t="s">
        <v>32</v>
      </c>
      <c r="G203" s="58" t="s">
        <v>32</v>
      </c>
      <c r="H203" s="68" t="s">
        <v>232</v>
      </c>
      <c r="I203" s="65" t="str">
        <f t="shared" si="6"/>
        <v xml:space="preserve"> 506</v>
      </c>
      <c r="J203" s="66" t="s">
        <v>232</v>
      </c>
      <c r="K203" s="67">
        <f t="shared" si="7"/>
        <v>0</v>
      </c>
      <c r="L203" s="63" t="s">
        <v>84</v>
      </c>
      <c r="M203" s="1" t="s">
        <v>12</v>
      </c>
      <c r="P203" s="29" t="s">
        <v>592</v>
      </c>
      <c r="Q203" s="30">
        <v>72500</v>
      </c>
      <c r="R203" s="31" t="e">
        <f>#REF!+#REF!</f>
        <v>#REF!</v>
      </c>
      <c r="S203" s="20">
        <f>73000</f>
        <v>73000</v>
      </c>
    </row>
    <row r="204" spans="1:19" ht="14.45" customHeight="1" x14ac:dyDescent="0.25">
      <c r="B204" s="80">
        <v>32</v>
      </c>
      <c r="C204" s="62"/>
      <c r="D204" s="62"/>
      <c r="E204" s="62"/>
      <c r="F204" s="63" t="s">
        <v>32</v>
      </c>
      <c r="G204" s="58" t="s">
        <v>32</v>
      </c>
      <c r="H204" s="68" t="s">
        <v>36</v>
      </c>
      <c r="I204" s="65" t="str">
        <f t="shared" si="6"/>
        <v xml:space="preserve"> 591</v>
      </c>
      <c r="J204" s="66" t="s">
        <v>36</v>
      </c>
      <c r="K204" s="67">
        <f t="shared" si="7"/>
        <v>0</v>
      </c>
      <c r="L204" s="63" t="s">
        <v>87</v>
      </c>
      <c r="M204" s="1" t="s">
        <v>12</v>
      </c>
      <c r="P204" s="29" t="s">
        <v>592</v>
      </c>
      <c r="Q204" s="30">
        <v>74000</v>
      </c>
      <c r="R204" s="31">
        <v>74000</v>
      </c>
      <c r="S204" s="20"/>
    </row>
    <row r="205" spans="1:19" ht="14.45" customHeight="1" x14ac:dyDescent="0.25">
      <c r="A205" s="84"/>
      <c r="B205" s="14">
        <v>33</v>
      </c>
      <c r="C205" s="62"/>
      <c r="D205" s="62"/>
      <c r="E205" s="62"/>
      <c r="F205" s="63" t="s">
        <v>32</v>
      </c>
      <c r="G205" s="58" t="s">
        <v>32</v>
      </c>
      <c r="H205" s="64" t="s">
        <v>67</v>
      </c>
      <c r="I205" s="65" t="str">
        <f t="shared" si="6"/>
        <v xml:space="preserve"> 372</v>
      </c>
      <c r="J205" s="66" t="s">
        <v>67</v>
      </c>
      <c r="K205" s="67">
        <f t="shared" si="7"/>
        <v>0</v>
      </c>
      <c r="L205" s="63" t="s">
        <v>69</v>
      </c>
      <c r="M205" s="1" t="s">
        <v>12</v>
      </c>
      <c r="P205" s="18" t="s">
        <v>591</v>
      </c>
      <c r="Q205" s="28">
        <v>77500</v>
      </c>
      <c r="R205" s="73" t="e">
        <f>#REF!+#REF!</f>
        <v>#REF!</v>
      </c>
      <c r="S205" s="20">
        <v>80000</v>
      </c>
    </row>
    <row r="206" spans="1:19" ht="14.45" customHeight="1" x14ac:dyDescent="0.25">
      <c r="A206" s="84"/>
      <c r="B206" s="16">
        <v>34</v>
      </c>
      <c r="C206" s="62"/>
      <c r="D206" s="62"/>
      <c r="E206" s="62"/>
      <c r="F206" s="63" t="s">
        <v>32</v>
      </c>
      <c r="G206" s="58" t="s">
        <v>32</v>
      </c>
      <c r="H206" s="68" t="s">
        <v>743</v>
      </c>
      <c r="I206" s="65" t="str">
        <f t="shared" si="6"/>
        <v xml:space="preserve"> 477</v>
      </c>
      <c r="J206" s="66" t="s">
        <v>743</v>
      </c>
      <c r="K206" s="67">
        <f t="shared" si="7"/>
        <v>0</v>
      </c>
      <c r="L206" s="63" t="s">
        <v>84</v>
      </c>
      <c r="M206" s="1" t="s">
        <v>12</v>
      </c>
      <c r="P206" s="18" t="s">
        <v>591</v>
      </c>
      <c r="Q206" s="28">
        <v>0</v>
      </c>
      <c r="R206" s="73" t="e">
        <f>#REF!+#REF!</f>
        <v>#REF!</v>
      </c>
      <c r="S206" s="20">
        <f>72500</f>
        <v>72500</v>
      </c>
    </row>
    <row r="207" spans="1:19" ht="14.45" customHeight="1" x14ac:dyDescent="0.25">
      <c r="A207" s="84"/>
      <c r="B207" s="81">
        <v>35</v>
      </c>
      <c r="C207" s="62"/>
      <c r="D207" s="62"/>
      <c r="E207" s="62"/>
      <c r="F207" s="63" t="s">
        <v>32</v>
      </c>
      <c r="G207" s="58" t="s">
        <v>32</v>
      </c>
      <c r="H207" s="68" t="s">
        <v>234</v>
      </c>
      <c r="I207" s="65" t="str">
        <f t="shared" si="6"/>
        <v xml:space="preserve"> 918</v>
      </c>
      <c r="J207" s="66" t="s">
        <v>234</v>
      </c>
      <c r="K207" s="67">
        <f t="shared" si="7"/>
        <v>0</v>
      </c>
      <c r="L207" s="63" t="s">
        <v>85</v>
      </c>
      <c r="M207" s="1" t="s">
        <v>12</v>
      </c>
      <c r="P207" s="29" t="s">
        <v>592</v>
      </c>
      <c r="Q207" s="30">
        <v>64000</v>
      </c>
      <c r="R207" s="31" t="e">
        <f>#REF!+#REF!</f>
        <v>#REF!</v>
      </c>
      <c r="S207" s="20">
        <v>66000</v>
      </c>
    </row>
    <row r="208" spans="1:19" ht="14.45" customHeight="1" x14ac:dyDescent="0.25">
      <c r="A208" s="84"/>
      <c r="B208" s="16">
        <v>60</v>
      </c>
      <c r="C208" s="62"/>
      <c r="D208" s="62"/>
      <c r="E208" s="62"/>
      <c r="F208" s="63" t="s">
        <v>32</v>
      </c>
      <c r="G208" s="58" t="s">
        <v>32</v>
      </c>
      <c r="H208" s="64" t="s">
        <v>256</v>
      </c>
      <c r="I208" s="65" t="str">
        <f t="shared" si="6"/>
        <v xml:space="preserve"> 195</v>
      </c>
      <c r="J208" s="66" t="s">
        <v>256</v>
      </c>
      <c r="K208" s="67">
        <f t="shared" si="7"/>
        <v>0</v>
      </c>
      <c r="L208" s="63" t="s">
        <v>93</v>
      </c>
      <c r="M208" s="1" t="s">
        <v>12</v>
      </c>
      <c r="P208" s="18" t="s">
        <v>591</v>
      </c>
      <c r="Q208" s="28">
        <v>85000</v>
      </c>
      <c r="R208" s="73" t="e">
        <f>#REF!+#REF!</f>
        <v>#REF!</v>
      </c>
      <c r="S208" s="20">
        <v>82500</v>
      </c>
    </row>
    <row r="209" spans="1:19" ht="14.45" customHeight="1" x14ac:dyDescent="0.25">
      <c r="A209" s="84"/>
      <c r="B209" s="16">
        <v>62</v>
      </c>
      <c r="C209" s="62"/>
      <c r="D209" s="62"/>
      <c r="E209" s="62"/>
      <c r="F209" s="63" t="s">
        <v>32</v>
      </c>
      <c r="G209" s="58" t="s">
        <v>32</v>
      </c>
      <c r="H209" s="64" t="s">
        <v>257</v>
      </c>
      <c r="I209" s="65" t="str">
        <f t="shared" si="6"/>
        <v xml:space="preserve"> 402</v>
      </c>
      <c r="J209" s="66" t="s">
        <v>257</v>
      </c>
      <c r="K209" s="67">
        <f t="shared" si="7"/>
        <v>0</v>
      </c>
      <c r="L209" s="63" t="s">
        <v>93</v>
      </c>
      <c r="M209" s="1" t="s">
        <v>12</v>
      </c>
      <c r="P209" s="18" t="s">
        <v>591</v>
      </c>
      <c r="Q209" s="28">
        <v>85000</v>
      </c>
      <c r="R209" s="73" t="e">
        <f>#REF!+#REF!</f>
        <v>#REF!</v>
      </c>
      <c r="S209" s="20">
        <v>82500</v>
      </c>
    </row>
    <row r="210" spans="1:19" ht="14.45" customHeight="1" x14ac:dyDescent="0.25">
      <c r="A210" s="84"/>
      <c r="B210" s="81">
        <v>63</v>
      </c>
      <c r="C210" s="62"/>
      <c r="D210" s="62"/>
      <c r="E210" s="62"/>
      <c r="F210" s="63" t="s">
        <v>32</v>
      </c>
      <c r="G210" s="58" t="s">
        <v>32</v>
      </c>
      <c r="H210" s="68" t="s">
        <v>258</v>
      </c>
      <c r="I210" s="65" t="str">
        <f t="shared" si="6"/>
        <v xml:space="preserve"> 227</v>
      </c>
      <c r="J210" s="66" t="s">
        <v>258</v>
      </c>
      <c r="K210" s="67">
        <f t="shared" si="7"/>
        <v>0</v>
      </c>
      <c r="L210" s="63" t="s">
        <v>84</v>
      </c>
      <c r="M210" s="1" t="s">
        <v>12</v>
      </c>
      <c r="P210" s="29" t="s">
        <v>592</v>
      </c>
      <c r="Q210" s="30">
        <v>63500</v>
      </c>
      <c r="R210" s="31" t="e">
        <f>#REF!+#REF!</f>
        <v>#REF!</v>
      </c>
      <c r="S210" s="20">
        <f>65000</f>
        <v>65000</v>
      </c>
    </row>
    <row r="211" spans="1:19" ht="14.45" customHeight="1" x14ac:dyDescent="0.25">
      <c r="A211" s="84"/>
      <c r="B211" s="80">
        <v>70</v>
      </c>
      <c r="C211" s="62"/>
      <c r="D211" s="62"/>
      <c r="E211" s="62"/>
      <c r="F211" s="63" t="s">
        <v>32</v>
      </c>
      <c r="G211" s="58" t="s">
        <v>32</v>
      </c>
      <c r="H211" s="68" t="s">
        <v>265</v>
      </c>
      <c r="I211" s="65" t="str">
        <f t="shared" si="6"/>
        <v xml:space="preserve"> 767</v>
      </c>
      <c r="J211" s="66" t="s">
        <v>265</v>
      </c>
      <c r="K211" s="67">
        <f t="shared" si="7"/>
        <v>0</v>
      </c>
      <c r="L211" s="63" t="s">
        <v>84</v>
      </c>
      <c r="M211" s="1" t="s">
        <v>12</v>
      </c>
      <c r="P211" s="29" t="s">
        <v>592</v>
      </c>
      <c r="Q211" s="30">
        <v>67000</v>
      </c>
      <c r="R211" s="31" t="e">
        <f>#REF!+#REF!</f>
        <v>#REF!</v>
      </c>
      <c r="S211" s="20">
        <f>69000</f>
        <v>69000</v>
      </c>
    </row>
    <row r="212" spans="1:19" ht="14.45" customHeight="1" x14ac:dyDescent="0.25">
      <c r="A212" s="84"/>
      <c r="B212" s="14">
        <v>71</v>
      </c>
      <c r="C212" s="62"/>
      <c r="D212" s="62"/>
      <c r="E212" s="62"/>
      <c r="F212" s="63" t="s">
        <v>32</v>
      </c>
      <c r="G212" s="58" t="s">
        <v>32</v>
      </c>
      <c r="H212" s="64" t="s">
        <v>266</v>
      </c>
      <c r="I212" s="65" t="str">
        <f t="shared" si="6"/>
        <v xml:space="preserve"> 182</v>
      </c>
      <c r="J212" s="66" t="s">
        <v>266</v>
      </c>
      <c r="K212" s="67">
        <f t="shared" si="7"/>
        <v>0</v>
      </c>
      <c r="L212" s="63" t="s">
        <v>95</v>
      </c>
      <c r="M212" s="1" t="s">
        <v>12</v>
      </c>
      <c r="P212" s="18" t="s">
        <v>591</v>
      </c>
      <c r="Q212" s="28">
        <v>70000</v>
      </c>
      <c r="R212" s="73" t="e">
        <f>#REF!+#REF!</f>
        <v>#REF!</v>
      </c>
      <c r="S212" s="20">
        <v>67000</v>
      </c>
    </row>
    <row r="213" spans="1:19" ht="14.45" customHeight="1" x14ac:dyDescent="0.25">
      <c r="A213" s="84"/>
      <c r="B213" s="80">
        <v>72</v>
      </c>
      <c r="C213" s="62"/>
      <c r="D213" s="62"/>
      <c r="E213" s="62"/>
      <c r="F213" s="63" t="s">
        <v>32</v>
      </c>
      <c r="G213" s="58" t="s">
        <v>32</v>
      </c>
      <c r="H213" s="68" t="s">
        <v>267</v>
      </c>
      <c r="I213" s="65" t="str">
        <f t="shared" si="6"/>
        <v xml:space="preserve"> 657</v>
      </c>
      <c r="J213" s="66" t="s">
        <v>267</v>
      </c>
      <c r="K213" s="67">
        <f t="shared" si="7"/>
        <v>0</v>
      </c>
      <c r="L213" s="63" t="s">
        <v>84</v>
      </c>
      <c r="M213" s="1" t="s">
        <v>12</v>
      </c>
      <c r="P213" s="29" t="s">
        <v>592</v>
      </c>
      <c r="Q213" s="30">
        <v>67000</v>
      </c>
      <c r="R213" s="31" t="e">
        <f>#REF!+#REF!</f>
        <v>#REF!</v>
      </c>
      <c r="S213" s="20">
        <v>69000</v>
      </c>
    </row>
    <row r="214" spans="1:19" ht="14.45" customHeight="1" x14ac:dyDescent="0.25">
      <c r="A214" s="84"/>
      <c r="B214" s="14">
        <v>73</v>
      </c>
      <c r="C214" s="62"/>
      <c r="D214" s="62"/>
      <c r="E214" s="62"/>
      <c r="F214" s="63" t="s">
        <v>32</v>
      </c>
      <c r="G214" s="58" t="s">
        <v>32</v>
      </c>
      <c r="H214" s="64" t="s">
        <v>268</v>
      </c>
      <c r="I214" s="65" t="str">
        <f t="shared" si="6"/>
        <v xml:space="preserve"> 224</v>
      </c>
      <c r="J214" s="66" t="s">
        <v>268</v>
      </c>
      <c r="K214" s="67">
        <f t="shared" si="7"/>
        <v>0</v>
      </c>
      <c r="L214" s="63" t="s">
        <v>96</v>
      </c>
      <c r="M214" s="1" t="s">
        <v>12</v>
      </c>
      <c r="P214" s="18" t="s">
        <v>591</v>
      </c>
      <c r="Q214" s="28">
        <v>100000</v>
      </c>
      <c r="R214" s="73" t="e">
        <f>#REF!+#REF!</f>
        <v>#REF!</v>
      </c>
      <c r="S214" s="26">
        <v>68000</v>
      </c>
    </row>
    <row r="215" spans="1:19" ht="14.45" customHeight="1" x14ac:dyDescent="0.25">
      <c r="A215" s="84"/>
      <c r="B215" s="14">
        <v>75</v>
      </c>
      <c r="C215" s="62"/>
      <c r="D215" s="62"/>
      <c r="E215" s="62"/>
      <c r="F215" s="63" t="s">
        <v>32</v>
      </c>
      <c r="G215" s="58" t="s">
        <v>32</v>
      </c>
      <c r="H215" s="64" t="s">
        <v>270</v>
      </c>
      <c r="I215" s="65" t="str">
        <f t="shared" si="6"/>
        <v xml:space="preserve"> 273</v>
      </c>
      <c r="J215" s="66" t="s">
        <v>270</v>
      </c>
      <c r="K215" s="67">
        <f t="shared" si="7"/>
        <v>0</v>
      </c>
      <c r="L215" s="63" t="s">
        <v>96</v>
      </c>
      <c r="M215" s="1" t="s">
        <v>12</v>
      </c>
      <c r="P215" s="18" t="s">
        <v>591</v>
      </c>
      <c r="Q215" s="28">
        <v>100000</v>
      </c>
      <c r="R215" s="73" t="e">
        <f>#REF!+#REF!</f>
        <v>#REF!</v>
      </c>
      <c r="S215" s="20">
        <v>75000</v>
      </c>
    </row>
    <row r="216" spans="1:19" ht="14.45" customHeight="1" x14ac:dyDescent="0.25">
      <c r="A216" s="84"/>
      <c r="B216" s="80">
        <v>178</v>
      </c>
      <c r="C216" s="62"/>
      <c r="D216" s="62"/>
      <c r="E216" s="62"/>
      <c r="F216" s="63" t="s">
        <v>19</v>
      </c>
      <c r="G216" s="58" t="s">
        <v>19</v>
      </c>
      <c r="H216" s="64" t="s">
        <v>364</v>
      </c>
      <c r="I216" s="65" t="str">
        <f t="shared" si="6"/>
        <v xml:space="preserve"> 790</v>
      </c>
      <c r="J216" s="66" t="s">
        <v>364</v>
      </c>
      <c r="K216" s="67">
        <f t="shared" si="7"/>
        <v>0</v>
      </c>
      <c r="L216" s="63" t="s">
        <v>134</v>
      </c>
      <c r="M216" s="1" t="s">
        <v>12</v>
      </c>
      <c r="P216" s="29" t="s">
        <v>592</v>
      </c>
      <c r="Q216" s="30">
        <v>75000</v>
      </c>
      <c r="R216" s="76" t="e">
        <f>#REF!+#REF!</f>
        <v>#REF!</v>
      </c>
      <c r="S216" s="20">
        <v>77500</v>
      </c>
    </row>
    <row r="217" spans="1:19" ht="14.45" customHeight="1" x14ac:dyDescent="0.25">
      <c r="A217" s="84"/>
      <c r="B217" s="81">
        <v>182</v>
      </c>
      <c r="C217" s="62"/>
      <c r="D217" s="62"/>
      <c r="E217" s="62"/>
      <c r="F217" s="63" t="s">
        <v>19</v>
      </c>
      <c r="G217" s="58" t="s">
        <v>19</v>
      </c>
      <c r="H217" s="64" t="s">
        <v>368</v>
      </c>
      <c r="I217" s="65" t="str">
        <f t="shared" si="6"/>
        <v xml:space="preserve"> 436</v>
      </c>
      <c r="J217" s="66" t="s">
        <v>368</v>
      </c>
      <c r="K217" s="67">
        <f t="shared" si="7"/>
        <v>0</v>
      </c>
      <c r="L217" s="63" t="s">
        <v>112</v>
      </c>
      <c r="M217" s="1" t="s">
        <v>12</v>
      </c>
      <c r="P217" s="29" t="s">
        <v>592</v>
      </c>
      <c r="Q217" s="30">
        <v>70000</v>
      </c>
      <c r="R217" s="31" t="e">
        <f>#REF!+#REF!</f>
        <v>#REF!</v>
      </c>
      <c r="S217" s="20">
        <v>72000</v>
      </c>
    </row>
    <row r="218" spans="1:19" ht="14.45" customHeight="1" x14ac:dyDescent="0.25">
      <c r="A218" s="84"/>
      <c r="B218" s="16">
        <v>183</v>
      </c>
      <c r="C218" s="62"/>
      <c r="D218" s="62"/>
      <c r="E218" s="62"/>
      <c r="F218" s="63" t="s">
        <v>19</v>
      </c>
      <c r="G218" s="58" t="s">
        <v>19</v>
      </c>
      <c r="H218" s="64" t="s">
        <v>369</v>
      </c>
      <c r="I218" s="65" t="str">
        <f t="shared" si="6"/>
        <v xml:space="preserve"> 382</v>
      </c>
      <c r="J218" s="66" t="s">
        <v>369</v>
      </c>
      <c r="K218" s="67">
        <f t="shared" si="7"/>
        <v>0</v>
      </c>
      <c r="L218" s="63" t="s">
        <v>74</v>
      </c>
      <c r="M218" s="1" t="s">
        <v>12</v>
      </c>
      <c r="P218" s="18" t="s">
        <v>591</v>
      </c>
      <c r="Q218" s="28">
        <v>72500</v>
      </c>
      <c r="R218" s="73" t="e">
        <f>#REF!+#REF!</f>
        <v>#REF!</v>
      </c>
      <c r="S218" s="20">
        <v>70000</v>
      </c>
    </row>
    <row r="219" spans="1:19" ht="14.45" customHeight="1" x14ac:dyDescent="0.25">
      <c r="A219" s="84"/>
      <c r="B219" s="16">
        <v>186</v>
      </c>
      <c r="C219" s="62"/>
      <c r="D219" s="62"/>
      <c r="E219" s="62"/>
      <c r="F219" s="63" t="s">
        <v>19</v>
      </c>
      <c r="G219" s="58" t="s">
        <v>19</v>
      </c>
      <c r="H219" s="69" t="s">
        <v>372</v>
      </c>
      <c r="I219" s="65" t="str">
        <f t="shared" si="6"/>
        <v xml:space="preserve"> 884</v>
      </c>
      <c r="J219" s="66" t="s">
        <v>372</v>
      </c>
      <c r="K219" s="67">
        <f t="shared" si="7"/>
        <v>0</v>
      </c>
      <c r="L219" s="63" t="s">
        <v>136</v>
      </c>
      <c r="M219" s="1" t="s">
        <v>12</v>
      </c>
      <c r="P219" s="18" t="s">
        <v>591</v>
      </c>
      <c r="Q219" s="28">
        <v>90000</v>
      </c>
      <c r="R219" s="73" t="e">
        <f>#REF!+#REF!</f>
        <v>#REF!</v>
      </c>
      <c r="S219" s="27">
        <v>80000</v>
      </c>
    </row>
    <row r="220" spans="1:19" ht="14.45" customHeight="1" x14ac:dyDescent="0.25">
      <c r="A220" s="84"/>
      <c r="B220" s="14">
        <v>167</v>
      </c>
      <c r="C220" s="62"/>
      <c r="D220" s="62"/>
      <c r="E220" s="62"/>
      <c r="F220" s="63" t="s">
        <v>43</v>
      </c>
      <c r="G220" s="58" t="s">
        <v>43</v>
      </c>
      <c r="H220" s="64" t="s">
        <v>354</v>
      </c>
      <c r="I220" s="65" t="str">
        <f t="shared" si="6"/>
        <v xml:space="preserve"> 335</v>
      </c>
      <c r="J220" s="66" t="s">
        <v>354</v>
      </c>
      <c r="K220" s="67">
        <f t="shared" si="7"/>
        <v>0</v>
      </c>
      <c r="L220" s="63" t="s">
        <v>129</v>
      </c>
      <c r="M220" s="1" t="s">
        <v>12</v>
      </c>
      <c r="P220" s="18" t="s">
        <v>591</v>
      </c>
      <c r="Q220" s="28">
        <v>80000</v>
      </c>
      <c r="R220" s="73" t="e">
        <f>#REF!+#REF!</f>
        <v>#REF!</v>
      </c>
      <c r="S220" s="20">
        <v>76000</v>
      </c>
    </row>
    <row r="221" spans="1:19" ht="14.45" customHeight="1" x14ac:dyDescent="0.25">
      <c r="A221" s="84"/>
      <c r="B221" s="14">
        <v>171</v>
      </c>
      <c r="C221" s="62"/>
      <c r="D221" s="62"/>
      <c r="E221" s="62"/>
      <c r="F221" s="63" t="s">
        <v>43</v>
      </c>
      <c r="G221" s="58" t="s">
        <v>43</v>
      </c>
      <c r="H221" s="64" t="s">
        <v>358</v>
      </c>
      <c r="I221" s="65" t="str">
        <f t="shared" si="6"/>
        <v xml:space="preserve"> 798</v>
      </c>
      <c r="J221" s="66" t="s">
        <v>358</v>
      </c>
      <c r="K221" s="67">
        <f t="shared" si="7"/>
        <v>0</v>
      </c>
      <c r="L221" s="63" t="s">
        <v>132</v>
      </c>
      <c r="M221" s="1" t="s">
        <v>12</v>
      </c>
      <c r="P221" s="18" t="s">
        <v>591</v>
      </c>
      <c r="Q221" s="28">
        <v>67500</v>
      </c>
      <c r="R221" s="73" t="e">
        <f>#REF!+#REF!</f>
        <v>#REF!</v>
      </c>
      <c r="S221" s="20">
        <v>62500</v>
      </c>
    </row>
    <row r="222" spans="1:19" ht="14.45" customHeight="1" x14ac:dyDescent="0.25">
      <c r="A222" s="84"/>
      <c r="B222" s="81">
        <v>175</v>
      </c>
      <c r="C222" s="62"/>
      <c r="D222" s="62"/>
      <c r="E222" s="62"/>
      <c r="F222" s="63" t="s">
        <v>43</v>
      </c>
      <c r="G222" s="58" t="s">
        <v>43</v>
      </c>
      <c r="H222" s="64" t="s">
        <v>361</v>
      </c>
      <c r="I222" s="65" t="str">
        <f t="shared" si="6"/>
        <v xml:space="preserve"> 455</v>
      </c>
      <c r="J222" s="66" t="s">
        <v>361</v>
      </c>
      <c r="K222" s="67">
        <f t="shared" si="7"/>
        <v>0</v>
      </c>
      <c r="L222" s="63" t="s">
        <v>76</v>
      </c>
      <c r="M222" s="1" t="s">
        <v>12</v>
      </c>
      <c r="P222" s="18" t="s">
        <v>591</v>
      </c>
      <c r="Q222" s="28">
        <v>79900</v>
      </c>
      <c r="R222" s="73" t="e">
        <f>#REF!+#REF!</f>
        <v>#REF!</v>
      </c>
      <c r="S222" s="20">
        <v>71000</v>
      </c>
    </row>
    <row r="223" spans="1:19" ht="14.45" customHeight="1" x14ac:dyDescent="0.25">
      <c r="A223" s="84"/>
      <c r="B223" s="16">
        <v>176</v>
      </c>
      <c r="C223" s="62"/>
      <c r="D223" s="62"/>
      <c r="E223" s="62"/>
      <c r="F223" s="63" t="s">
        <v>43</v>
      </c>
      <c r="G223" s="58" t="s">
        <v>43</v>
      </c>
      <c r="H223" s="64" t="s">
        <v>362</v>
      </c>
      <c r="I223" s="65" t="str">
        <f t="shared" si="6"/>
        <v xml:space="preserve"> 570</v>
      </c>
      <c r="J223" s="66" t="s">
        <v>362</v>
      </c>
      <c r="K223" s="67">
        <f t="shared" si="7"/>
        <v>0</v>
      </c>
      <c r="L223" s="63" t="s">
        <v>134</v>
      </c>
      <c r="M223" s="1" t="s">
        <v>12</v>
      </c>
      <c r="P223" s="18" t="s">
        <v>591</v>
      </c>
      <c r="Q223" s="28">
        <v>85000</v>
      </c>
      <c r="R223" s="73" t="e">
        <f>#REF!+#REF!</f>
        <v>#REF!</v>
      </c>
      <c r="S223" s="20">
        <v>70000</v>
      </c>
    </row>
    <row r="224" spans="1:19" ht="14.45" customHeight="1" x14ac:dyDescent="0.25">
      <c r="A224" s="84"/>
      <c r="B224" s="81">
        <v>177</v>
      </c>
      <c r="C224" s="62"/>
      <c r="D224" s="62"/>
      <c r="E224" s="62"/>
      <c r="F224" s="63" t="s">
        <v>43</v>
      </c>
      <c r="G224" s="58" t="s">
        <v>43</v>
      </c>
      <c r="H224" s="64" t="s">
        <v>363</v>
      </c>
      <c r="I224" s="65" t="str">
        <f t="shared" si="6"/>
        <v xml:space="preserve"> 152</v>
      </c>
      <c r="J224" s="66" t="s">
        <v>363</v>
      </c>
      <c r="K224" s="67">
        <f t="shared" si="7"/>
        <v>0</v>
      </c>
      <c r="L224" s="63" t="s">
        <v>76</v>
      </c>
      <c r="M224" s="1" t="s">
        <v>12</v>
      </c>
      <c r="P224" s="18" t="s">
        <v>591</v>
      </c>
      <c r="Q224" s="28">
        <v>84900</v>
      </c>
      <c r="R224" s="73" t="e">
        <f>#REF!+#REF!</f>
        <v>#REF!</v>
      </c>
      <c r="S224" s="20">
        <v>74000</v>
      </c>
    </row>
    <row r="225" spans="1:19" ht="14.45" customHeight="1" x14ac:dyDescent="0.25">
      <c r="A225" s="84"/>
      <c r="B225" s="80">
        <v>180</v>
      </c>
      <c r="C225" s="62"/>
      <c r="D225" s="62"/>
      <c r="E225" s="62"/>
      <c r="F225" s="63" t="s">
        <v>43</v>
      </c>
      <c r="G225" s="58" t="s">
        <v>43</v>
      </c>
      <c r="H225" s="68" t="s">
        <v>366</v>
      </c>
      <c r="I225" s="65" t="str">
        <f t="shared" si="6"/>
        <v xml:space="preserve"> 313</v>
      </c>
      <c r="J225" s="66" t="s">
        <v>366</v>
      </c>
      <c r="K225" s="67">
        <f t="shared" si="7"/>
        <v>0</v>
      </c>
      <c r="L225" s="63" t="s">
        <v>112</v>
      </c>
      <c r="M225" s="1" t="s">
        <v>12</v>
      </c>
      <c r="P225" s="29" t="s">
        <v>592</v>
      </c>
      <c r="Q225" s="30">
        <v>70000</v>
      </c>
      <c r="R225" s="31" t="e">
        <f>#REF!+#REF!</f>
        <v>#REF!</v>
      </c>
      <c r="S225" s="20">
        <v>70000</v>
      </c>
    </row>
    <row r="226" spans="1:19" ht="14.45" customHeight="1" x14ac:dyDescent="0.25">
      <c r="A226" s="84"/>
      <c r="B226" s="80">
        <v>184</v>
      </c>
      <c r="C226" s="62"/>
      <c r="D226" s="62"/>
      <c r="E226" s="62"/>
      <c r="F226" s="63" t="s">
        <v>43</v>
      </c>
      <c r="G226" s="58" t="s">
        <v>43</v>
      </c>
      <c r="H226" s="64" t="s">
        <v>370</v>
      </c>
      <c r="I226" s="65" t="str">
        <f t="shared" si="6"/>
        <v xml:space="preserve"> 745</v>
      </c>
      <c r="J226" s="66" t="s">
        <v>370</v>
      </c>
      <c r="K226" s="67">
        <f t="shared" si="7"/>
        <v>0</v>
      </c>
      <c r="L226" s="63" t="s">
        <v>76</v>
      </c>
      <c r="M226" s="1" t="s">
        <v>12</v>
      </c>
      <c r="P226" s="18" t="s">
        <v>591</v>
      </c>
      <c r="Q226" s="28">
        <v>79900</v>
      </c>
      <c r="R226" s="73" t="e">
        <f>#REF!+#REF!</f>
        <v>#REF!</v>
      </c>
      <c r="S226" s="20">
        <v>71000</v>
      </c>
    </row>
    <row r="227" spans="1:19" ht="14.45" customHeight="1" x14ac:dyDescent="0.25">
      <c r="B227" s="14">
        <v>185</v>
      </c>
      <c r="C227" s="62"/>
      <c r="D227" s="62"/>
      <c r="E227" s="62"/>
      <c r="F227" s="63" t="s">
        <v>43</v>
      </c>
      <c r="G227" s="58" t="s">
        <v>43</v>
      </c>
      <c r="H227" s="64" t="s">
        <v>371</v>
      </c>
      <c r="I227" s="65" t="str">
        <f t="shared" si="6"/>
        <v xml:space="preserve"> 236</v>
      </c>
      <c r="J227" s="66" t="s">
        <v>371</v>
      </c>
      <c r="K227" s="67">
        <f t="shared" si="7"/>
        <v>0</v>
      </c>
      <c r="L227" s="63" t="s">
        <v>135</v>
      </c>
      <c r="M227" s="1" t="s">
        <v>12</v>
      </c>
      <c r="P227" s="18" t="s">
        <v>591</v>
      </c>
      <c r="Q227" s="28">
        <v>0</v>
      </c>
      <c r="R227" s="73" t="e">
        <f>#REF!+#REF!</f>
        <v>#REF!</v>
      </c>
      <c r="S227" s="20"/>
    </row>
    <row r="228" spans="1:19" ht="14.45" customHeight="1" x14ac:dyDescent="0.25">
      <c r="A228" s="84"/>
      <c r="B228" s="81">
        <v>137</v>
      </c>
      <c r="C228" s="62"/>
      <c r="D228" s="62"/>
      <c r="E228" s="62"/>
      <c r="F228" s="63" t="s">
        <v>22</v>
      </c>
      <c r="G228" s="58" t="s">
        <v>22</v>
      </c>
      <c r="H228" s="64" t="s">
        <v>325</v>
      </c>
      <c r="I228" s="65" t="str">
        <f t="shared" si="6"/>
        <v xml:space="preserve"> 162</v>
      </c>
      <c r="J228" s="66" t="s">
        <v>325</v>
      </c>
      <c r="K228" s="67">
        <f t="shared" si="7"/>
        <v>0</v>
      </c>
      <c r="L228" s="63" t="s">
        <v>71</v>
      </c>
      <c r="M228" s="1" t="s">
        <v>12</v>
      </c>
      <c r="P228" s="29" t="s">
        <v>592</v>
      </c>
      <c r="Q228" s="30">
        <v>75000</v>
      </c>
      <c r="R228" s="31" t="e">
        <f>#REF!+#REF!</f>
        <v>#REF!</v>
      </c>
      <c r="S228" s="20">
        <v>77500</v>
      </c>
    </row>
    <row r="229" spans="1:19" ht="14.45" customHeight="1" x14ac:dyDescent="0.25">
      <c r="A229" s="84"/>
      <c r="B229" s="81">
        <v>140</v>
      </c>
      <c r="C229" s="62"/>
      <c r="D229" s="62"/>
      <c r="E229" s="62"/>
      <c r="F229" s="63" t="s">
        <v>22</v>
      </c>
      <c r="G229" s="58" t="s">
        <v>22</v>
      </c>
      <c r="H229" s="64" t="s">
        <v>328</v>
      </c>
      <c r="I229" s="65" t="str">
        <f t="shared" si="6"/>
        <v xml:space="preserve"> 757</v>
      </c>
      <c r="J229" s="66" t="s">
        <v>328</v>
      </c>
      <c r="K229" s="67">
        <f t="shared" si="7"/>
        <v>0</v>
      </c>
      <c r="L229" s="63" t="s">
        <v>114</v>
      </c>
      <c r="M229" s="1" t="s">
        <v>12</v>
      </c>
      <c r="P229" s="29" t="s">
        <v>592</v>
      </c>
      <c r="Q229" s="30">
        <v>80000</v>
      </c>
      <c r="R229" s="31" t="e">
        <f>#REF!+#REF!</f>
        <v>#REF!</v>
      </c>
      <c r="S229" s="20">
        <v>82000</v>
      </c>
    </row>
    <row r="230" spans="1:19" ht="14.45" customHeight="1" x14ac:dyDescent="0.25">
      <c r="A230" s="84"/>
      <c r="B230" s="81">
        <v>142</v>
      </c>
      <c r="C230" s="62"/>
      <c r="D230" s="62"/>
      <c r="E230" s="62"/>
      <c r="F230" s="63" t="s">
        <v>22</v>
      </c>
      <c r="G230" s="58" t="s">
        <v>22</v>
      </c>
      <c r="H230" s="68" t="s">
        <v>330</v>
      </c>
      <c r="I230" s="65" t="str">
        <f t="shared" si="6"/>
        <v xml:space="preserve"> 362</v>
      </c>
      <c r="J230" s="66" t="s">
        <v>330</v>
      </c>
      <c r="K230" s="67">
        <f t="shared" si="7"/>
        <v>0</v>
      </c>
      <c r="L230" s="63" t="s">
        <v>116</v>
      </c>
      <c r="M230" s="1" t="s">
        <v>12</v>
      </c>
      <c r="P230" s="29" t="s">
        <v>592</v>
      </c>
      <c r="Q230" s="30">
        <v>83000</v>
      </c>
      <c r="R230" s="31" t="e">
        <f>#REF!+#REF!</f>
        <v>#REF!</v>
      </c>
      <c r="S230" s="20">
        <v>83000</v>
      </c>
    </row>
    <row r="231" spans="1:19" ht="14.45" customHeight="1" x14ac:dyDescent="0.25">
      <c r="A231" s="84"/>
      <c r="B231" s="14">
        <v>143</v>
      </c>
      <c r="C231" s="62"/>
      <c r="D231" s="62"/>
      <c r="E231" s="62"/>
      <c r="F231" s="63" t="s">
        <v>22</v>
      </c>
      <c r="G231" s="58" t="s">
        <v>22</v>
      </c>
      <c r="H231" s="64" t="s">
        <v>331</v>
      </c>
      <c r="I231" s="65" t="str">
        <f t="shared" si="6"/>
        <v xml:space="preserve"> 206</v>
      </c>
      <c r="J231" s="66" t="s">
        <v>331</v>
      </c>
      <c r="K231" s="67">
        <f t="shared" si="7"/>
        <v>0</v>
      </c>
      <c r="L231" s="63" t="s">
        <v>117</v>
      </c>
      <c r="M231" s="1" t="s">
        <v>12</v>
      </c>
      <c r="P231" s="18" t="s">
        <v>591</v>
      </c>
      <c r="Q231" s="28">
        <v>126000</v>
      </c>
      <c r="R231" s="73" t="e">
        <f>#REF!+#REF!</f>
        <v>#REF!</v>
      </c>
      <c r="S231" s="20">
        <v>123500</v>
      </c>
    </row>
    <row r="232" spans="1:19" ht="14.45" customHeight="1" x14ac:dyDescent="0.25">
      <c r="B232" s="81">
        <v>144</v>
      </c>
      <c r="C232" s="62"/>
      <c r="D232" s="62"/>
      <c r="E232" s="62"/>
      <c r="F232" s="63" t="s">
        <v>22</v>
      </c>
      <c r="G232" s="58" t="s">
        <v>22</v>
      </c>
      <c r="H232" s="68" t="s">
        <v>332</v>
      </c>
      <c r="I232" s="65" t="str">
        <f t="shared" si="6"/>
        <v xml:space="preserve"> 240</v>
      </c>
      <c r="J232" s="66" t="s">
        <v>332</v>
      </c>
      <c r="K232" s="67">
        <f t="shared" si="7"/>
        <v>0</v>
      </c>
      <c r="L232" s="63" t="s">
        <v>118</v>
      </c>
      <c r="M232" s="1" t="s">
        <v>12</v>
      </c>
      <c r="P232" s="29" t="s">
        <v>592</v>
      </c>
      <c r="Q232" s="30">
        <v>79500</v>
      </c>
      <c r="R232" s="31">
        <v>79500</v>
      </c>
      <c r="S232" s="20"/>
    </row>
    <row r="233" spans="1:19" ht="14.45" customHeight="1" x14ac:dyDescent="0.25">
      <c r="A233" s="84"/>
      <c r="B233" s="81">
        <v>146</v>
      </c>
      <c r="C233" s="62"/>
      <c r="D233" s="62"/>
      <c r="E233" s="62"/>
      <c r="F233" s="63" t="s">
        <v>22</v>
      </c>
      <c r="G233" s="58" t="s">
        <v>22</v>
      </c>
      <c r="H233" s="68" t="s">
        <v>334</v>
      </c>
      <c r="I233" s="65" t="str">
        <f t="shared" si="6"/>
        <v xml:space="preserve"> 545</v>
      </c>
      <c r="J233" s="66" t="s">
        <v>334</v>
      </c>
      <c r="K233" s="67">
        <f t="shared" si="7"/>
        <v>0</v>
      </c>
      <c r="L233" s="63" t="s">
        <v>83</v>
      </c>
      <c r="M233" s="1" t="s">
        <v>12</v>
      </c>
      <c r="P233" s="29" t="s">
        <v>592</v>
      </c>
      <c r="Q233" s="30">
        <v>105000</v>
      </c>
      <c r="R233" s="31" t="e">
        <f>#REF!+#REF!</f>
        <v>#REF!</v>
      </c>
      <c r="S233" s="20">
        <v>105000</v>
      </c>
    </row>
    <row r="234" spans="1:19" ht="14.45" customHeight="1" x14ac:dyDescent="0.25">
      <c r="A234" s="84"/>
      <c r="B234" s="14">
        <v>136</v>
      </c>
      <c r="C234" s="62"/>
      <c r="D234" s="62"/>
      <c r="E234" s="62"/>
      <c r="F234" s="63" t="s">
        <v>20</v>
      </c>
      <c r="G234" s="58" t="s">
        <v>20</v>
      </c>
      <c r="H234" s="64" t="s">
        <v>324</v>
      </c>
      <c r="I234" s="65" t="str">
        <f t="shared" si="6"/>
        <v xml:space="preserve"> 374</v>
      </c>
      <c r="J234" s="66" t="s">
        <v>324</v>
      </c>
      <c r="K234" s="67">
        <f t="shared" si="7"/>
        <v>0</v>
      </c>
      <c r="L234" s="63" t="s">
        <v>112</v>
      </c>
      <c r="M234" s="1" t="s">
        <v>12</v>
      </c>
      <c r="P234" s="18" t="s">
        <v>591</v>
      </c>
      <c r="Q234" s="28">
        <v>87500</v>
      </c>
      <c r="R234" s="73" t="e">
        <f>#REF!+#REF!</f>
        <v>#REF!</v>
      </c>
      <c r="S234" s="20">
        <v>80000</v>
      </c>
    </row>
    <row r="235" spans="1:19" ht="14.45" customHeight="1" x14ac:dyDescent="0.25">
      <c r="A235" s="84"/>
      <c r="B235" s="14">
        <v>139</v>
      </c>
      <c r="C235" s="62"/>
      <c r="D235" s="62"/>
      <c r="E235" s="62"/>
      <c r="F235" s="63" t="s">
        <v>20</v>
      </c>
      <c r="G235" s="58" t="s">
        <v>20</v>
      </c>
      <c r="H235" s="64" t="s">
        <v>327</v>
      </c>
      <c r="I235" s="65" t="str">
        <f t="shared" si="6"/>
        <v xml:space="preserve"> 616</v>
      </c>
      <c r="J235" s="66" t="s">
        <v>327</v>
      </c>
      <c r="K235" s="67">
        <f t="shared" si="7"/>
        <v>0</v>
      </c>
      <c r="L235" s="63" t="s">
        <v>112</v>
      </c>
      <c r="M235" s="1" t="s">
        <v>12</v>
      </c>
      <c r="P235" s="18" t="s">
        <v>591</v>
      </c>
      <c r="Q235" s="28">
        <v>87500</v>
      </c>
      <c r="R235" s="73" t="e">
        <f>#REF!+#REF!</f>
        <v>#REF!</v>
      </c>
      <c r="S235" s="20">
        <v>80000</v>
      </c>
    </row>
    <row r="236" spans="1:19" ht="14.45" customHeight="1" x14ac:dyDescent="0.25">
      <c r="A236" s="84"/>
      <c r="B236" s="81">
        <v>148</v>
      </c>
      <c r="C236" s="62"/>
      <c r="D236" s="62"/>
      <c r="E236" s="62"/>
      <c r="F236" s="63" t="s">
        <v>20</v>
      </c>
      <c r="G236" s="58" t="s">
        <v>20</v>
      </c>
      <c r="H236" s="64" t="s">
        <v>336</v>
      </c>
      <c r="I236" s="65" t="str">
        <f t="shared" si="6"/>
        <v xml:space="preserve"> 688</v>
      </c>
      <c r="J236" s="66" t="s">
        <v>336</v>
      </c>
      <c r="K236" s="67">
        <f t="shared" si="7"/>
        <v>0</v>
      </c>
      <c r="L236" s="63" t="s">
        <v>119</v>
      </c>
      <c r="M236" s="1" t="s">
        <v>12</v>
      </c>
      <c r="P236" s="18" t="s">
        <v>591</v>
      </c>
      <c r="Q236" s="28">
        <v>80000</v>
      </c>
      <c r="R236" s="73" t="e">
        <f>#REF!+#REF!</f>
        <v>#REF!</v>
      </c>
      <c r="S236" s="20">
        <v>77000</v>
      </c>
    </row>
    <row r="237" spans="1:19" ht="14.45" customHeight="1" x14ac:dyDescent="0.25">
      <c r="A237" s="84"/>
      <c r="B237" s="81">
        <v>149</v>
      </c>
      <c r="C237" s="62"/>
      <c r="D237" s="62"/>
      <c r="E237" s="62"/>
      <c r="F237" s="63" t="s">
        <v>20</v>
      </c>
      <c r="G237" s="58" t="s">
        <v>20</v>
      </c>
      <c r="H237" s="69" t="s">
        <v>337</v>
      </c>
      <c r="I237" s="65" t="str">
        <f t="shared" si="6"/>
        <v xml:space="preserve"> 696</v>
      </c>
      <c r="J237" s="66" t="s">
        <v>337</v>
      </c>
      <c r="K237" s="67">
        <f t="shared" si="7"/>
        <v>0</v>
      </c>
      <c r="L237" s="63" t="s">
        <v>120</v>
      </c>
      <c r="M237" s="1" t="s">
        <v>12</v>
      </c>
      <c r="P237" s="29" t="s">
        <v>592</v>
      </c>
      <c r="Q237" s="30">
        <v>69000</v>
      </c>
      <c r="R237" s="31" t="e">
        <f>#REF!+#REF!</f>
        <v>#REF!</v>
      </c>
      <c r="S237" s="25">
        <v>71500</v>
      </c>
    </row>
    <row r="238" spans="1:19" ht="14.45" customHeight="1" x14ac:dyDescent="0.25">
      <c r="A238" s="84"/>
      <c r="B238" s="81">
        <v>150</v>
      </c>
      <c r="C238" s="62"/>
      <c r="D238" s="62"/>
      <c r="E238" s="62"/>
      <c r="F238" s="63" t="s">
        <v>20</v>
      </c>
      <c r="G238" s="58" t="s">
        <v>20</v>
      </c>
      <c r="H238" s="64" t="s">
        <v>338</v>
      </c>
      <c r="I238" s="65" t="str">
        <f t="shared" si="6"/>
        <v xml:space="preserve"> 820</v>
      </c>
      <c r="J238" s="66" t="s">
        <v>338</v>
      </c>
      <c r="K238" s="67">
        <f t="shared" si="7"/>
        <v>0</v>
      </c>
      <c r="L238" s="63" t="s">
        <v>119</v>
      </c>
      <c r="M238" s="1" t="s">
        <v>12</v>
      </c>
      <c r="P238" s="18" t="s">
        <v>591</v>
      </c>
      <c r="Q238" s="28">
        <v>70000</v>
      </c>
      <c r="R238" s="73" t="e">
        <f>#REF!+#REF!</f>
        <v>#REF!</v>
      </c>
      <c r="S238" s="20">
        <v>68150</v>
      </c>
    </row>
    <row r="239" spans="1:19" ht="14.45" customHeight="1" x14ac:dyDescent="0.25">
      <c r="A239" s="84"/>
      <c r="B239" s="14">
        <v>151</v>
      </c>
      <c r="C239" s="62"/>
      <c r="D239" s="62"/>
      <c r="E239" s="62"/>
      <c r="F239" s="63" t="s">
        <v>20</v>
      </c>
      <c r="G239" s="58" t="s">
        <v>20</v>
      </c>
      <c r="H239" s="68" t="s">
        <v>1256</v>
      </c>
      <c r="I239" s="65" t="str">
        <f t="shared" si="6"/>
        <v xml:space="preserve"> 512</v>
      </c>
      <c r="J239" s="66" t="s">
        <v>1256</v>
      </c>
      <c r="K239" s="67">
        <f t="shared" si="7"/>
        <v>0</v>
      </c>
      <c r="L239" s="63" t="s">
        <v>1255</v>
      </c>
      <c r="M239" s="1" t="s">
        <v>12</v>
      </c>
      <c r="P239" s="18" t="s">
        <v>591</v>
      </c>
      <c r="Q239" s="28">
        <v>95000</v>
      </c>
      <c r="R239" s="73" t="e">
        <f>#REF!+#REF!</f>
        <v>#REF!</v>
      </c>
      <c r="S239" s="20">
        <v>90000</v>
      </c>
    </row>
    <row r="240" spans="1:19" ht="14.45" customHeight="1" x14ac:dyDescent="0.25">
      <c r="A240" s="84"/>
      <c r="B240" s="14">
        <v>152</v>
      </c>
      <c r="C240" s="62"/>
      <c r="D240" s="62"/>
      <c r="E240" s="62"/>
      <c r="F240" s="63" t="s">
        <v>20</v>
      </c>
      <c r="G240" s="58" t="s">
        <v>20</v>
      </c>
      <c r="H240" s="68" t="s">
        <v>339</v>
      </c>
      <c r="I240" s="65" t="str">
        <f t="shared" si="6"/>
        <v xml:space="preserve"> 683</v>
      </c>
      <c r="J240" s="66" t="s">
        <v>339</v>
      </c>
      <c r="K240" s="67">
        <f t="shared" si="7"/>
        <v>0</v>
      </c>
      <c r="L240" s="63" t="s">
        <v>122</v>
      </c>
      <c r="M240" s="1" t="s">
        <v>12</v>
      </c>
      <c r="P240" s="18" t="s">
        <v>591</v>
      </c>
      <c r="Q240" s="28">
        <v>95000</v>
      </c>
      <c r="R240" s="73" t="e">
        <f>#REF!+#REF!</f>
        <v>#REF!</v>
      </c>
      <c r="S240" s="20">
        <v>88250</v>
      </c>
    </row>
    <row r="241" spans="1:19" ht="14.45" customHeight="1" x14ac:dyDescent="0.25">
      <c r="A241" s="84"/>
      <c r="B241" s="14">
        <v>153</v>
      </c>
      <c r="C241" s="62"/>
      <c r="D241" s="62"/>
      <c r="E241" s="62"/>
      <c r="F241" s="63" t="s">
        <v>20</v>
      </c>
      <c r="G241" s="58" t="s">
        <v>20</v>
      </c>
      <c r="H241" s="64" t="s">
        <v>340</v>
      </c>
      <c r="I241" s="65" t="str">
        <f t="shared" si="6"/>
        <v xml:space="preserve"> 843</v>
      </c>
      <c r="J241" s="66" t="s">
        <v>340</v>
      </c>
      <c r="K241" s="67">
        <f t="shared" si="7"/>
        <v>0</v>
      </c>
      <c r="L241" s="63" t="s">
        <v>117</v>
      </c>
      <c r="M241" s="1" t="s">
        <v>12</v>
      </c>
      <c r="P241" s="18" t="s">
        <v>591</v>
      </c>
      <c r="Q241" s="28">
        <v>120000</v>
      </c>
      <c r="R241" s="73" t="e">
        <f>#REF!+#REF!</f>
        <v>#REF!</v>
      </c>
      <c r="S241" s="20">
        <v>117500</v>
      </c>
    </row>
    <row r="242" spans="1:19" ht="14.45" customHeight="1" x14ac:dyDescent="0.25">
      <c r="A242" s="84"/>
      <c r="B242" s="14">
        <v>159</v>
      </c>
      <c r="C242" s="62"/>
      <c r="D242" s="62"/>
      <c r="E242" s="62"/>
      <c r="F242" s="63" t="s">
        <v>20</v>
      </c>
      <c r="G242" s="58" t="s">
        <v>20</v>
      </c>
      <c r="H242" s="64" t="s">
        <v>346</v>
      </c>
      <c r="I242" s="65" t="str">
        <f t="shared" si="6"/>
        <v xml:space="preserve"> 844</v>
      </c>
      <c r="J242" s="66" t="s">
        <v>346</v>
      </c>
      <c r="K242" s="67">
        <f t="shared" si="7"/>
        <v>0</v>
      </c>
      <c r="L242" s="63" t="s">
        <v>125</v>
      </c>
      <c r="M242" s="1" t="s">
        <v>12</v>
      </c>
      <c r="P242" s="18" t="s">
        <v>591</v>
      </c>
      <c r="Q242" s="28">
        <v>78000</v>
      </c>
      <c r="R242" s="73" t="e">
        <f>#REF!+#REF!</f>
        <v>#REF!</v>
      </c>
      <c r="S242" s="20">
        <v>73150</v>
      </c>
    </row>
    <row r="243" spans="1:19" ht="14.45" customHeight="1" x14ac:dyDescent="0.25">
      <c r="A243" s="84"/>
      <c r="B243" s="14">
        <v>160</v>
      </c>
      <c r="C243" s="62"/>
      <c r="D243" s="62"/>
      <c r="E243" s="62"/>
      <c r="F243" s="63" t="s">
        <v>20</v>
      </c>
      <c r="G243" s="58" t="s">
        <v>20</v>
      </c>
      <c r="H243" s="68" t="s">
        <v>347</v>
      </c>
      <c r="I243" s="65" t="str">
        <f t="shared" si="6"/>
        <v xml:space="preserve"> 487</v>
      </c>
      <c r="J243" s="66" t="s">
        <v>347</v>
      </c>
      <c r="K243" s="67">
        <f t="shared" si="7"/>
        <v>0</v>
      </c>
      <c r="L243" s="63" t="s">
        <v>126</v>
      </c>
      <c r="M243" s="1" t="s">
        <v>12</v>
      </c>
      <c r="P243" s="18" t="s">
        <v>591</v>
      </c>
      <c r="Q243" s="28">
        <v>80000</v>
      </c>
      <c r="R243" s="73" t="e">
        <f>#REF!+#REF!</f>
        <v>#REF!</v>
      </c>
      <c r="S243" s="20">
        <v>76500</v>
      </c>
    </row>
    <row r="244" spans="1:19" ht="14.45" customHeight="1" x14ac:dyDescent="0.25">
      <c r="A244" s="84"/>
      <c r="B244" s="14">
        <v>161</v>
      </c>
      <c r="C244" s="62"/>
      <c r="D244" s="62"/>
      <c r="E244" s="62"/>
      <c r="F244" s="63" t="s">
        <v>20</v>
      </c>
      <c r="G244" s="58" t="s">
        <v>20</v>
      </c>
      <c r="H244" s="68" t="s">
        <v>348</v>
      </c>
      <c r="I244" s="65" t="str">
        <f t="shared" si="6"/>
        <v xml:space="preserve"> 648</v>
      </c>
      <c r="J244" s="66" t="s">
        <v>348</v>
      </c>
      <c r="K244" s="67">
        <f t="shared" si="7"/>
        <v>0</v>
      </c>
      <c r="L244" s="63" t="s">
        <v>127</v>
      </c>
      <c r="M244" s="1" t="s">
        <v>12</v>
      </c>
      <c r="P244" s="18" t="s">
        <v>591</v>
      </c>
      <c r="Q244" s="28">
        <v>80000</v>
      </c>
      <c r="R244" s="73">
        <v>80000</v>
      </c>
      <c r="S244" s="20">
        <v>80000</v>
      </c>
    </row>
    <row r="245" spans="1:19" ht="14.45" customHeight="1" x14ac:dyDescent="0.25">
      <c r="A245" s="84"/>
      <c r="B245" s="81">
        <v>162</v>
      </c>
      <c r="C245" s="62"/>
      <c r="D245" s="62"/>
      <c r="E245" s="62"/>
      <c r="F245" s="63" t="s">
        <v>20</v>
      </c>
      <c r="G245" s="58" t="s">
        <v>20</v>
      </c>
      <c r="H245" s="64" t="s">
        <v>349</v>
      </c>
      <c r="I245" s="65" t="str">
        <f t="shared" si="6"/>
        <v xml:space="preserve"> 231</v>
      </c>
      <c r="J245" s="66" t="s">
        <v>349</v>
      </c>
      <c r="K245" s="67">
        <f t="shared" si="7"/>
        <v>0</v>
      </c>
      <c r="L245" s="63" t="s">
        <v>114</v>
      </c>
      <c r="M245" s="1" t="s">
        <v>12</v>
      </c>
      <c r="P245" s="18" t="s">
        <v>591</v>
      </c>
      <c r="Q245" s="28">
        <v>90000</v>
      </c>
      <c r="R245" s="73" t="e">
        <f>#REF!+#REF!</f>
        <v>#REF!</v>
      </c>
      <c r="S245" s="20">
        <v>80000</v>
      </c>
    </row>
    <row r="246" spans="1:19" ht="14.45" customHeight="1" x14ac:dyDescent="0.25">
      <c r="A246" s="84"/>
      <c r="B246" s="81">
        <v>164</v>
      </c>
      <c r="C246" s="62"/>
      <c r="D246" s="62"/>
      <c r="E246" s="62"/>
      <c r="F246" s="63" t="s">
        <v>20</v>
      </c>
      <c r="G246" s="58" t="s">
        <v>20</v>
      </c>
      <c r="H246" s="68" t="s">
        <v>351</v>
      </c>
      <c r="I246" s="65" t="str">
        <f t="shared" si="6"/>
        <v xml:space="preserve"> 247</v>
      </c>
      <c r="J246" s="66" t="s">
        <v>351</v>
      </c>
      <c r="K246" s="67">
        <f t="shared" si="7"/>
        <v>0</v>
      </c>
      <c r="L246" s="63" t="s">
        <v>123</v>
      </c>
      <c r="M246" s="1" t="s">
        <v>12</v>
      </c>
      <c r="P246" s="29" t="s">
        <v>592</v>
      </c>
      <c r="Q246" s="30">
        <v>77500</v>
      </c>
      <c r="R246" s="31" t="e">
        <f>#REF!+#REF!</f>
        <v>#REF!</v>
      </c>
      <c r="S246" s="20">
        <v>80000</v>
      </c>
    </row>
    <row r="247" spans="1:19" ht="14.45" customHeight="1" x14ac:dyDescent="0.25">
      <c r="B247" s="81">
        <v>166</v>
      </c>
      <c r="C247" s="62"/>
      <c r="D247" s="62"/>
      <c r="E247" s="62"/>
      <c r="F247" s="63" t="s">
        <v>20</v>
      </c>
      <c r="G247" s="58" t="s">
        <v>20</v>
      </c>
      <c r="H247" s="68" t="s">
        <v>353</v>
      </c>
      <c r="I247" s="65" t="str">
        <f t="shared" si="6"/>
        <v xml:space="preserve"> 524</v>
      </c>
      <c r="J247" s="66" t="s">
        <v>353</v>
      </c>
      <c r="K247" s="67">
        <f t="shared" si="7"/>
        <v>0</v>
      </c>
      <c r="L247" s="63" t="s">
        <v>80</v>
      </c>
      <c r="M247" s="1" t="s">
        <v>12</v>
      </c>
      <c r="P247" s="29" t="s">
        <v>592</v>
      </c>
      <c r="Q247" s="30">
        <v>66000</v>
      </c>
      <c r="R247" s="31">
        <v>66000</v>
      </c>
      <c r="S247" s="20"/>
    </row>
    <row r="248" spans="1:19" ht="14.45" customHeight="1" x14ac:dyDescent="0.25">
      <c r="B248" s="81">
        <v>170</v>
      </c>
      <c r="C248" s="62"/>
      <c r="D248" s="62"/>
      <c r="E248" s="62"/>
      <c r="F248" s="63" t="s">
        <v>20</v>
      </c>
      <c r="G248" s="58" t="s">
        <v>20</v>
      </c>
      <c r="H248" s="68" t="s">
        <v>357</v>
      </c>
      <c r="I248" s="65" t="str">
        <f t="shared" si="6"/>
        <v xml:space="preserve"> 473</v>
      </c>
      <c r="J248" s="66" t="s">
        <v>357</v>
      </c>
      <c r="K248" s="67">
        <f t="shared" si="7"/>
        <v>0</v>
      </c>
      <c r="L248" s="63" t="s">
        <v>131</v>
      </c>
      <c r="M248" s="1" t="s">
        <v>12</v>
      </c>
      <c r="P248" s="29" t="s">
        <v>592</v>
      </c>
      <c r="Q248" s="30">
        <v>74500</v>
      </c>
      <c r="R248" s="31">
        <v>74500</v>
      </c>
      <c r="S248" s="20"/>
    </row>
    <row r="249" spans="1:19" ht="14.45" customHeight="1" x14ac:dyDescent="0.25">
      <c r="A249" s="84"/>
      <c r="B249" s="81">
        <v>172</v>
      </c>
      <c r="C249" s="62"/>
      <c r="D249" s="62"/>
      <c r="E249" s="62"/>
      <c r="F249" s="63" t="s">
        <v>20</v>
      </c>
      <c r="G249" s="58" t="s">
        <v>20</v>
      </c>
      <c r="H249" s="68" t="s">
        <v>359</v>
      </c>
      <c r="I249" s="65" t="str">
        <f t="shared" si="6"/>
        <v xml:space="preserve"> 735</v>
      </c>
      <c r="J249" s="66" t="s">
        <v>359</v>
      </c>
      <c r="K249" s="67">
        <f t="shared" si="7"/>
        <v>0</v>
      </c>
      <c r="L249" s="63" t="s">
        <v>83</v>
      </c>
      <c r="M249" s="1" t="s">
        <v>12</v>
      </c>
      <c r="P249" s="29" t="s">
        <v>592</v>
      </c>
      <c r="Q249" s="30">
        <v>83000</v>
      </c>
      <c r="R249" s="31" t="e">
        <f>#REF!+#REF!</f>
        <v>#REF!</v>
      </c>
      <c r="S249" s="20">
        <v>83000</v>
      </c>
    </row>
    <row r="250" spans="1:19" ht="14.45" customHeight="1" x14ac:dyDescent="0.25">
      <c r="A250" s="84"/>
      <c r="B250" s="14">
        <v>173</v>
      </c>
      <c r="C250" s="62"/>
      <c r="D250" s="62"/>
      <c r="E250" s="62"/>
      <c r="F250" s="63" t="s">
        <v>20</v>
      </c>
      <c r="G250" s="58" t="s">
        <v>20</v>
      </c>
      <c r="H250" s="68" t="s">
        <v>360</v>
      </c>
      <c r="I250" s="65" t="str">
        <f t="shared" si="6"/>
        <v xml:space="preserve"> 330</v>
      </c>
      <c r="J250" s="66" t="s">
        <v>360</v>
      </c>
      <c r="K250" s="67">
        <f t="shared" si="7"/>
        <v>0</v>
      </c>
      <c r="L250" s="63" t="s">
        <v>133</v>
      </c>
      <c r="M250" s="1" t="s">
        <v>12</v>
      </c>
      <c r="P250" s="18" t="s">
        <v>591</v>
      </c>
      <c r="Q250" s="28">
        <v>90000</v>
      </c>
      <c r="R250" s="73" t="e">
        <f>#REF!+#REF!</f>
        <v>#REF!</v>
      </c>
      <c r="S250" s="20">
        <v>80000</v>
      </c>
    </row>
    <row r="251" spans="1:19" ht="14.45" customHeight="1" x14ac:dyDescent="0.25">
      <c r="B251" s="14">
        <v>174</v>
      </c>
      <c r="C251" s="62"/>
      <c r="D251" s="62"/>
      <c r="E251" s="62"/>
      <c r="F251" s="63" t="s">
        <v>20</v>
      </c>
      <c r="G251" s="58" t="s">
        <v>20</v>
      </c>
      <c r="H251" s="68"/>
      <c r="I251" s="77" t="str">
        <f t="shared" si="6"/>
        <v/>
      </c>
      <c r="J251" s="66"/>
      <c r="K251" s="67">
        <f t="shared" si="7"/>
        <v>0</v>
      </c>
      <c r="L251" s="63"/>
      <c r="M251" s="1" t="s">
        <v>12</v>
      </c>
      <c r="P251" s="18" t="s">
        <v>591</v>
      </c>
      <c r="Q251" s="28">
        <v>0</v>
      </c>
      <c r="R251" s="73" t="e">
        <f>#REF!+#REF!</f>
        <v>#REF!</v>
      </c>
      <c r="S251" s="20"/>
    </row>
    <row r="252" spans="1:19" ht="14.45" customHeight="1" x14ac:dyDescent="0.25">
      <c r="A252" s="84"/>
      <c r="B252" s="16">
        <v>181</v>
      </c>
      <c r="C252" s="62"/>
      <c r="D252" s="62"/>
      <c r="E252" s="62"/>
      <c r="F252" s="63" t="s">
        <v>20</v>
      </c>
      <c r="G252" s="58" t="s">
        <v>20</v>
      </c>
      <c r="H252" s="64" t="s">
        <v>367</v>
      </c>
      <c r="I252" s="65" t="str">
        <f t="shared" si="6"/>
        <v xml:space="preserve"> 351</v>
      </c>
      <c r="J252" s="66" t="s">
        <v>367</v>
      </c>
      <c r="K252" s="67">
        <f t="shared" si="7"/>
        <v>0</v>
      </c>
      <c r="L252" s="63" t="s">
        <v>114</v>
      </c>
      <c r="M252" s="1" t="s">
        <v>12</v>
      </c>
      <c r="P252" s="18" t="s">
        <v>591</v>
      </c>
      <c r="Q252" s="28">
        <v>75000</v>
      </c>
      <c r="R252" s="73" t="e">
        <f>#REF!+#REF!</f>
        <v>#REF!</v>
      </c>
      <c r="S252" s="20">
        <v>70000</v>
      </c>
    </row>
    <row r="253" spans="1:19" ht="14.45" customHeight="1" x14ac:dyDescent="0.25">
      <c r="A253" s="84"/>
      <c r="B253" s="16">
        <v>390</v>
      </c>
      <c r="C253" s="62"/>
      <c r="D253" s="62"/>
      <c r="E253" s="62"/>
      <c r="F253" s="63" t="s">
        <v>20</v>
      </c>
      <c r="G253" s="58" t="s">
        <v>20</v>
      </c>
      <c r="H253" s="64" t="s">
        <v>560</v>
      </c>
      <c r="I253" s="65" t="str">
        <f t="shared" si="6"/>
        <v xml:space="preserve"> 777</v>
      </c>
      <c r="J253" s="66" t="s">
        <v>560</v>
      </c>
      <c r="K253" s="67">
        <f t="shared" si="7"/>
        <v>0</v>
      </c>
      <c r="L253" s="63" t="s">
        <v>195</v>
      </c>
      <c r="M253" s="1" t="s">
        <v>12</v>
      </c>
      <c r="P253" s="18" t="s">
        <v>591</v>
      </c>
      <c r="Q253" s="28">
        <v>70000</v>
      </c>
      <c r="R253" s="73" t="e">
        <f>#REF!+#REF!</f>
        <v>#REF!</v>
      </c>
      <c r="S253" s="20">
        <v>64000</v>
      </c>
    </row>
    <row r="254" spans="1:19" ht="14.45" customHeight="1" x14ac:dyDescent="0.25">
      <c r="B254" s="81">
        <v>200</v>
      </c>
      <c r="C254" s="62"/>
      <c r="D254" s="62"/>
      <c r="E254" s="62"/>
      <c r="F254" s="58" t="s">
        <v>1267</v>
      </c>
      <c r="G254" s="58" t="s">
        <v>1267</v>
      </c>
      <c r="H254" s="68" t="s">
        <v>1266</v>
      </c>
      <c r="I254" s="65" t="str">
        <f t="shared" si="6"/>
        <v xml:space="preserve"> 783</v>
      </c>
      <c r="J254" s="66" t="s">
        <v>1266</v>
      </c>
      <c r="K254" s="67">
        <f t="shared" si="7"/>
        <v>0</v>
      </c>
      <c r="L254" s="63" t="s">
        <v>163</v>
      </c>
      <c r="M254" s="1" t="s">
        <v>12</v>
      </c>
      <c r="P254" s="18" t="s">
        <v>592</v>
      </c>
      <c r="Q254" s="28">
        <v>0</v>
      </c>
      <c r="R254" s="23" t="e">
        <f>#REF!+#REF!</f>
        <v>#REF!</v>
      </c>
      <c r="S254" s="20"/>
    </row>
    <row r="255" spans="1:19" ht="14.45" customHeight="1" x14ac:dyDescent="0.25">
      <c r="B255" s="80">
        <v>190</v>
      </c>
      <c r="C255" s="62"/>
      <c r="D255" s="62"/>
      <c r="E255" s="62"/>
      <c r="F255" s="63" t="s">
        <v>18</v>
      </c>
      <c r="G255" s="58" t="s">
        <v>18</v>
      </c>
      <c r="H255" s="68" t="s">
        <v>376</v>
      </c>
      <c r="I255" s="65" t="str">
        <f t="shared" si="6"/>
        <v xml:space="preserve"> 980</v>
      </c>
      <c r="J255" s="66" t="s">
        <v>376</v>
      </c>
      <c r="K255" s="67">
        <f t="shared" si="7"/>
        <v>0</v>
      </c>
      <c r="L255" s="63" t="s">
        <v>137</v>
      </c>
      <c r="M255" s="1" t="s">
        <v>12</v>
      </c>
      <c r="P255" s="29" t="s">
        <v>592</v>
      </c>
      <c r="Q255" s="30">
        <v>92500</v>
      </c>
      <c r="R255" s="31">
        <v>92500</v>
      </c>
      <c r="S255" s="20"/>
    </row>
    <row r="256" spans="1:19" ht="14.45" customHeight="1" x14ac:dyDescent="0.25">
      <c r="B256" s="80">
        <v>192</v>
      </c>
      <c r="C256" s="62"/>
      <c r="D256" s="62"/>
      <c r="E256" s="62"/>
      <c r="F256" s="63" t="s">
        <v>18</v>
      </c>
      <c r="G256" s="58" t="s">
        <v>18</v>
      </c>
      <c r="H256" s="68" t="s">
        <v>378</v>
      </c>
      <c r="I256" s="65" t="str">
        <f t="shared" si="6"/>
        <v xml:space="preserve"> 716</v>
      </c>
      <c r="J256" s="66" t="s">
        <v>378</v>
      </c>
      <c r="K256" s="67">
        <f t="shared" si="7"/>
        <v>0</v>
      </c>
      <c r="L256" s="63" t="s">
        <v>138</v>
      </c>
      <c r="M256" s="1" t="s">
        <v>12</v>
      </c>
      <c r="P256" s="29" t="s">
        <v>592</v>
      </c>
      <c r="Q256" s="30">
        <v>133000</v>
      </c>
      <c r="R256" s="31">
        <v>133000</v>
      </c>
      <c r="S256" s="20"/>
    </row>
    <row r="257" spans="1:19" ht="14.45" customHeight="1" x14ac:dyDescent="0.25">
      <c r="A257" s="84"/>
      <c r="B257" s="81">
        <v>194</v>
      </c>
      <c r="C257" s="62"/>
      <c r="D257" s="62"/>
      <c r="E257" s="62"/>
      <c r="F257" s="63" t="s">
        <v>18</v>
      </c>
      <c r="G257" s="58" t="s">
        <v>18</v>
      </c>
      <c r="H257" s="68" t="s">
        <v>380</v>
      </c>
      <c r="I257" s="65" t="str">
        <f t="shared" si="6"/>
        <v xml:space="preserve"> 153</v>
      </c>
      <c r="J257" s="66" t="s">
        <v>380</v>
      </c>
      <c r="K257" s="67">
        <f t="shared" si="7"/>
        <v>0</v>
      </c>
      <c r="L257" s="63" t="s">
        <v>139</v>
      </c>
      <c r="M257" s="1" t="s">
        <v>12</v>
      </c>
      <c r="P257" s="29" t="s">
        <v>592</v>
      </c>
      <c r="Q257" s="30">
        <v>97500</v>
      </c>
      <c r="R257" s="76" t="e">
        <f>#REF!+#REF!</f>
        <v>#REF!</v>
      </c>
      <c r="S257" s="20">
        <v>105000</v>
      </c>
    </row>
    <row r="258" spans="1:19" ht="14.45" customHeight="1" x14ac:dyDescent="0.25">
      <c r="A258" s="84"/>
      <c r="B258" s="16">
        <v>201</v>
      </c>
      <c r="C258" s="62"/>
      <c r="D258" s="62"/>
      <c r="E258" s="62"/>
      <c r="F258" s="63" t="s">
        <v>45</v>
      </c>
      <c r="G258" s="58" t="s">
        <v>45</v>
      </c>
      <c r="H258" s="68" t="s">
        <v>387</v>
      </c>
      <c r="I258" s="65" t="str">
        <f t="shared" si="6"/>
        <v xml:space="preserve"> 253</v>
      </c>
      <c r="J258" s="66" t="s">
        <v>387</v>
      </c>
      <c r="K258" s="67">
        <f t="shared" si="7"/>
        <v>0</v>
      </c>
      <c r="L258" s="63" t="s">
        <v>72</v>
      </c>
      <c r="M258" s="1" t="s">
        <v>12</v>
      </c>
      <c r="P258" s="18" t="s">
        <v>591</v>
      </c>
      <c r="Q258" s="28">
        <v>83000</v>
      </c>
      <c r="R258" s="73" t="e">
        <f>#REF!+#REF!</f>
        <v>#REF!</v>
      </c>
      <c r="S258" s="20">
        <v>74000</v>
      </c>
    </row>
    <row r="259" spans="1:19" ht="14.45" customHeight="1" x14ac:dyDescent="0.25">
      <c r="A259" s="84" t="s">
        <v>1265</v>
      </c>
      <c r="B259" s="80">
        <v>187</v>
      </c>
      <c r="C259" s="62"/>
      <c r="D259" s="62"/>
      <c r="E259" s="62"/>
      <c r="F259" s="63" t="s">
        <v>44</v>
      </c>
      <c r="G259" s="58" t="s">
        <v>44</v>
      </c>
      <c r="H259" s="64" t="s">
        <v>373</v>
      </c>
      <c r="I259" s="65" t="str">
        <f t="shared" si="6"/>
        <v xml:space="preserve"> 293</v>
      </c>
      <c r="J259" s="66" t="s">
        <v>373</v>
      </c>
      <c r="K259" s="67">
        <f t="shared" si="7"/>
        <v>0</v>
      </c>
      <c r="L259" s="63" t="s">
        <v>68</v>
      </c>
      <c r="M259" s="1" t="s">
        <v>12</v>
      </c>
      <c r="P259" s="18" t="s">
        <v>591</v>
      </c>
      <c r="Q259" s="28">
        <v>82500</v>
      </c>
      <c r="R259" s="73" t="e">
        <f>#REF!+#REF!</f>
        <v>#REF!</v>
      </c>
      <c r="S259" s="20">
        <v>78000</v>
      </c>
    </row>
    <row r="260" spans="1:19" ht="14.45" customHeight="1" x14ac:dyDescent="0.25">
      <c r="A260" s="84"/>
      <c r="B260" s="81">
        <v>188</v>
      </c>
      <c r="C260" s="62"/>
      <c r="D260" s="62"/>
      <c r="E260" s="62"/>
      <c r="F260" s="63" t="s">
        <v>44</v>
      </c>
      <c r="G260" s="58" t="s">
        <v>44</v>
      </c>
      <c r="H260" s="64" t="s">
        <v>374</v>
      </c>
      <c r="I260" s="65" t="str">
        <f t="shared" si="6"/>
        <v xml:space="preserve"> 995</v>
      </c>
      <c r="J260" s="66" t="s">
        <v>374</v>
      </c>
      <c r="K260" s="67">
        <f t="shared" si="7"/>
        <v>0</v>
      </c>
      <c r="L260" s="63" t="s">
        <v>68</v>
      </c>
      <c r="M260" s="1" t="s">
        <v>12</v>
      </c>
      <c r="P260" s="18" t="s">
        <v>591</v>
      </c>
      <c r="Q260" s="28">
        <v>82500</v>
      </c>
      <c r="R260" s="73" t="e">
        <f>#REF!+#REF!</f>
        <v>#REF!</v>
      </c>
      <c r="S260" s="20">
        <v>78000</v>
      </c>
    </row>
    <row r="261" spans="1:19" ht="14.45" customHeight="1" x14ac:dyDescent="0.25">
      <c r="A261" s="84"/>
      <c r="B261" s="80">
        <v>189</v>
      </c>
      <c r="C261" s="62"/>
      <c r="D261" s="62"/>
      <c r="E261" s="62"/>
      <c r="F261" s="63" t="s">
        <v>44</v>
      </c>
      <c r="G261" s="58" t="s">
        <v>44</v>
      </c>
      <c r="H261" s="64" t="s">
        <v>375</v>
      </c>
      <c r="I261" s="65" t="str">
        <f t="shared" si="6"/>
        <v xml:space="preserve"> 885</v>
      </c>
      <c r="J261" s="66" t="s">
        <v>375</v>
      </c>
      <c r="K261" s="67">
        <f t="shared" si="7"/>
        <v>0</v>
      </c>
      <c r="L261" s="63" t="s">
        <v>68</v>
      </c>
      <c r="M261" s="1" t="s">
        <v>12</v>
      </c>
      <c r="P261" s="18" t="s">
        <v>591</v>
      </c>
      <c r="Q261" s="28">
        <v>82500</v>
      </c>
      <c r="R261" s="73" t="e">
        <f>#REF!+#REF!</f>
        <v>#REF!</v>
      </c>
      <c r="S261" s="20">
        <v>78000</v>
      </c>
    </row>
    <row r="262" spans="1:19" ht="14.45" customHeight="1" x14ac:dyDescent="0.25">
      <c r="A262" s="84"/>
      <c r="B262" s="16">
        <v>193</v>
      </c>
      <c r="C262" s="62"/>
      <c r="D262" s="62"/>
      <c r="E262" s="62"/>
      <c r="F262" s="63" t="s">
        <v>44</v>
      </c>
      <c r="G262" s="58" t="s">
        <v>44</v>
      </c>
      <c r="H262" s="68" t="s">
        <v>379</v>
      </c>
      <c r="I262" s="65" t="str">
        <f t="shared" si="6"/>
        <v xml:space="preserve"> 840</v>
      </c>
      <c r="J262" s="66" t="s">
        <v>379</v>
      </c>
      <c r="K262" s="67">
        <f t="shared" si="7"/>
        <v>0</v>
      </c>
      <c r="L262" s="63" t="s">
        <v>139</v>
      </c>
      <c r="M262" s="1" t="s">
        <v>12</v>
      </c>
      <c r="P262" s="18" t="s">
        <v>591</v>
      </c>
      <c r="Q262" s="28">
        <v>110000</v>
      </c>
      <c r="R262" s="73" t="e">
        <f>#REF!+#REF!</f>
        <v>#REF!</v>
      </c>
      <c r="S262" s="20">
        <v>105000</v>
      </c>
    </row>
    <row r="263" spans="1:19" ht="14.45" customHeight="1" x14ac:dyDescent="0.25">
      <c r="A263" s="84"/>
      <c r="B263" s="16">
        <v>195</v>
      </c>
      <c r="C263" s="62"/>
      <c r="D263" s="62"/>
      <c r="E263" s="62"/>
      <c r="F263" s="63" t="s">
        <v>44</v>
      </c>
      <c r="G263" s="58" t="s">
        <v>44</v>
      </c>
      <c r="H263" s="68" t="s">
        <v>381</v>
      </c>
      <c r="I263" s="65" t="str">
        <f t="shared" ref="I263:I326" si="8">REPLACE(H263,1,3, )</f>
        <v xml:space="preserve"> 281</v>
      </c>
      <c r="J263" s="66" t="s">
        <v>381</v>
      </c>
      <c r="K263" s="67">
        <f t="shared" ref="K263:K326" si="9">IF(H263=J263,0,1)</f>
        <v>0</v>
      </c>
      <c r="L263" s="63" t="s">
        <v>139</v>
      </c>
      <c r="M263" s="1" t="s">
        <v>12</v>
      </c>
      <c r="P263" s="18" t="s">
        <v>591</v>
      </c>
      <c r="Q263" s="28">
        <v>110000</v>
      </c>
      <c r="R263" s="73" t="e">
        <f>#REF!+#REF!</f>
        <v>#REF!</v>
      </c>
      <c r="S263" s="20">
        <v>105000</v>
      </c>
    </row>
    <row r="264" spans="1:19" ht="14.45" customHeight="1" x14ac:dyDescent="0.25">
      <c r="A264" s="84"/>
      <c r="B264" s="80">
        <v>196</v>
      </c>
      <c r="C264" s="62"/>
      <c r="D264" s="62"/>
      <c r="E264" s="62"/>
      <c r="F264" s="63" t="s">
        <v>44</v>
      </c>
      <c r="G264" s="58" t="s">
        <v>44</v>
      </c>
      <c r="H264" s="68" t="s">
        <v>382</v>
      </c>
      <c r="I264" s="65" t="str">
        <f t="shared" si="8"/>
        <v xml:space="preserve"> 949</v>
      </c>
      <c r="J264" s="66" t="s">
        <v>382</v>
      </c>
      <c r="K264" s="67">
        <f t="shared" si="9"/>
        <v>0</v>
      </c>
      <c r="L264" s="63" t="s">
        <v>140</v>
      </c>
      <c r="M264" s="1" t="s">
        <v>12</v>
      </c>
      <c r="P264" s="29" t="s">
        <v>592</v>
      </c>
      <c r="Q264" s="30">
        <v>72000</v>
      </c>
      <c r="R264" s="31" t="e">
        <f>#REF!+#REF!</f>
        <v>#REF!</v>
      </c>
      <c r="S264" s="20">
        <v>74000</v>
      </c>
    </row>
    <row r="265" spans="1:19" ht="14.45" customHeight="1" x14ac:dyDescent="0.25">
      <c r="A265" s="84"/>
      <c r="B265" s="80">
        <v>198</v>
      </c>
      <c r="C265" s="62"/>
      <c r="D265" s="62"/>
      <c r="E265" s="62"/>
      <c r="F265" s="63" t="s">
        <v>44</v>
      </c>
      <c r="G265" s="58" t="s">
        <v>44</v>
      </c>
      <c r="H265" s="68" t="s">
        <v>384</v>
      </c>
      <c r="I265" s="65" t="str">
        <f t="shared" si="8"/>
        <v xml:space="preserve"> 428</v>
      </c>
      <c r="J265" s="66" t="s">
        <v>384</v>
      </c>
      <c r="K265" s="67">
        <f t="shared" si="9"/>
        <v>0</v>
      </c>
      <c r="L265" s="63" t="s">
        <v>72</v>
      </c>
      <c r="M265" s="1" t="s">
        <v>12</v>
      </c>
      <c r="P265" s="29" t="s">
        <v>592</v>
      </c>
      <c r="Q265" s="30">
        <v>71500</v>
      </c>
      <c r="R265" s="31" t="e">
        <f>#REF!+#REF!</f>
        <v>#REF!</v>
      </c>
      <c r="S265" s="20">
        <v>72000</v>
      </c>
    </row>
    <row r="266" spans="1:19" ht="14.45" customHeight="1" x14ac:dyDescent="0.25">
      <c r="A266" s="84"/>
      <c r="B266" s="16">
        <v>199</v>
      </c>
      <c r="C266" s="62"/>
      <c r="D266" s="62"/>
      <c r="E266" s="62"/>
      <c r="F266" s="63" t="s">
        <v>44</v>
      </c>
      <c r="G266" s="58" t="s">
        <v>44</v>
      </c>
      <c r="H266" s="68" t="s">
        <v>385</v>
      </c>
      <c r="I266" s="65" t="str">
        <f t="shared" si="8"/>
        <v xml:space="preserve"> 269</v>
      </c>
      <c r="J266" s="66" t="s">
        <v>385</v>
      </c>
      <c r="K266" s="67">
        <f t="shared" si="9"/>
        <v>0</v>
      </c>
      <c r="L266" s="63" t="s">
        <v>141</v>
      </c>
      <c r="M266" s="1" t="s">
        <v>12</v>
      </c>
      <c r="P266" s="18" t="s">
        <v>591</v>
      </c>
      <c r="Q266" s="28">
        <v>85000</v>
      </c>
      <c r="R266" s="73" t="e">
        <f>#REF!+#REF!</f>
        <v>#REF!</v>
      </c>
      <c r="S266" s="20">
        <v>80000</v>
      </c>
    </row>
    <row r="267" spans="1:19" ht="14.45" customHeight="1" x14ac:dyDescent="0.25">
      <c r="B267" s="81">
        <v>156</v>
      </c>
      <c r="C267" s="62"/>
      <c r="D267" s="62"/>
      <c r="E267" s="62"/>
      <c r="F267" s="63" t="s">
        <v>21</v>
      </c>
      <c r="G267" s="58" t="s">
        <v>21</v>
      </c>
      <c r="H267" s="68" t="s">
        <v>343</v>
      </c>
      <c r="I267" s="65" t="str">
        <f t="shared" si="8"/>
        <v xml:space="preserve"> 437</v>
      </c>
      <c r="J267" s="66" t="s">
        <v>343</v>
      </c>
      <c r="K267" s="67">
        <f t="shared" si="9"/>
        <v>0</v>
      </c>
      <c r="L267" s="63" t="s">
        <v>127</v>
      </c>
      <c r="M267" s="1" t="s">
        <v>12</v>
      </c>
      <c r="P267" s="29" t="s">
        <v>592</v>
      </c>
      <c r="Q267" s="30">
        <v>77500</v>
      </c>
      <c r="R267" s="76">
        <v>80000</v>
      </c>
      <c r="S267" s="25">
        <v>80000</v>
      </c>
    </row>
    <row r="268" spans="1:19" ht="14.45" customHeight="1" x14ac:dyDescent="0.25">
      <c r="A268" s="84"/>
      <c r="B268" s="14">
        <v>138</v>
      </c>
      <c r="C268" s="62"/>
      <c r="D268" s="62"/>
      <c r="E268" s="62"/>
      <c r="F268" s="63" t="s">
        <v>41</v>
      </c>
      <c r="G268" s="58" t="s">
        <v>41</v>
      </c>
      <c r="H268" s="68" t="s">
        <v>326</v>
      </c>
      <c r="I268" s="65" t="str">
        <f t="shared" si="8"/>
        <v xml:space="preserve"> 673</v>
      </c>
      <c r="J268" s="66" t="s">
        <v>326</v>
      </c>
      <c r="K268" s="67">
        <f t="shared" si="9"/>
        <v>0</v>
      </c>
      <c r="L268" s="63" t="s">
        <v>113</v>
      </c>
      <c r="M268" s="1" t="s">
        <v>12</v>
      </c>
      <c r="P268" s="18" t="s">
        <v>591</v>
      </c>
      <c r="Q268" s="28">
        <v>90000</v>
      </c>
      <c r="R268" s="73" t="e">
        <f>#REF!+#REF!</f>
        <v>#REF!</v>
      </c>
      <c r="S268" s="20">
        <v>82000</v>
      </c>
    </row>
    <row r="269" spans="1:19" ht="14.45" customHeight="1" x14ac:dyDescent="0.25">
      <c r="A269" s="84"/>
      <c r="B269" s="14">
        <v>141</v>
      </c>
      <c r="C269" s="62"/>
      <c r="D269" s="62"/>
      <c r="E269" s="62"/>
      <c r="F269" s="63" t="s">
        <v>41</v>
      </c>
      <c r="G269" s="58" t="s">
        <v>41</v>
      </c>
      <c r="H269" s="64" t="s">
        <v>329</v>
      </c>
      <c r="I269" s="65" t="str">
        <f t="shared" si="8"/>
        <v xml:space="preserve"> 352</v>
      </c>
      <c r="J269" s="66" t="s">
        <v>329</v>
      </c>
      <c r="K269" s="67">
        <f t="shared" si="9"/>
        <v>0</v>
      </c>
      <c r="L269" s="63" t="s">
        <v>115</v>
      </c>
      <c r="M269" s="1" t="s">
        <v>12</v>
      </c>
      <c r="P269" s="18" t="s">
        <v>591</v>
      </c>
      <c r="Q269" s="28">
        <v>105000</v>
      </c>
      <c r="R269" s="73" t="e">
        <f>#REF!+#REF!</f>
        <v>#REF!</v>
      </c>
      <c r="S269" s="20">
        <v>98000</v>
      </c>
    </row>
    <row r="270" spans="1:19" ht="14.45" customHeight="1" x14ac:dyDescent="0.25">
      <c r="A270" s="84"/>
      <c r="B270" s="14">
        <v>145</v>
      </c>
      <c r="C270" s="62"/>
      <c r="D270" s="62"/>
      <c r="E270" s="62"/>
      <c r="F270" s="63" t="s">
        <v>41</v>
      </c>
      <c r="G270" s="58" t="s">
        <v>41</v>
      </c>
      <c r="H270" s="64" t="s">
        <v>333</v>
      </c>
      <c r="I270" s="65" t="str">
        <f t="shared" si="8"/>
        <v xml:space="preserve"> 583</v>
      </c>
      <c r="J270" s="66" t="s">
        <v>333</v>
      </c>
      <c r="K270" s="67">
        <f t="shared" si="9"/>
        <v>0</v>
      </c>
      <c r="L270" s="63" t="s">
        <v>115</v>
      </c>
      <c r="M270" s="1" t="s">
        <v>12</v>
      </c>
      <c r="P270" s="18" t="s">
        <v>591</v>
      </c>
      <c r="Q270" s="28">
        <v>92000</v>
      </c>
      <c r="R270" s="73" t="e">
        <f>#REF!+#REF!</f>
        <v>#REF!</v>
      </c>
      <c r="S270" s="20">
        <v>86000</v>
      </c>
    </row>
    <row r="271" spans="1:19" ht="14.45" customHeight="1" x14ac:dyDescent="0.25">
      <c r="A271" s="84"/>
      <c r="B271" s="14">
        <v>147</v>
      </c>
      <c r="C271" s="62"/>
      <c r="D271" s="62"/>
      <c r="E271" s="62"/>
      <c r="F271" s="63" t="s">
        <v>41</v>
      </c>
      <c r="G271" s="58" t="s">
        <v>41</v>
      </c>
      <c r="H271" s="64" t="s">
        <v>335</v>
      </c>
      <c r="I271" s="65" t="str">
        <f t="shared" si="8"/>
        <v xml:space="preserve"> 523</v>
      </c>
      <c r="J271" s="66" t="s">
        <v>335</v>
      </c>
      <c r="K271" s="67">
        <f t="shared" si="9"/>
        <v>0</v>
      </c>
      <c r="L271" s="63" t="s">
        <v>115</v>
      </c>
      <c r="M271" s="1" t="s">
        <v>12</v>
      </c>
      <c r="P271" s="18" t="s">
        <v>591</v>
      </c>
      <c r="Q271" s="28">
        <v>105000</v>
      </c>
      <c r="R271" s="73" t="e">
        <f>#REF!+#REF!</f>
        <v>#REF!</v>
      </c>
      <c r="S271" s="20">
        <v>98000</v>
      </c>
    </row>
    <row r="272" spans="1:19" ht="14.45" customHeight="1" x14ac:dyDescent="0.25">
      <c r="B272" s="14">
        <v>163</v>
      </c>
      <c r="C272" s="62"/>
      <c r="D272" s="62"/>
      <c r="E272" s="62"/>
      <c r="F272" s="63" t="s">
        <v>41</v>
      </c>
      <c r="G272" s="58" t="s">
        <v>41</v>
      </c>
      <c r="H272" s="68" t="s">
        <v>350</v>
      </c>
      <c r="I272" s="65" t="str">
        <f t="shared" si="8"/>
        <v xml:space="preserve"> 582</v>
      </c>
      <c r="J272" s="66" t="s">
        <v>350</v>
      </c>
      <c r="K272" s="67">
        <f t="shared" si="9"/>
        <v>0</v>
      </c>
      <c r="L272" s="63" t="s">
        <v>128</v>
      </c>
      <c r="M272" s="1" t="s">
        <v>12</v>
      </c>
      <c r="P272" s="18" t="s">
        <v>591</v>
      </c>
      <c r="Q272" s="28">
        <v>0</v>
      </c>
      <c r="R272" s="73" t="e">
        <f>#REF!+#REF!</f>
        <v>#REF!</v>
      </c>
      <c r="S272" s="20"/>
    </row>
    <row r="273" spans="1:19" ht="14.45" customHeight="1" x14ac:dyDescent="0.25">
      <c r="A273" s="84"/>
      <c r="B273" s="14">
        <v>165</v>
      </c>
      <c r="C273" s="62"/>
      <c r="D273" s="62"/>
      <c r="E273" s="62"/>
      <c r="F273" s="63" t="s">
        <v>41</v>
      </c>
      <c r="G273" s="58" t="s">
        <v>41</v>
      </c>
      <c r="H273" s="64" t="s">
        <v>352</v>
      </c>
      <c r="I273" s="65" t="str">
        <f t="shared" si="8"/>
        <v xml:space="preserve"> 499</v>
      </c>
      <c r="J273" s="66" t="s">
        <v>352</v>
      </c>
      <c r="K273" s="67">
        <f t="shared" si="9"/>
        <v>0</v>
      </c>
      <c r="L273" s="63" t="s">
        <v>129</v>
      </c>
      <c r="M273" s="1" t="s">
        <v>12</v>
      </c>
      <c r="P273" s="18" t="s">
        <v>591</v>
      </c>
      <c r="Q273" s="28">
        <v>80000</v>
      </c>
      <c r="R273" s="73" t="e">
        <f>#REF!+#REF!</f>
        <v>#REF!</v>
      </c>
      <c r="S273" s="20">
        <v>76000</v>
      </c>
    </row>
    <row r="274" spans="1:19" ht="14.45" customHeight="1" x14ac:dyDescent="0.25">
      <c r="B274" s="14">
        <v>169</v>
      </c>
      <c r="C274" s="62"/>
      <c r="D274" s="62"/>
      <c r="E274" s="62"/>
      <c r="F274" s="63" t="s">
        <v>41</v>
      </c>
      <c r="G274" s="58" t="s">
        <v>41</v>
      </c>
      <c r="H274" s="68" t="s">
        <v>356</v>
      </c>
      <c r="I274" s="65" t="str">
        <f t="shared" si="8"/>
        <v xml:space="preserve"> 373</v>
      </c>
      <c r="J274" s="66" t="s">
        <v>356</v>
      </c>
      <c r="K274" s="67">
        <f t="shared" si="9"/>
        <v>0</v>
      </c>
      <c r="L274" s="63" t="s">
        <v>130</v>
      </c>
      <c r="M274" s="1" t="s">
        <v>12</v>
      </c>
      <c r="P274" s="18" t="s">
        <v>591</v>
      </c>
      <c r="Q274" s="28">
        <v>0</v>
      </c>
      <c r="R274" s="73" t="e">
        <f>#REF!+#REF!</f>
        <v>#REF!</v>
      </c>
      <c r="S274" s="20"/>
    </row>
    <row r="275" spans="1:19" ht="14.45" customHeight="1" x14ac:dyDescent="0.25">
      <c r="A275" s="84"/>
      <c r="B275" s="16">
        <v>281</v>
      </c>
      <c r="C275" s="62"/>
      <c r="D275" s="62"/>
      <c r="E275" s="62"/>
      <c r="F275" s="63" t="s">
        <v>26</v>
      </c>
      <c r="G275" s="58" t="s">
        <v>26</v>
      </c>
      <c r="H275" s="64" t="s">
        <v>461</v>
      </c>
      <c r="I275" s="65" t="str">
        <f t="shared" si="8"/>
        <v xml:space="preserve"> 788</v>
      </c>
      <c r="J275" s="66" t="s">
        <v>461</v>
      </c>
      <c r="K275" s="67">
        <f t="shared" si="9"/>
        <v>0</v>
      </c>
      <c r="L275" s="63" t="s">
        <v>158</v>
      </c>
      <c r="M275" s="1" t="s">
        <v>12</v>
      </c>
      <c r="P275" s="18" t="s">
        <v>591</v>
      </c>
      <c r="Q275" s="28">
        <v>90000</v>
      </c>
      <c r="R275" s="73" t="e">
        <f>#REF!+#REF!</f>
        <v>#REF!</v>
      </c>
      <c r="S275" s="20">
        <v>84000</v>
      </c>
    </row>
    <row r="276" spans="1:19" ht="14.45" customHeight="1" x14ac:dyDescent="0.25">
      <c r="A276" s="84"/>
      <c r="B276" s="16">
        <v>304</v>
      </c>
      <c r="C276" s="62"/>
      <c r="D276" s="62"/>
      <c r="E276" s="62"/>
      <c r="F276" s="63" t="s">
        <v>26</v>
      </c>
      <c r="G276" s="58" t="s">
        <v>26</v>
      </c>
      <c r="H276" s="68" t="s">
        <v>480</v>
      </c>
      <c r="I276" s="65" t="str">
        <f t="shared" si="8"/>
        <v xml:space="preserve"> 173</v>
      </c>
      <c r="J276" s="66" t="s">
        <v>480</v>
      </c>
      <c r="K276" s="67">
        <f t="shared" si="9"/>
        <v>0</v>
      </c>
      <c r="L276" s="63" t="s">
        <v>176</v>
      </c>
      <c r="M276" s="1" t="s">
        <v>12</v>
      </c>
      <c r="P276" s="18" t="s">
        <v>591</v>
      </c>
      <c r="Q276" s="28">
        <v>78000</v>
      </c>
      <c r="R276" s="73" t="e">
        <f>#REF!+#REF!</f>
        <v>#REF!</v>
      </c>
      <c r="S276" s="20">
        <v>69000</v>
      </c>
    </row>
    <row r="277" spans="1:19" ht="14.45" customHeight="1" x14ac:dyDescent="0.25">
      <c r="A277" s="84"/>
      <c r="B277" s="16">
        <v>306</v>
      </c>
      <c r="C277" s="62"/>
      <c r="D277" s="62"/>
      <c r="E277" s="62"/>
      <c r="F277" s="63" t="s">
        <v>26</v>
      </c>
      <c r="G277" s="58" t="s">
        <v>26</v>
      </c>
      <c r="H277" s="64" t="s">
        <v>482</v>
      </c>
      <c r="I277" s="65" t="str">
        <f t="shared" si="8"/>
        <v xml:space="preserve"> 149</v>
      </c>
      <c r="J277" s="66" t="s">
        <v>482</v>
      </c>
      <c r="K277" s="67">
        <f t="shared" si="9"/>
        <v>0</v>
      </c>
      <c r="L277" s="63" t="s">
        <v>177</v>
      </c>
      <c r="M277" s="1" t="s">
        <v>12</v>
      </c>
      <c r="P277" s="18" t="s">
        <v>591</v>
      </c>
      <c r="Q277" s="28">
        <v>80000</v>
      </c>
      <c r="R277" s="73" t="e">
        <f>#REF!+#REF!</f>
        <v>#REF!</v>
      </c>
      <c r="S277" s="20">
        <v>75000</v>
      </c>
    </row>
    <row r="278" spans="1:19" ht="14.45" customHeight="1" x14ac:dyDescent="0.25">
      <c r="A278" s="84"/>
      <c r="B278" s="16">
        <v>308</v>
      </c>
      <c r="C278" s="62"/>
      <c r="D278" s="62"/>
      <c r="E278" s="62"/>
      <c r="F278" s="63" t="s">
        <v>26</v>
      </c>
      <c r="G278" s="58" t="s">
        <v>26</v>
      </c>
      <c r="H278" s="64" t="s">
        <v>484</v>
      </c>
      <c r="I278" s="65" t="str">
        <f t="shared" si="8"/>
        <v xml:space="preserve"> 446</v>
      </c>
      <c r="J278" s="66" t="s">
        <v>485</v>
      </c>
      <c r="K278" s="67">
        <f t="shared" si="9"/>
        <v>1</v>
      </c>
      <c r="L278" s="63" t="s">
        <v>154</v>
      </c>
      <c r="M278" s="1" t="s">
        <v>12</v>
      </c>
      <c r="P278" s="18" t="s">
        <v>591</v>
      </c>
      <c r="Q278" s="28">
        <v>85000</v>
      </c>
      <c r="R278" s="73" t="e">
        <f>#REF!+#REF!</f>
        <v>#REF!</v>
      </c>
      <c r="S278" s="20">
        <v>72500</v>
      </c>
    </row>
    <row r="279" spans="1:19" ht="14.45" customHeight="1" x14ac:dyDescent="0.25">
      <c r="B279" s="80">
        <v>309</v>
      </c>
      <c r="C279" s="62"/>
      <c r="D279" s="62"/>
      <c r="E279" s="62"/>
      <c r="F279" s="63" t="s">
        <v>26</v>
      </c>
      <c r="G279" s="58" t="s">
        <v>26</v>
      </c>
      <c r="H279" s="68" t="s">
        <v>486</v>
      </c>
      <c r="I279" s="65" t="str">
        <f t="shared" si="8"/>
        <v xml:space="preserve"> 679</v>
      </c>
      <c r="J279" s="66" t="s">
        <v>486</v>
      </c>
      <c r="K279" s="67">
        <f t="shared" si="9"/>
        <v>0</v>
      </c>
      <c r="L279" s="63" t="s">
        <v>156</v>
      </c>
      <c r="M279" s="1" t="s">
        <v>12</v>
      </c>
      <c r="P279" s="29" t="s">
        <v>592</v>
      </c>
      <c r="Q279" s="30">
        <v>74000</v>
      </c>
      <c r="R279" s="31">
        <v>74000</v>
      </c>
      <c r="S279" s="20"/>
    </row>
    <row r="280" spans="1:19" ht="14.45" customHeight="1" x14ac:dyDescent="0.25">
      <c r="A280" s="84"/>
      <c r="B280" s="16">
        <v>310</v>
      </c>
      <c r="C280" s="62"/>
      <c r="D280" s="62"/>
      <c r="E280" s="62"/>
      <c r="F280" s="63" t="s">
        <v>26</v>
      </c>
      <c r="G280" s="58" t="s">
        <v>26</v>
      </c>
      <c r="H280" s="68" t="s">
        <v>487</v>
      </c>
      <c r="I280" s="65" t="str">
        <f t="shared" si="8"/>
        <v xml:space="preserve"> 192</v>
      </c>
      <c r="J280" s="66" t="s">
        <v>487</v>
      </c>
      <c r="K280" s="67">
        <f t="shared" si="9"/>
        <v>0</v>
      </c>
      <c r="L280" s="63" t="s">
        <v>179</v>
      </c>
      <c r="M280" s="1" t="s">
        <v>12</v>
      </c>
      <c r="P280" s="18" t="s">
        <v>591</v>
      </c>
      <c r="Q280" s="28">
        <v>85000</v>
      </c>
      <c r="R280" s="73" t="e">
        <f>#REF!+#REF!</f>
        <v>#REF!</v>
      </c>
      <c r="S280" s="20">
        <v>69000</v>
      </c>
    </row>
    <row r="281" spans="1:19" ht="14.45" customHeight="1" x14ac:dyDescent="0.25">
      <c r="B281" s="80">
        <v>311</v>
      </c>
      <c r="C281" s="62"/>
      <c r="D281" s="62"/>
      <c r="E281" s="62"/>
      <c r="F281" s="63" t="s">
        <v>26</v>
      </c>
      <c r="G281" s="58" t="s">
        <v>26</v>
      </c>
      <c r="H281" s="68" t="s">
        <v>488</v>
      </c>
      <c r="I281" s="65" t="str">
        <f t="shared" si="8"/>
        <v xml:space="preserve"> 426</v>
      </c>
      <c r="J281" s="66" t="s">
        <v>488</v>
      </c>
      <c r="K281" s="67">
        <f t="shared" si="9"/>
        <v>0</v>
      </c>
      <c r="L281" s="63" t="s">
        <v>594</v>
      </c>
      <c r="M281" s="1" t="s">
        <v>12</v>
      </c>
      <c r="P281" s="29" t="s">
        <v>592</v>
      </c>
      <c r="Q281" s="30">
        <v>72000</v>
      </c>
      <c r="R281" s="31">
        <v>72000</v>
      </c>
      <c r="S281" s="20"/>
    </row>
    <row r="282" spans="1:19" ht="14.45" customHeight="1" x14ac:dyDescent="0.25">
      <c r="A282" s="84"/>
      <c r="B282" s="16">
        <v>312</v>
      </c>
      <c r="C282" s="62"/>
      <c r="D282" s="62"/>
      <c r="E282" s="62"/>
      <c r="F282" s="63" t="s">
        <v>26</v>
      </c>
      <c r="G282" s="58" t="s">
        <v>26</v>
      </c>
      <c r="H282" s="64" t="s">
        <v>489</v>
      </c>
      <c r="I282" s="65" t="str">
        <f t="shared" si="8"/>
        <v xml:space="preserve"> 643</v>
      </c>
      <c r="J282" s="66" t="s">
        <v>489</v>
      </c>
      <c r="K282" s="67">
        <f t="shared" si="9"/>
        <v>0</v>
      </c>
      <c r="L282" s="63" t="s">
        <v>95</v>
      </c>
      <c r="M282" s="1" t="s">
        <v>12</v>
      </c>
      <c r="P282" s="18" t="s">
        <v>591</v>
      </c>
      <c r="Q282" s="28">
        <v>80000</v>
      </c>
      <c r="R282" s="73" t="e">
        <f>#REF!+#REF!</f>
        <v>#REF!</v>
      </c>
      <c r="S282" s="20">
        <v>77000</v>
      </c>
    </row>
    <row r="283" spans="1:19" ht="14.45" customHeight="1" x14ac:dyDescent="0.25">
      <c r="A283" s="84"/>
      <c r="B283" s="16">
        <v>313</v>
      </c>
      <c r="C283" s="62"/>
      <c r="D283" s="62"/>
      <c r="E283" s="62"/>
      <c r="F283" s="63" t="s">
        <v>26</v>
      </c>
      <c r="G283" s="58" t="s">
        <v>26</v>
      </c>
      <c r="H283" s="64" t="s">
        <v>490</v>
      </c>
      <c r="I283" s="65" t="str">
        <f t="shared" si="8"/>
        <v xml:space="preserve"> 363</v>
      </c>
      <c r="J283" s="66" t="s">
        <v>490</v>
      </c>
      <c r="K283" s="67">
        <f t="shared" si="9"/>
        <v>0</v>
      </c>
      <c r="L283" s="63" t="s">
        <v>112</v>
      </c>
      <c r="M283" s="1" t="s">
        <v>12</v>
      </c>
      <c r="P283" s="18" t="s">
        <v>591</v>
      </c>
      <c r="Q283" s="28">
        <v>77500</v>
      </c>
      <c r="R283" s="73" t="e">
        <f>#REF!+#REF!</f>
        <v>#REF!</v>
      </c>
      <c r="S283" s="20">
        <v>71000</v>
      </c>
    </row>
    <row r="284" spans="1:19" ht="14.45" customHeight="1" x14ac:dyDescent="0.25">
      <c r="A284" s="84"/>
      <c r="B284" s="80">
        <v>314</v>
      </c>
      <c r="C284" s="62"/>
      <c r="D284" s="62"/>
      <c r="E284" s="62"/>
      <c r="F284" s="63" t="s">
        <v>26</v>
      </c>
      <c r="G284" s="58" t="s">
        <v>26</v>
      </c>
      <c r="H284" s="64" t="s">
        <v>491</v>
      </c>
      <c r="I284" s="65" t="str">
        <f t="shared" si="8"/>
        <v xml:space="preserve"> 366</v>
      </c>
      <c r="J284" s="66" t="s">
        <v>491</v>
      </c>
      <c r="K284" s="67">
        <f t="shared" si="9"/>
        <v>0</v>
      </c>
      <c r="L284" s="63" t="s">
        <v>95</v>
      </c>
      <c r="M284" s="1" t="s">
        <v>12</v>
      </c>
      <c r="P284" s="29" t="s">
        <v>592</v>
      </c>
      <c r="Q284" s="30">
        <v>75000</v>
      </c>
      <c r="R284" s="31" t="e">
        <f>#REF!+#REF!</f>
        <v>#REF!</v>
      </c>
      <c r="S284" s="20">
        <v>77000</v>
      </c>
    </row>
    <row r="285" spans="1:19" ht="14.45" customHeight="1" x14ac:dyDescent="0.25">
      <c r="A285" s="84"/>
      <c r="B285" s="16">
        <v>315</v>
      </c>
      <c r="C285" s="62"/>
      <c r="D285" s="62"/>
      <c r="E285" s="62"/>
      <c r="F285" s="63" t="s">
        <v>26</v>
      </c>
      <c r="G285" s="58" t="s">
        <v>26</v>
      </c>
      <c r="H285" s="69" t="s">
        <v>492</v>
      </c>
      <c r="I285" s="65" t="str">
        <f t="shared" si="8"/>
        <v xml:space="preserve"> 430</v>
      </c>
      <c r="J285" s="66" t="s">
        <v>492</v>
      </c>
      <c r="K285" s="67">
        <f t="shared" si="9"/>
        <v>0</v>
      </c>
      <c r="L285" s="63" t="s">
        <v>180</v>
      </c>
      <c r="M285" s="1" t="s">
        <v>12</v>
      </c>
      <c r="P285" s="18" t="s">
        <v>591</v>
      </c>
      <c r="Q285" s="28">
        <v>67500</v>
      </c>
      <c r="R285" s="73" t="e">
        <f>#REF!+#REF!</f>
        <v>#REF!</v>
      </c>
      <c r="S285" s="25">
        <v>63500</v>
      </c>
    </row>
    <row r="286" spans="1:19" ht="14.45" customHeight="1" x14ac:dyDescent="0.25">
      <c r="A286" s="84"/>
      <c r="B286" s="80">
        <v>316</v>
      </c>
      <c r="C286" s="62"/>
      <c r="D286" s="62"/>
      <c r="E286" s="62"/>
      <c r="F286" s="63" t="s">
        <v>26</v>
      </c>
      <c r="G286" s="58" t="s">
        <v>26</v>
      </c>
      <c r="H286" s="64" t="s">
        <v>493</v>
      </c>
      <c r="I286" s="65" t="str">
        <f t="shared" si="8"/>
        <v xml:space="preserve"> 284</v>
      </c>
      <c r="J286" s="66" t="s">
        <v>493</v>
      </c>
      <c r="K286" s="67">
        <f t="shared" si="9"/>
        <v>0</v>
      </c>
      <c r="L286" s="63" t="s">
        <v>154</v>
      </c>
      <c r="M286" s="1" t="s">
        <v>12</v>
      </c>
      <c r="P286" s="29" t="s">
        <v>592</v>
      </c>
      <c r="Q286" s="30">
        <v>68000</v>
      </c>
      <c r="R286" s="31" t="e">
        <f>#REF!+#REF!</f>
        <v>#REF!</v>
      </c>
      <c r="S286" s="20">
        <v>70000</v>
      </c>
    </row>
    <row r="287" spans="1:19" ht="14.45" customHeight="1" x14ac:dyDescent="0.25">
      <c r="A287" s="84"/>
      <c r="B287" s="16">
        <v>317</v>
      </c>
      <c r="C287" s="62"/>
      <c r="D287" s="62"/>
      <c r="E287" s="62"/>
      <c r="F287" s="63" t="s">
        <v>26</v>
      </c>
      <c r="G287" s="58" t="s">
        <v>26</v>
      </c>
      <c r="H287" s="64" t="s">
        <v>485</v>
      </c>
      <c r="I287" s="65" t="str">
        <f t="shared" si="8"/>
        <v xml:space="preserve"> 724</v>
      </c>
      <c r="J287" s="66" t="s">
        <v>484</v>
      </c>
      <c r="K287" s="67">
        <f t="shared" si="9"/>
        <v>1</v>
      </c>
      <c r="L287" s="63" t="s">
        <v>154</v>
      </c>
      <c r="M287" s="1" t="s">
        <v>12</v>
      </c>
      <c r="P287" s="18" t="s">
        <v>591</v>
      </c>
      <c r="Q287" s="28">
        <v>85000</v>
      </c>
      <c r="R287" s="73" t="e">
        <f>#REF!+#REF!</f>
        <v>#REF!</v>
      </c>
      <c r="S287" s="20">
        <v>72500</v>
      </c>
    </row>
    <row r="288" spans="1:19" ht="14.45" customHeight="1" x14ac:dyDescent="0.25">
      <c r="A288" s="84"/>
      <c r="B288" s="80">
        <v>318</v>
      </c>
      <c r="C288" s="62"/>
      <c r="D288" s="62"/>
      <c r="E288" s="62"/>
      <c r="F288" s="63" t="s">
        <v>26</v>
      </c>
      <c r="G288" s="58" t="s">
        <v>26</v>
      </c>
      <c r="H288" s="64" t="s">
        <v>494</v>
      </c>
      <c r="I288" s="65" t="str">
        <f t="shared" si="8"/>
        <v xml:space="preserve"> 114</v>
      </c>
      <c r="J288" s="66" t="s">
        <v>494</v>
      </c>
      <c r="K288" s="67">
        <f t="shared" si="9"/>
        <v>0</v>
      </c>
      <c r="L288" s="63" t="s">
        <v>177</v>
      </c>
      <c r="M288" s="1" t="s">
        <v>12</v>
      </c>
      <c r="P288" s="29" t="s">
        <v>592</v>
      </c>
      <c r="Q288" s="30">
        <v>72500</v>
      </c>
      <c r="R288" s="31" t="e">
        <f>#REF!+#REF!</f>
        <v>#REF!</v>
      </c>
      <c r="S288" s="20">
        <v>75000</v>
      </c>
    </row>
    <row r="289" spans="1:19" ht="14.45" customHeight="1" x14ac:dyDescent="0.25">
      <c r="A289" s="84"/>
      <c r="B289" s="16">
        <v>319</v>
      </c>
      <c r="C289" s="62"/>
      <c r="D289" s="62"/>
      <c r="E289" s="62"/>
      <c r="F289" s="63" t="s">
        <v>26</v>
      </c>
      <c r="G289" s="58" t="s">
        <v>26</v>
      </c>
      <c r="H289" s="64" t="s">
        <v>495</v>
      </c>
      <c r="I289" s="65" t="str">
        <f t="shared" si="8"/>
        <v xml:space="preserve"> 858</v>
      </c>
      <c r="J289" s="66" t="s">
        <v>495</v>
      </c>
      <c r="K289" s="67">
        <f t="shared" si="9"/>
        <v>0</v>
      </c>
      <c r="L289" s="63" t="s">
        <v>181</v>
      </c>
      <c r="M289" s="1" t="s">
        <v>12</v>
      </c>
      <c r="P289" s="18" t="s">
        <v>591</v>
      </c>
      <c r="Q289" s="28">
        <v>82500</v>
      </c>
      <c r="R289" s="73" t="e">
        <f>#REF!+#REF!</f>
        <v>#REF!</v>
      </c>
      <c r="S289" s="20">
        <v>78000</v>
      </c>
    </row>
    <row r="290" spans="1:19" ht="14.45" customHeight="1" x14ac:dyDescent="0.25">
      <c r="A290" s="84"/>
      <c r="B290" s="80">
        <v>320</v>
      </c>
      <c r="C290" s="62"/>
      <c r="D290" s="62"/>
      <c r="E290" s="62"/>
      <c r="F290" s="63" t="s">
        <v>26</v>
      </c>
      <c r="G290" s="58" t="s">
        <v>26</v>
      </c>
      <c r="H290" s="68" t="s">
        <v>496</v>
      </c>
      <c r="I290" s="65" t="str">
        <f t="shared" si="8"/>
        <v xml:space="preserve"> 063</v>
      </c>
      <c r="J290" s="66" t="s">
        <v>496</v>
      </c>
      <c r="K290" s="67">
        <f t="shared" si="9"/>
        <v>0</v>
      </c>
      <c r="L290" s="63" t="s">
        <v>176</v>
      </c>
      <c r="M290" s="1" t="s">
        <v>12</v>
      </c>
      <c r="P290" s="29" t="s">
        <v>592</v>
      </c>
      <c r="Q290" s="30">
        <v>67000</v>
      </c>
      <c r="R290" s="31" t="e">
        <f>#REF!+#REF!</f>
        <v>#REF!</v>
      </c>
      <c r="S290" s="20">
        <v>69000</v>
      </c>
    </row>
    <row r="291" spans="1:19" ht="14.45" customHeight="1" x14ac:dyDescent="0.25">
      <c r="A291" s="84"/>
      <c r="B291" s="16">
        <v>321</v>
      </c>
      <c r="C291" s="62"/>
      <c r="D291" s="62"/>
      <c r="E291" s="62"/>
      <c r="F291" s="63" t="s">
        <v>26</v>
      </c>
      <c r="G291" s="58" t="s">
        <v>26</v>
      </c>
      <c r="H291" s="68" t="s">
        <v>497</v>
      </c>
      <c r="I291" s="65" t="str">
        <f t="shared" si="8"/>
        <v xml:space="preserve"> 804</v>
      </c>
      <c r="J291" s="66" t="s">
        <v>497</v>
      </c>
      <c r="K291" s="67">
        <f t="shared" si="9"/>
        <v>0</v>
      </c>
      <c r="L291" s="63" t="s">
        <v>179</v>
      </c>
      <c r="M291" s="1" t="s">
        <v>12</v>
      </c>
      <c r="P291" s="18" t="s">
        <v>591</v>
      </c>
      <c r="Q291" s="28">
        <v>85000</v>
      </c>
      <c r="R291" s="73" t="e">
        <f>#REF!+#REF!</f>
        <v>#REF!</v>
      </c>
      <c r="S291" s="20">
        <v>69000</v>
      </c>
    </row>
    <row r="292" spans="1:19" ht="14.45" customHeight="1" x14ac:dyDescent="0.25">
      <c r="A292" s="84"/>
      <c r="B292" s="80">
        <v>322</v>
      </c>
      <c r="C292" s="62"/>
      <c r="D292" s="62"/>
      <c r="E292" s="62"/>
      <c r="F292" s="63" t="s">
        <v>26</v>
      </c>
      <c r="G292" s="58" t="s">
        <v>26</v>
      </c>
      <c r="H292" s="64" t="s">
        <v>498</v>
      </c>
      <c r="I292" s="65" t="str">
        <f t="shared" si="8"/>
        <v xml:space="preserve"> 164</v>
      </c>
      <c r="J292" s="66" t="s">
        <v>498</v>
      </c>
      <c r="K292" s="67">
        <f t="shared" si="9"/>
        <v>0</v>
      </c>
      <c r="L292" s="63" t="s">
        <v>177</v>
      </c>
      <c r="M292" s="1" t="s">
        <v>12</v>
      </c>
      <c r="P292" s="29" t="s">
        <v>592</v>
      </c>
      <c r="Q292" s="30">
        <v>71000</v>
      </c>
      <c r="R292" s="31" t="e">
        <f>#REF!+#REF!</f>
        <v>#REF!</v>
      </c>
      <c r="S292" s="20">
        <v>75000</v>
      </c>
    </row>
    <row r="293" spans="1:19" ht="14.45" customHeight="1" x14ac:dyDescent="0.25">
      <c r="A293" s="84"/>
      <c r="B293" s="14">
        <v>323</v>
      </c>
      <c r="C293" s="62"/>
      <c r="D293" s="62"/>
      <c r="E293" s="62"/>
      <c r="F293" s="63" t="s">
        <v>26</v>
      </c>
      <c r="G293" s="58" t="s">
        <v>26</v>
      </c>
      <c r="H293" s="64" t="s">
        <v>499</v>
      </c>
      <c r="I293" s="65" t="str">
        <f t="shared" si="8"/>
        <v xml:space="preserve"> 127</v>
      </c>
      <c r="J293" s="66" t="s">
        <v>499</v>
      </c>
      <c r="K293" s="67">
        <f t="shared" si="9"/>
        <v>0</v>
      </c>
      <c r="L293" s="63" t="s">
        <v>112</v>
      </c>
      <c r="M293" s="1" t="s">
        <v>12</v>
      </c>
      <c r="P293" s="18" t="s">
        <v>591</v>
      </c>
      <c r="Q293" s="28">
        <v>77500</v>
      </c>
      <c r="R293" s="73" t="e">
        <f>#REF!+#REF!</f>
        <v>#REF!</v>
      </c>
      <c r="S293" s="20">
        <v>71000</v>
      </c>
    </row>
    <row r="294" spans="1:19" ht="14.45" customHeight="1" x14ac:dyDescent="0.25">
      <c r="B294" s="80">
        <v>324</v>
      </c>
      <c r="C294" s="62"/>
      <c r="D294" s="62"/>
      <c r="E294" s="62"/>
      <c r="F294" s="63" t="s">
        <v>26</v>
      </c>
      <c r="G294" s="58" t="s">
        <v>26</v>
      </c>
      <c r="H294" s="68" t="s">
        <v>500</v>
      </c>
      <c r="I294" s="65" t="str">
        <f t="shared" si="8"/>
        <v xml:space="preserve"> 789</v>
      </c>
      <c r="J294" s="66" t="s">
        <v>500</v>
      </c>
      <c r="K294" s="67">
        <f t="shared" si="9"/>
        <v>0</v>
      </c>
      <c r="L294" s="63" t="s">
        <v>182</v>
      </c>
      <c r="M294" s="1" t="s">
        <v>12</v>
      </c>
      <c r="P294" s="29" t="s">
        <v>592</v>
      </c>
      <c r="Q294" s="30">
        <v>69000</v>
      </c>
      <c r="R294" s="31">
        <v>69000</v>
      </c>
      <c r="S294" s="20"/>
    </row>
    <row r="295" spans="1:19" ht="14.45" customHeight="1" x14ac:dyDescent="0.25">
      <c r="A295" s="84"/>
      <c r="B295" s="16">
        <v>325</v>
      </c>
      <c r="C295" s="62"/>
      <c r="D295" s="62"/>
      <c r="E295" s="62"/>
      <c r="F295" s="63" t="s">
        <v>26</v>
      </c>
      <c r="G295" s="58" t="s">
        <v>26</v>
      </c>
      <c r="H295" s="64" t="s">
        <v>501</v>
      </c>
      <c r="I295" s="65" t="str">
        <f t="shared" si="8"/>
        <v xml:space="preserve"> 879</v>
      </c>
      <c r="J295" s="66" t="s">
        <v>501</v>
      </c>
      <c r="K295" s="67">
        <f t="shared" si="9"/>
        <v>0</v>
      </c>
      <c r="L295" s="63" t="s">
        <v>181</v>
      </c>
      <c r="M295" s="1" t="s">
        <v>12</v>
      </c>
      <c r="P295" s="18" t="s">
        <v>591</v>
      </c>
      <c r="Q295" s="28">
        <v>75000</v>
      </c>
      <c r="R295" s="73" t="e">
        <f>#REF!+#REF!</f>
        <v>#REF!</v>
      </c>
      <c r="S295" s="20">
        <v>70000</v>
      </c>
    </row>
    <row r="296" spans="1:19" ht="14.45" customHeight="1" x14ac:dyDescent="0.25">
      <c r="B296" s="80">
        <v>326</v>
      </c>
      <c r="C296" s="62"/>
      <c r="D296" s="62"/>
      <c r="E296" s="62"/>
      <c r="F296" s="63" t="s">
        <v>26</v>
      </c>
      <c r="G296" s="58" t="s">
        <v>26</v>
      </c>
      <c r="H296" s="68" t="s">
        <v>502</v>
      </c>
      <c r="I296" s="65" t="str">
        <f t="shared" si="8"/>
        <v xml:space="preserve"> 203</v>
      </c>
      <c r="J296" s="66" t="s">
        <v>502</v>
      </c>
      <c r="K296" s="67">
        <f t="shared" si="9"/>
        <v>0</v>
      </c>
      <c r="L296" s="63" t="s">
        <v>182</v>
      </c>
      <c r="M296" s="1" t="s">
        <v>12</v>
      </c>
      <c r="P296" s="29" t="s">
        <v>592</v>
      </c>
      <c r="Q296" s="30">
        <v>69000</v>
      </c>
      <c r="R296" s="31">
        <v>69000</v>
      </c>
      <c r="S296" s="20"/>
    </row>
    <row r="297" spans="1:19" ht="14.45" customHeight="1" x14ac:dyDescent="0.25">
      <c r="A297" s="84"/>
      <c r="B297" s="16">
        <v>327</v>
      </c>
      <c r="C297" s="62"/>
      <c r="D297" s="62"/>
      <c r="E297" s="62"/>
      <c r="F297" s="63" t="s">
        <v>26</v>
      </c>
      <c r="G297" s="58" t="s">
        <v>26</v>
      </c>
      <c r="H297" s="64" t="s">
        <v>503</v>
      </c>
      <c r="I297" s="65" t="str">
        <f t="shared" si="8"/>
        <v xml:space="preserve"> 908</v>
      </c>
      <c r="J297" s="66" t="s">
        <v>503</v>
      </c>
      <c r="K297" s="67">
        <f t="shared" si="9"/>
        <v>0</v>
      </c>
      <c r="L297" s="63" t="s">
        <v>181</v>
      </c>
      <c r="M297" s="1" t="s">
        <v>12</v>
      </c>
      <c r="P297" s="18" t="s">
        <v>591</v>
      </c>
      <c r="Q297" s="28">
        <v>68000</v>
      </c>
      <c r="R297" s="73" t="e">
        <f>#REF!+#REF!</f>
        <v>#REF!</v>
      </c>
      <c r="S297" s="20">
        <v>65000</v>
      </c>
    </row>
    <row r="298" spans="1:19" ht="14.45" customHeight="1" x14ac:dyDescent="0.25">
      <c r="B298" s="80">
        <v>329</v>
      </c>
      <c r="C298" s="62"/>
      <c r="D298" s="62"/>
      <c r="E298" s="62"/>
      <c r="F298" s="63" t="s">
        <v>26</v>
      </c>
      <c r="G298" s="58" t="s">
        <v>26</v>
      </c>
      <c r="H298" s="68" t="s">
        <v>505</v>
      </c>
      <c r="I298" s="65" t="str">
        <f t="shared" si="8"/>
        <v xml:space="preserve"> 625</v>
      </c>
      <c r="J298" s="66" t="s">
        <v>505</v>
      </c>
      <c r="K298" s="67">
        <f t="shared" si="9"/>
        <v>0</v>
      </c>
      <c r="L298" s="63" t="s">
        <v>183</v>
      </c>
      <c r="M298" s="1" t="s">
        <v>12</v>
      </c>
      <c r="P298" s="29" t="s">
        <v>592</v>
      </c>
      <c r="Q298" s="30">
        <v>58000</v>
      </c>
      <c r="R298" s="31">
        <v>58000</v>
      </c>
      <c r="S298" s="20"/>
    </row>
    <row r="299" spans="1:19" ht="14.45" customHeight="1" x14ac:dyDescent="0.25">
      <c r="A299" s="84"/>
      <c r="B299" s="16">
        <v>330</v>
      </c>
      <c r="C299" s="62"/>
      <c r="D299" s="62"/>
      <c r="E299" s="62"/>
      <c r="F299" s="63" t="s">
        <v>26</v>
      </c>
      <c r="G299" s="58" t="s">
        <v>26</v>
      </c>
      <c r="H299" s="68" t="s">
        <v>506</v>
      </c>
      <c r="I299" s="65" t="str">
        <f t="shared" si="8"/>
        <v xml:space="preserve"> 700</v>
      </c>
      <c r="J299" s="66" t="s">
        <v>506</v>
      </c>
      <c r="K299" s="67">
        <f t="shared" si="9"/>
        <v>0</v>
      </c>
      <c r="L299" s="63" t="s">
        <v>121</v>
      </c>
      <c r="M299" s="1" t="s">
        <v>12</v>
      </c>
      <c r="P299" s="18" t="s">
        <v>591</v>
      </c>
      <c r="Q299" s="28">
        <v>47500</v>
      </c>
      <c r="R299" s="73" t="e">
        <f>#REF!+#REF!</f>
        <v>#REF!</v>
      </c>
      <c r="S299" s="20">
        <v>52500</v>
      </c>
    </row>
    <row r="300" spans="1:19" ht="14.45" customHeight="1" x14ac:dyDescent="0.25">
      <c r="A300" s="84"/>
      <c r="B300" s="80">
        <v>331</v>
      </c>
      <c r="C300" s="62"/>
      <c r="D300" s="62"/>
      <c r="E300" s="62"/>
      <c r="F300" s="63" t="s">
        <v>26</v>
      </c>
      <c r="G300" s="58" t="s">
        <v>26</v>
      </c>
      <c r="H300" s="64" t="s">
        <v>507</v>
      </c>
      <c r="I300" s="65" t="str">
        <f t="shared" si="8"/>
        <v xml:space="preserve"> 587</v>
      </c>
      <c r="J300" s="66" t="s">
        <v>507</v>
      </c>
      <c r="K300" s="67">
        <f t="shared" si="9"/>
        <v>0</v>
      </c>
      <c r="L300" s="63" t="s">
        <v>181</v>
      </c>
      <c r="M300" s="1" t="s">
        <v>12</v>
      </c>
      <c r="P300" s="29" t="s">
        <v>592</v>
      </c>
      <c r="Q300" s="30">
        <v>60000</v>
      </c>
      <c r="R300" s="31" t="e">
        <f>#REF!+#REF!</f>
        <v>#REF!</v>
      </c>
      <c r="S300" s="20">
        <v>62000</v>
      </c>
    </row>
    <row r="301" spans="1:19" ht="14.45" customHeight="1" x14ac:dyDescent="0.25">
      <c r="A301" s="84"/>
      <c r="B301" s="80">
        <v>332</v>
      </c>
      <c r="C301" s="62"/>
      <c r="D301" s="62"/>
      <c r="E301" s="62"/>
      <c r="F301" s="63" t="s">
        <v>26</v>
      </c>
      <c r="G301" s="58" t="s">
        <v>26</v>
      </c>
      <c r="H301" s="64" t="s">
        <v>508</v>
      </c>
      <c r="I301" s="65" t="str">
        <f t="shared" si="8"/>
        <v xml:space="preserve"> 444</v>
      </c>
      <c r="J301" s="66" t="s">
        <v>508</v>
      </c>
      <c r="K301" s="67">
        <f t="shared" si="9"/>
        <v>0</v>
      </c>
      <c r="L301" s="63" t="s">
        <v>110</v>
      </c>
      <c r="M301" s="1" t="s">
        <v>12</v>
      </c>
      <c r="P301" s="18" t="s">
        <v>591</v>
      </c>
      <c r="Q301" s="28">
        <v>72500</v>
      </c>
      <c r="R301" s="73" t="e">
        <f>#REF!+#REF!</f>
        <v>#REF!</v>
      </c>
      <c r="S301" s="20">
        <v>67000</v>
      </c>
    </row>
    <row r="302" spans="1:19" ht="14.45" customHeight="1" x14ac:dyDescent="0.25">
      <c r="A302" s="84"/>
      <c r="B302" s="80">
        <v>333</v>
      </c>
      <c r="C302" s="62"/>
      <c r="D302" s="62"/>
      <c r="E302" s="62"/>
      <c r="F302" s="63" t="s">
        <v>26</v>
      </c>
      <c r="G302" s="58" t="s">
        <v>26</v>
      </c>
      <c r="H302" s="64" t="s">
        <v>509</v>
      </c>
      <c r="I302" s="65" t="str">
        <f t="shared" si="8"/>
        <v xml:space="preserve"> 699</v>
      </c>
      <c r="J302" s="66" t="s">
        <v>509</v>
      </c>
      <c r="K302" s="67">
        <f t="shared" si="9"/>
        <v>0</v>
      </c>
      <c r="L302" s="63" t="s">
        <v>110</v>
      </c>
      <c r="M302" s="1" t="s">
        <v>12</v>
      </c>
      <c r="P302" s="29" t="s">
        <v>592</v>
      </c>
      <c r="Q302" s="30">
        <v>50000</v>
      </c>
      <c r="R302" s="31" t="e">
        <f>#REF!+#REF!</f>
        <v>#REF!</v>
      </c>
      <c r="S302" s="20">
        <v>52000</v>
      </c>
    </row>
    <row r="303" spans="1:19" ht="14.45" customHeight="1" x14ac:dyDescent="0.25">
      <c r="A303" s="84"/>
      <c r="B303" s="16">
        <v>334</v>
      </c>
      <c r="C303" s="62"/>
      <c r="D303" s="62"/>
      <c r="E303" s="62"/>
      <c r="F303" s="63" t="s">
        <v>26</v>
      </c>
      <c r="G303" s="58" t="s">
        <v>26</v>
      </c>
      <c r="H303" s="64" t="s">
        <v>510</v>
      </c>
      <c r="I303" s="65" t="str">
        <f t="shared" si="8"/>
        <v xml:space="preserve"> 904</v>
      </c>
      <c r="J303" s="66" t="s">
        <v>510</v>
      </c>
      <c r="K303" s="67">
        <f t="shared" si="9"/>
        <v>0</v>
      </c>
      <c r="L303" s="63" t="s">
        <v>181</v>
      </c>
      <c r="M303" s="1" t="s">
        <v>12</v>
      </c>
      <c r="P303" s="18" t="s">
        <v>591</v>
      </c>
      <c r="Q303" s="28">
        <v>75000</v>
      </c>
      <c r="R303" s="73" t="e">
        <f>#REF!+#REF!</f>
        <v>#REF!</v>
      </c>
      <c r="S303" s="20">
        <v>65000</v>
      </c>
    </row>
    <row r="304" spans="1:19" ht="14.45" customHeight="1" x14ac:dyDescent="0.25">
      <c r="A304" s="84"/>
      <c r="B304" s="80">
        <v>335</v>
      </c>
      <c r="C304" s="62"/>
      <c r="D304" s="62"/>
      <c r="E304" s="62"/>
      <c r="F304" s="63" t="s">
        <v>26</v>
      </c>
      <c r="G304" s="58" t="s">
        <v>26</v>
      </c>
      <c r="H304" s="64" t="s">
        <v>511</v>
      </c>
      <c r="I304" s="65" t="str">
        <f t="shared" si="8"/>
        <v xml:space="preserve"> 677</v>
      </c>
      <c r="J304" s="66" t="s">
        <v>511</v>
      </c>
      <c r="K304" s="67">
        <f t="shared" si="9"/>
        <v>0</v>
      </c>
      <c r="L304" s="63" t="s">
        <v>110</v>
      </c>
      <c r="M304" s="1" t="s">
        <v>12</v>
      </c>
      <c r="P304" s="29" t="s">
        <v>592</v>
      </c>
      <c r="Q304" s="30">
        <v>66000</v>
      </c>
      <c r="R304" s="31" t="e">
        <f>#REF!+#REF!</f>
        <v>#REF!</v>
      </c>
      <c r="S304" s="20">
        <v>68000</v>
      </c>
    </row>
    <row r="305" spans="1:19" ht="14.45" customHeight="1" x14ac:dyDescent="0.25">
      <c r="A305" s="84"/>
      <c r="B305" s="80">
        <v>336</v>
      </c>
      <c r="C305" s="62"/>
      <c r="D305" s="62"/>
      <c r="E305" s="62"/>
      <c r="F305" s="63" t="s">
        <v>26</v>
      </c>
      <c r="G305" s="58" t="s">
        <v>26</v>
      </c>
      <c r="H305" s="64" t="s">
        <v>512</v>
      </c>
      <c r="I305" s="65" t="str">
        <f t="shared" si="8"/>
        <v xml:space="preserve"> 859</v>
      </c>
      <c r="J305" s="66" t="s">
        <v>512</v>
      </c>
      <c r="K305" s="67">
        <f t="shared" si="9"/>
        <v>0</v>
      </c>
      <c r="L305" s="63" t="s">
        <v>110</v>
      </c>
      <c r="M305" s="1" t="s">
        <v>12</v>
      </c>
      <c r="P305" s="18" t="s">
        <v>591</v>
      </c>
      <c r="Q305" s="28">
        <v>55000</v>
      </c>
      <c r="R305" s="73" t="e">
        <f>#REF!+#REF!</f>
        <v>#REF!</v>
      </c>
      <c r="S305" s="20">
        <v>52000</v>
      </c>
    </row>
    <row r="306" spans="1:19" ht="14.45" customHeight="1" x14ac:dyDescent="0.25">
      <c r="A306" s="84"/>
      <c r="B306" s="16">
        <v>369</v>
      </c>
      <c r="C306" s="62"/>
      <c r="D306" s="62"/>
      <c r="E306" s="62"/>
      <c r="F306" s="63" t="s">
        <v>26</v>
      </c>
      <c r="G306" s="58" t="s">
        <v>26</v>
      </c>
      <c r="H306" s="68" t="s">
        <v>542</v>
      </c>
      <c r="I306" s="65" t="str">
        <f t="shared" si="8"/>
        <v xml:space="preserve"> 971</v>
      </c>
      <c r="J306" s="66" t="s">
        <v>542</v>
      </c>
      <c r="K306" s="67">
        <f t="shared" si="9"/>
        <v>0</v>
      </c>
      <c r="L306" s="63" t="s">
        <v>198</v>
      </c>
      <c r="M306" s="1" t="s">
        <v>12</v>
      </c>
      <c r="P306" s="18" t="s">
        <v>591</v>
      </c>
      <c r="Q306" s="28">
        <v>62000</v>
      </c>
      <c r="R306" s="73" t="e">
        <f>#REF!+#REF!</f>
        <v>#REF!</v>
      </c>
      <c r="S306" s="20">
        <v>56000</v>
      </c>
    </row>
    <row r="307" spans="1:19" ht="14.45" customHeight="1" x14ac:dyDescent="0.25">
      <c r="A307" s="84"/>
      <c r="B307" s="80">
        <v>328</v>
      </c>
      <c r="C307" s="62"/>
      <c r="D307" s="62"/>
      <c r="E307" s="62"/>
      <c r="F307" s="63" t="s">
        <v>52</v>
      </c>
      <c r="G307" s="58" t="s">
        <v>52</v>
      </c>
      <c r="H307" s="64" t="s">
        <v>504</v>
      </c>
      <c r="I307" s="65" t="str">
        <f t="shared" si="8"/>
        <v xml:space="preserve"> 682</v>
      </c>
      <c r="J307" s="66" t="s">
        <v>504</v>
      </c>
      <c r="K307" s="67">
        <f t="shared" si="9"/>
        <v>0</v>
      </c>
      <c r="L307" s="63" t="s">
        <v>110</v>
      </c>
      <c r="M307" s="1" t="s">
        <v>12</v>
      </c>
      <c r="P307" s="18" t="s">
        <v>591</v>
      </c>
      <c r="Q307" s="28">
        <v>76000</v>
      </c>
      <c r="R307" s="73" t="e">
        <f>#REF!+#REF!</f>
        <v>#REF!</v>
      </c>
      <c r="S307" s="20">
        <v>72000</v>
      </c>
    </row>
    <row r="308" spans="1:19" ht="14.45" customHeight="1" x14ac:dyDescent="0.25">
      <c r="A308" s="84"/>
      <c r="B308" s="16">
        <v>343</v>
      </c>
      <c r="C308" s="62"/>
      <c r="D308" s="62"/>
      <c r="E308" s="62"/>
      <c r="F308" s="63" t="s">
        <v>52</v>
      </c>
      <c r="G308" s="58" t="s">
        <v>52</v>
      </c>
      <c r="H308" s="64" t="s">
        <v>519</v>
      </c>
      <c r="I308" s="65" t="str">
        <f t="shared" si="8"/>
        <v xml:space="preserve"> 249</v>
      </c>
      <c r="J308" s="66" t="s">
        <v>519</v>
      </c>
      <c r="K308" s="67">
        <f t="shared" si="9"/>
        <v>0</v>
      </c>
      <c r="L308" s="63" t="s">
        <v>184</v>
      </c>
      <c r="M308" s="1" t="s">
        <v>12</v>
      </c>
      <c r="P308" s="18" t="s">
        <v>591</v>
      </c>
      <c r="Q308" s="28">
        <v>57500</v>
      </c>
      <c r="R308" s="73" t="e">
        <f>#REF!+#REF!</f>
        <v>#REF!</v>
      </c>
      <c r="S308" s="20">
        <v>57500</v>
      </c>
    </row>
    <row r="309" spans="1:19" ht="14.45" customHeight="1" x14ac:dyDescent="0.25">
      <c r="A309" s="84"/>
      <c r="B309" s="80">
        <v>344</v>
      </c>
      <c r="C309" s="62"/>
      <c r="D309" s="62"/>
      <c r="E309" s="62"/>
      <c r="F309" s="63" t="s">
        <v>52</v>
      </c>
      <c r="G309" s="58" t="s">
        <v>52</v>
      </c>
      <c r="H309" s="64" t="s">
        <v>520</v>
      </c>
      <c r="I309" s="65" t="str">
        <f t="shared" si="8"/>
        <v xml:space="preserve"> 514</v>
      </c>
      <c r="J309" s="66" t="s">
        <v>520</v>
      </c>
      <c r="K309" s="67">
        <f t="shared" si="9"/>
        <v>0</v>
      </c>
      <c r="L309" s="63" t="s">
        <v>185</v>
      </c>
      <c r="M309" s="1" t="s">
        <v>12</v>
      </c>
      <c r="P309" s="29" t="s">
        <v>592</v>
      </c>
      <c r="Q309" s="30">
        <v>51500</v>
      </c>
      <c r="R309" s="31" t="e">
        <f>#REF!+#REF!</f>
        <v>#REF!</v>
      </c>
      <c r="S309" s="20">
        <v>53500</v>
      </c>
    </row>
    <row r="310" spans="1:19" ht="14.45" customHeight="1" x14ac:dyDescent="0.25">
      <c r="A310" s="84"/>
      <c r="B310" s="80">
        <v>337</v>
      </c>
      <c r="C310" s="62"/>
      <c r="D310" s="62"/>
      <c r="E310" s="62"/>
      <c r="F310" s="63" t="s">
        <v>53</v>
      </c>
      <c r="G310" s="58" t="s">
        <v>53</v>
      </c>
      <c r="H310" s="64" t="s">
        <v>513</v>
      </c>
      <c r="I310" s="65" t="str">
        <f t="shared" si="8"/>
        <v xml:space="preserve"> 706</v>
      </c>
      <c r="J310" s="66" t="s">
        <v>513</v>
      </c>
      <c r="K310" s="67">
        <f t="shared" si="9"/>
        <v>0</v>
      </c>
      <c r="L310" s="63" t="s">
        <v>184</v>
      </c>
      <c r="M310" s="1" t="s">
        <v>12</v>
      </c>
      <c r="P310" s="29" t="s">
        <v>592</v>
      </c>
      <c r="Q310" s="30">
        <v>55000</v>
      </c>
      <c r="R310" s="31" t="e">
        <f>#REF!+#REF!</f>
        <v>#REF!</v>
      </c>
      <c r="S310" s="20">
        <v>57500</v>
      </c>
    </row>
    <row r="311" spans="1:19" ht="14.45" customHeight="1" x14ac:dyDescent="0.25">
      <c r="A311" s="84"/>
      <c r="B311" s="16">
        <v>338</v>
      </c>
      <c r="C311" s="62"/>
      <c r="D311" s="62"/>
      <c r="E311" s="62"/>
      <c r="F311" s="63" t="s">
        <v>53</v>
      </c>
      <c r="G311" s="58" t="s">
        <v>53</v>
      </c>
      <c r="H311" s="64" t="s">
        <v>514</v>
      </c>
      <c r="I311" s="65" t="str">
        <f t="shared" si="8"/>
        <v xml:space="preserve"> 481</v>
      </c>
      <c r="J311" s="66" t="s">
        <v>514</v>
      </c>
      <c r="K311" s="67">
        <f t="shared" si="9"/>
        <v>0</v>
      </c>
      <c r="L311" s="63" t="s">
        <v>184</v>
      </c>
      <c r="M311" s="1" t="s">
        <v>12</v>
      </c>
      <c r="P311" s="18" t="s">
        <v>591</v>
      </c>
      <c r="Q311" s="28">
        <v>57500</v>
      </c>
      <c r="R311" s="73" t="e">
        <f>#REF!+#REF!</f>
        <v>#REF!</v>
      </c>
      <c r="S311" s="20">
        <v>57500</v>
      </c>
    </row>
    <row r="312" spans="1:19" ht="14.45" customHeight="1" x14ac:dyDescent="0.25">
      <c r="A312" s="84"/>
      <c r="B312" s="80">
        <v>339</v>
      </c>
      <c r="C312" s="62"/>
      <c r="D312" s="62"/>
      <c r="E312" s="62"/>
      <c r="F312" s="63" t="s">
        <v>53</v>
      </c>
      <c r="G312" s="58" t="s">
        <v>53</v>
      </c>
      <c r="H312" s="64" t="s">
        <v>515</v>
      </c>
      <c r="I312" s="65" t="str">
        <f t="shared" si="8"/>
        <v xml:space="preserve"> 219</v>
      </c>
      <c r="J312" s="66" t="s">
        <v>515</v>
      </c>
      <c r="K312" s="67">
        <f t="shared" si="9"/>
        <v>0</v>
      </c>
      <c r="L312" s="63" t="s">
        <v>185</v>
      </c>
      <c r="M312" s="1" t="s">
        <v>12</v>
      </c>
      <c r="P312" s="29" t="s">
        <v>592</v>
      </c>
      <c r="Q312" s="30">
        <v>53000</v>
      </c>
      <c r="R312" s="31" t="e">
        <f>#REF!+#REF!</f>
        <v>#REF!</v>
      </c>
      <c r="S312" s="20">
        <v>55000</v>
      </c>
    </row>
    <row r="313" spans="1:19" ht="14.45" customHeight="1" x14ac:dyDescent="0.25">
      <c r="A313" s="84"/>
      <c r="B313" s="80">
        <v>340</v>
      </c>
      <c r="C313" s="62"/>
      <c r="D313" s="62"/>
      <c r="E313" s="62"/>
      <c r="F313" s="63" t="s">
        <v>53</v>
      </c>
      <c r="G313" s="58" t="s">
        <v>53</v>
      </c>
      <c r="H313" s="68" t="s">
        <v>516</v>
      </c>
      <c r="I313" s="65" t="str">
        <f t="shared" si="8"/>
        <v xml:space="preserve"> 131</v>
      </c>
      <c r="J313" s="66" t="s">
        <v>516</v>
      </c>
      <c r="K313" s="67">
        <f t="shared" si="9"/>
        <v>0</v>
      </c>
      <c r="L313" s="63" t="s">
        <v>121</v>
      </c>
      <c r="M313" s="1" t="s">
        <v>12</v>
      </c>
      <c r="P313" s="29" t="s">
        <v>592</v>
      </c>
      <c r="Q313" s="30">
        <v>64000</v>
      </c>
      <c r="R313" s="31" t="e">
        <f>#REF!+#REF!</f>
        <v>#REF!</v>
      </c>
      <c r="S313" s="20">
        <v>66000</v>
      </c>
    </row>
    <row r="314" spans="1:19" ht="14.45" customHeight="1" x14ac:dyDescent="0.25">
      <c r="A314" s="84"/>
      <c r="B314" s="16">
        <v>341</v>
      </c>
      <c r="C314" s="62"/>
      <c r="D314" s="62"/>
      <c r="E314" s="62"/>
      <c r="F314" s="63" t="s">
        <v>53</v>
      </c>
      <c r="G314" s="58" t="s">
        <v>53</v>
      </c>
      <c r="H314" s="64" t="s">
        <v>517</v>
      </c>
      <c r="I314" s="65" t="str">
        <f t="shared" si="8"/>
        <v xml:space="preserve"> 847</v>
      </c>
      <c r="J314" s="66" t="s">
        <v>517</v>
      </c>
      <c r="K314" s="67">
        <f t="shared" si="9"/>
        <v>0</v>
      </c>
      <c r="L314" s="63" t="s">
        <v>184</v>
      </c>
      <c r="M314" s="1" t="s">
        <v>12</v>
      </c>
      <c r="P314" s="18" t="s">
        <v>591</v>
      </c>
      <c r="Q314" s="28">
        <v>57500</v>
      </c>
      <c r="R314" s="73" t="e">
        <f>#REF!+#REF!</f>
        <v>#REF!</v>
      </c>
      <c r="S314" s="20">
        <v>57500</v>
      </c>
    </row>
    <row r="315" spans="1:19" ht="14.45" customHeight="1" x14ac:dyDescent="0.25">
      <c r="A315" s="84"/>
      <c r="B315" s="80">
        <v>342</v>
      </c>
      <c r="C315" s="62"/>
      <c r="D315" s="62"/>
      <c r="E315" s="62"/>
      <c r="F315" s="63" t="s">
        <v>53</v>
      </c>
      <c r="G315" s="58" t="s">
        <v>53</v>
      </c>
      <c r="H315" s="64" t="s">
        <v>518</v>
      </c>
      <c r="I315" s="65" t="str">
        <f t="shared" si="8"/>
        <v xml:space="preserve"> 973</v>
      </c>
      <c r="J315" s="66" t="s">
        <v>518</v>
      </c>
      <c r="K315" s="67">
        <f t="shared" si="9"/>
        <v>0</v>
      </c>
      <c r="L315" s="63" t="s">
        <v>185</v>
      </c>
      <c r="M315" s="1" t="s">
        <v>12</v>
      </c>
      <c r="P315" s="29" t="s">
        <v>592</v>
      </c>
      <c r="Q315" s="30">
        <v>52500</v>
      </c>
      <c r="R315" s="31" t="e">
        <f>#REF!+#REF!</f>
        <v>#REF!</v>
      </c>
      <c r="S315" s="20">
        <v>54500</v>
      </c>
    </row>
    <row r="316" spans="1:19" ht="14.45" customHeight="1" x14ac:dyDescent="0.25">
      <c r="A316" s="84"/>
      <c r="B316" s="80">
        <v>305</v>
      </c>
      <c r="C316" s="62"/>
      <c r="D316" s="62"/>
      <c r="E316" s="62"/>
      <c r="F316" s="63" t="s">
        <v>25</v>
      </c>
      <c r="G316" s="58" t="s">
        <v>25</v>
      </c>
      <c r="H316" s="64" t="s">
        <v>481</v>
      </c>
      <c r="I316" s="65" t="str">
        <f t="shared" si="8"/>
        <v xml:space="preserve"> 045</v>
      </c>
      <c r="J316" s="66" t="s">
        <v>481</v>
      </c>
      <c r="K316" s="67">
        <f t="shared" si="9"/>
        <v>0</v>
      </c>
      <c r="L316" s="63" t="s">
        <v>110</v>
      </c>
      <c r="M316" s="1" t="s">
        <v>12</v>
      </c>
      <c r="P316" s="29" t="s">
        <v>592</v>
      </c>
      <c r="Q316" s="30">
        <v>89500</v>
      </c>
      <c r="R316" s="31" t="e">
        <f>#REF!+#REF!</f>
        <v>#REF!</v>
      </c>
      <c r="S316" s="20">
        <v>91500</v>
      </c>
    </row>
    <row r="317" spans="1:19" ht="14.45" customHeight="1" x14ac:dyDescent="0.25">
      <c r="B317" s="80">
        <v>307</v>
      </c>
      <c r="C317" s="62"/>
      <c r="D317" s="62"/>
      <c r="E317" s="62"/>
      <c r="F317" s="63" t="s">
        <v>25</v>
      </c>
      <c r="G317" s="58" t="s">
        <v>25</v>
      </c>
      <c r="H317" s="68" t="s">
        <v>483</v>
      </c>
      <c r="I317" s="65" t="str">
        <f t="shared" si="8"/>
        <v xml:space="preserve"> 580</v>
      </c>
      <c r="J317" s="66" t="s">
        <v>483</v>
      </c>
      <c r="K317" s="67">
        <f t="shared" si="9"/>
        <v>0</v>
      </c>
      <c r="L317" s="63" t="s">
        <v>178</v>
      </c>
      <c r="M317" s="1" t="s">
        <v>12</v>
      </c>
      <c r="P317" s="29" t="s">
        <v>592</v>
      </c>
      <c r="Q317" s="30">
        <v>78500</v>
      </c>
      <c r="R317" s="31">
        <v>78500</v>
      </c>
      <c r="S317" s="20"/>
    </row>
    <row r="318" spans="1:19" ht="14.45" customHeight="1" x14ac:dyDescent="0.25">
      <c r="A318" s="84"/>
      <c r="B318" s="80">
        <v>215</v>
      </c>
      <c r="C318" s="62"/>
      <c r="D318" s="62"/>
      <c r="E318" s="62"/>
      <c r="F318" s="63" t="s">
        <v>47</v>
      </c>
      <c r="G318" s="58" t="s">
        <v>47</v>
      </c>
      <c r="H318" s="68" t="s">
        <v>401</v>
      </c>
      <c r="I318" s="65" t="str">
        <f t="shared" si="8"/>
        <v xml:space="preserve"> 952</v>
      </c>
      <c r="J318" s="66" t="s">
        <v>401</v>
      </c>
      <c r="K318" s="67">
        <f t="shared" si="9"/>
        <v>0</v>
      </c>
      <c r="L318" s="63" t="s">
        <v>84</v>
      </c>
      <c r="M318" s="1" t="s">
        <v>12</v>
      </c>
      <c r="P318" s="29" t="s">
        <v>592</v>
      </c>
      <c r="Q318" s="30">
        <v>150000</v>
      </c>
      <c r="R318" s="31" t="e">
        <f>#REF!+#REF!</f>
        <v>#REF!</v>
      </c>
      <c r="S318" s="20">
        <v>150000</v>
      </c>
    </row>
    <row r="319" spans="1:19" ht="14.45" customHeight="1" x14ac:dyDescent="0.25">
      <c r="A319" s="84"/>
      <c r="B319" s="16">
        <v>235</v>
      </c>
      <c r="C319" s="62"/>
      <c r="D319" s="62"/>
      <c r="E319" s="62"/>
      <c r="F319" s="63" t="s">
        <v>47</v>
      </c>
      <c r="G319" s="58" t="s">
        <v>47</v>
      </c>
      <c r="H319" s="64" t="s">
        <v>416</v>
      </c>
      <c r="I319" s="65" t="str">
        <f t="shared" si="8"/>
        <v xml:space="preserve"> 316</v>
      </c>
      <c r="J319" s="66" t="s">
        <v>416</v>
      </c>
      <c r="K319" s="67">
        <f t="shared" si="9"/>
        <v>0</v>
      </c>
      <c r="L319" s="63" t="s">
        <v>157</v>
      </c>
      <c r="M319" s="1" t="s">
        <v>12</v>
      </c>
      <c r="P319" s="18" t="s">
        <v>591</v>
      </c>
      <c r="Q319" s="28">
        <v>93000</v>
      </c>
      <c r="R319" s="73" t="e">
        <f>#REF!+#REF!</f>
        <v>#REF!</v>
      </c>
      <c r="S319" s="20">
        <v>88000</v>
      </c>
    </row>
    <row r="320" spans="1:19" ht="14.45" customHeight="1" x14ac:dyDescent="0.25">
      <c r="A320" s="84"/>
      <c r="B320" s="16">
        <v>237</v>
      </c>
      <c r="C320" s="62"/>
      <c r="D320" s="62"/>
      <c r="E320" s="62"/>
      <c r="F320" s="63" t="s">
        <v>47</v>
      </c>
      <c r="G320" s="58" t="s">
        <v>47</v>
      </c>
      <c r="H320" s="64" t="s">
        <v>418</v>
      </c>
      <c r="I320" s="65" t="str">
        <f t="shared" si="8"/>
        <v xml:space="preserve"> 320</v>
      </c>
      <c r="J320" s="66" t="s">
        <v>418</v>
      </c>
      <c r="K320" s="67">
        <f t="shared" si="9"/>
        <v>0</v>
      </c>
      <c r="L320" s="63" t="s">
        <v>110</v>
      </c>
      <c r="M320" s="1" t="s">
        <v>12</v>
      </c>
      <c r="P320" s="18" t="s">
        <v>591</v>
      </c>
      <c r="Q320" s="28">
        <v>0</v>
      </c>
      <c r="R320" s="73" t="e">
        <f>#REF!+#REF!</f>
        <v>#REF!</v>
      </c>
      <c r="S320" s="20">
        <v>89000</v>
      </c>
    </row>
    <row r="321" spans="1:19" ht="14.45" customHeight="1" x14ac:dyDescent="0.25">
      <c r="A321" s="84"/>
      <c r="B321" s="80">
        <v>241</v>
      </c>
      <c r="C321" s="62"/>
      <c r="D321" s="62"/>
      <c r="E321" s="62"/>
      <c r="F321" s="63" t="s">
        <v>47</v>
      </c>
      <c r="G321" s="58" t="s">
        <v>47</v>
      </c>
      <c r="H321" s="64" t="s">
        <v>422</v>
      </c>
      <c r="I321" s="65" t="str">
        <f t="shared" si="8"/>
        <v xml:space="preserve"> 349</v>
      </c>
      <c r="J321" s="66" t="s">
        <v>422</v>
      </c>
      <c r="K321" s="67">
        <f t="shared" si="9"/>
        <v>0</v>
      </c>
      <c r="L321" s="63" t="s">
        <v>110</v>
      </c>
      <c r="M321" s="1" t="s">
        <v>12</v>
      </c>
      <c r="P321" s="18" t="s">
        <v>591</v>
      </c>
      <c r="Q321" s="28">
        <v>98000</v>
      </c>
      <c r="R321" s="73" t="e">
        <f>#REF!+#REF!</f>
        <v>#REF!</v>
      </c>
      <c r="S321" s="20">
        <v>93000</v>
      </c>
    </row>
    <row r="322" spans="1:19" ht="14.45" customHeight="1" x14ac:dyDescent="0.25">
      <c r="A322" s="84"/>
      <c r="B322" s="80">
        <v>244</v>
      </c>
      <c r="C322" s="62"/>
      <c r="D322" s="62"/>
      <c r="E322" s="62"/>
      <c r="F322" s="63" t="s">
        <v>47</v>
      </c>
      <c r="G322" s="58" t="s">
        <v>47</v>
      </c>
      <c r="H322" s="68" t="s">
        <v>425</v>
      </c>
      <c r="I322" s="65" t="str">
        <f t="shared" si="8"/>
        <v xml:space="preserve"> 624</v>
      </c>
      <c r="J322" s="66" t="s">
        <v>425</v>
      </c>
      <c r="K322" s="67">
        <f t="shared" si="9"/>
        <v>0</v>
      </c>
      <c r="L322" s="63" t="s">
        <v>160</v>
      </c>
      <c r="M322" s="1" t="s">
        <v>12</v>
      </c>
      <c r="P322" s="29" t="s">
        <v>592</v>
      </c>
      <c r="Q322" s="30">
        <v>150000</v>
      </c>
      <c r="R322" s="31" t="e">
        <f>#REF!+#REF!</f>
        <v>#REF!</v>
      </c>
      <c r="S322" s="20">
        <v>153000</v>
      </c>
    </row>
    <row r="323" spans="1:19" ht="14.45" customHeight="1" x14ac:dyDescent="0.25">
      <c r="A323" s="84"/>
      <c r="B323" s="16">
        <v>245</v>
      </c>
      <c r="C323" s="62"/>
      <c r="D323" s="62"/>
      <c r="E323" s="62"/>
      <c r="F323" s="63" t="s">
        <v>47</v>
      </c>
      <c r="G323" s="58" t="s">
        <v>47</v>
      </c>
      <c r="H323" s="68" t="s">
        <v>426</v>
      </c>
      <c r="I323" s="65" t="str">
        <f t="shared" si="8"/>
        <v xml:space="preserve"> 708</v>
      </c>
      <c r="J323" s="66" t="s">
        <v>426</v>
      </c>
      <c r="K323" s="67">
        <f t="shared" si="9"/>
        <v>0</v>
      </c>
      <c r="L323" s="63" t="s">
        <v>160</v>
      </c>
      <c r="M323" s="1" t="s">
        <v>12</v>
      </c>
      <c r="P323" s="18" t="s">
        <v>591</v>
      </c>
      <c r="Q323" s="28">
        <v>145000</v>
      </c>
      <c r="R323" s="73" t="e">
        <f>#REF!+#REF!</f>
        <v>#REF!</v>
      </c>
      <c r="S323" s="20">
        <v>143000</v>
      </c>
    </row>
    <row r="324" spans="1:19" ht="14.45" customHeight="1" x14ac:dyDescent="0.25">
      <c r="A324" s="84"/>
      <c r="B324" s="16">
        <v>247</v>
      </c>
      <c r="C324" s="62"/>
      <c r="D324" s="62"/>
      <c r="E324" s="62"/>
      <c r="F324" s="63" t="s">
        <v>47</v>
      </c>
      <c r="G324" s="58" t="s">
        <v>47</v>
      </c>
      <c r="H324" s="64" t="s">
        <v>428</v>
      </c>
      <c r="I324" s="65" t="str">
        <f t="shared" si="8"/>
        <v xml:space="preserve"> 414</v>
      </c>
      <c r="J324" s="66" t="s">
        <v>428</v>
      </c>
      <c r="K324" s="67">
        <f t="shared" si="9"/>
        <v>0</v>
      </c>
      <c r="L324" s="63" t="s">
        <v>161</v>
      </c>
      <c r="M324" s="1" t="s">
        <v>12</v>
      </c>
      <c r="P324" s="18" t="s">
        <v>591</v>
      </c>
      <c r="Q324" s="28">
        <v>135000</v>
      </c>
      <c r="R324" s="73" t="e">
        <f>#REF!+#REF!</f>
        <v>#REF!</v>
      </c>
      <c r="S324" s="20">
        <v>125000</v>
      </c>
    </row>
    <row r="325" spans="1:19" ht="14.45" customHeight="1" x14ac:dyDescent="0.25">
      <c r="B325" s="80">
        <v>248</v>
      </c>
      <c r="C325" s="62"/>
      <c r="D325" s="62"/>
      <c r="E325" s="62"/>
      <c r="F325" s="63" t="s">
        <v>47</v>
      </c>
      <c r="G325" s="58" t="s">
        <v>47</v>
      </c>
      <c r="H325" s="68" t="s">
        <v>429</v>
      </c>
      <c r="I325" s="65" t="str">
        <f t="shared" si="8"/>
        <v xml:space="preserve"> 991</v>
      </c>
      <c r="J325" s="66" t="s">
        <v>429</v>
      </c>
      <c r="K325" s="67">
        <f t="shared" si="9"/>
        <v>0</v>
      </c>
      <c r="L325" s="63" t="s">
        <v>162</v>
      </c>
      <c r="M325" s="1" t="s">
        <v>12</v>
      </c>
      <c r="P325" s="29" t="s">
        <v>592</v>
      </c>
      <c r="Q325" s="30">
        <v>122000</v>
      </c>
      <c r="R325" s="31">
        <v>122000</v>
      </c>
      <c r="S325" s="20"/>
    </row>
    <row r="326" spans="1:19" ht="14.45" customHeight="1" x14ac:dyDescent="0.25">
      <c r="A326" s="84"/>
      <c r="B326" s="16">
        <v>249</v>
      </c>
      <c r="C326" s="62"/>
      <c r="D326" s="62"/>
      <c r="E326" s="62"/>
      <c r="F326" s="63" t="s">
        <v>47</v>
      </c>
      <c r="G326" s="58" t="s">
        <v>47</v>
      </c>
      <c r="H326" s="64" t="s">
        <v>430</v>
      </c>
      <c r="I326" s="65" t="str">
        <f t="shared" si="8"/>
        <v xml:space="preserve"> 448</v>
      </c>
      <c r="J326" s="66" t="s">
        <v>430</v>
      </c>
      <c r="K326" s="67">
        <f t="shared" si="9"/>
        <v>0</v>
      </c>
      <c r="L326" s="63" t="s">
        <v>161</v>
      </c>
      <c r="M326" s="1" t="s">
        <v>12</v>
      </c>
      <c r="P326" s="18" t="s">
        <v>591</v>
      </c>
      <c r="Q326" s="28">
        <v>135000</v>
      </c>
      <c r="R326" s="73" t="e">
        <f>#REF!+#REF!</f>
        <v>#REF!</v>
      </c>
      <c r="S326" s="20">
        <v>125500</v>
      </c>
    </row>
    <row r="327" spans="1:19" ht="14.45" customHeight="1" x14ac:dyDescent="0.25">
      <c r="B327" s="80">
        <v>250</v>
      </c>
      <c r="C327" s="62"/>
      <c r="D327" s="62"/>
      <c r="E327" s="62"/>
      <c r="F327" s="63" t="s">
        <v>47</v>
      </c>
      <c r="G327" s="58" t="s">
        <v>47</v>
      </c>
      <c r="H327" s="68" t="s">
        <v>431</v>
      </c>
      <c r="I327" s="65" t="str">
        <f t="shared" ref="I327:I390" si="10">REPLACE(H327,1,3, )</f>
        <v xml:space="preserve"> 532</v>
      </c>
      <c r="J327" s="66" t="s">
        <v>431</v>
      </c>
      <c r="K327" s="67">
        <f t="shared" ref="K327:K390" si="11">IF(H327=J327,0,1)</f>
        <v>0</v>
      </c>
      <c r="L327" s="63" t="s">
        <v>163</v>
      </c>
      <c r="M327" s="1" t="s">
        <v>12</v>
      </c>
      <c r="P327" s="29" t="s">
        <v>592</v>
      </c>
      <c r="Q327" s="30">
        <v>0</v>
      </c>
      <c r="R327" s="31" t="e">
        <f>#REF!+#REF!</f>
        <v>#REF!</v>
      </c>
      <c r="S327" s="20"/>
    </row>
    <row r="328" spans="1:19" ht="14.45" customHeight="1" x14ac:dyDescent="0.25">
      <c r="B328" s="16">
        <v>251</v>
      </c>
      <c r="C328" s="62"/>
      <c r="D328" s="62"/>
      <c r="E328" s="62"/>
      <c r="F328" s="63" t="s">
        <v>47</v>
      </c>
      <c r="G328" s="58" t="s">
        <v>47</v>
      </c>
      <c r="H328" s="68" t="s">
        <v>432</v>
      </c>
      <c r="I328" s="65" t="str">
        <f t="shared" si="10"/>
        <v xml:space="preserve"> 845</v>
      </c>
      <c r="J328" s="66" t="s">
        <v>432</v>
      </c>
      <c r="K328" s="67">
        <f t="shared" si="11"/>
        <v>0</v>
      </c>
      <c r="L328" s="63" t="s">
        <v>163</v>
      </c>
      <c r="M328" s="1" t="s">
        <v>12</v>
      </c>
      <c r="P328" s="18" t="s">
        <v>591</v>
      </c>
      <c r="Q328" s="28">
        <v>0</v>
      </c>
      <c r="R328" s="73" t="e">
        <f>#REF!+#REF!</f>
        <v>#REF!</v>
      </c>
      <c r="S328" s="20"/>
    </row>
    <row r="329" spans="1:19" ht="14.45" customHeight="1" x14ac:dyDescent="0.25">
      <c r="A329" s="84"/>
      <c r="B329" s="80">
        <v>253</v>
      </c>
      <c r="C329" s="62"/>
      <c r="D329" s="62"/>
      <c r="E329" s="62"/>
      <c r="F329" s="63" t="s">
        <v>47</v>
      </c>
      <c r="G329" s="58" t="s">
        <v>47</v>
      </c>
      <c r="H329" s="64" t="s">
        <v>35</v>
      </c>
      <c r="I329" s="65" t="str">
        <f t="shared" si="10"/>
        <v xml:space="preserve"> 387</v>
      </c>
      <c r="J329" s="66" t="s">
        <v>35</v>
      </c>
      <c r="K329" s="67">
        <f t="shared" si="11"/>
        <v>0</v>
      </c>
      <c r="L329" s="63" t="s">
        <v>161</v>
      </c>
      <c r="M329" s="1" t="s">
        <v>12</v>
      </c>
      <c r="P329" s="29" t="s">
        <v>592</v>
      </c>
      <c r="Q329" s="30">
        <v>192400</v>
      </c>
      <c r="R329" s="31" t="e">
        <f>#REF!+#REF!</f>
        <v>#REF!</v>
      </c>
      <c r="S329" s="20">
        <v>194400</v>
      </c>
    </row>
    <row r="330" spans="1:19" ht="14.45" customHeight="1" x14ac:dyDescent="0.25">
      <c r="B330" s="80">
        <v>254</v>
      </c>
      <c r="C330" s="62"/>
      <c r="D330" s="62"/>
      <c r="E330" s="62"/>
      <c r="F330" s="63" t="s">
        <v>47</v>
      </c>
      <c r="G330" s="58" t="s">
        <v>47</v>
      </c>
      <c r="H330" s="68" t="s">
        <v>433</v>
      </c>
      <c r="I330" s="65" t="str">
        <f t="shared" si="10"/>
        <v xml:space="preserve"> 865</v>
      </c>
      <c r="J330" s="66" t="s">
        <v>433</v>
      </c>
      <c r="K330" s="67">
        <f t="shared" si="11"/>
        <v>0</v>
      </c>
      <c r="L330" s="63" t="s">
        <v>163</v>
      </c>
      <c r="M330" s="1" t="s">
        <v>12</v>
      </c>
      <c r="P330" s="29" t="s">
        <v>592</v>
      </c>
      <c r="Q330" s="30">
        <v>0</v>
      </c>
      <c r="R330" s="31" t="e">
        <f>#REF!+#REF!</f>
        <v>#REF!</v>
      </c>
      <c r="S330" s="20"/>
    </row>
    <row r="331" spans="1:19" ht="14.45" customHeight="1" x14ac:dyDescent="0.25">
      <c r="B331" s="80">
        <v>255</v>
      </c>
      <c r="C331" s="62"/>
      <c r="D331" s="62"/>
      <c r="E331" s="62"/>
      <c r="F331" s="63" t="s">
        <v>47</v>
      </c>
      <c r="G331" s="58" t="s">
        <v>47</v>
      </c>
      <c r="H331" s="68" t="s">
        <v>434</v>
      </c>
      <c r="I331" s="65" t="str">
        <f t="shared" si="10"/>
        <v xml:space="preserve"> 712</v>
      </c>
      <c r="J331" s="66" t="s">
        <v>434</v>
      </c>
      <c r="K331" s="67">
        <f t="shared" si="11"/>
        <v>0</v>
      </c>
      <c r="L331" s="63" t="s">
        <v>163</v>
      </c>
      <c r="M331" s="1" t="s">
        <v>12</v>
      </c>
      <c r="P331" s="29" t="s">
        <v>592</v>
      </c>
      <c r="Q331" s="30">
        <v>0</v>
      </c>
      <c r="R331" s="31" t="e">
        <f>#REF!+#REF!</f>
        <v>#REF!</v>
      </c>
      <c r="S331" s="20"/>
    </row>
    <row r="332" spans="1:19" ht="14.45" customHeight="1" x14ac:dyDescent="0.25">
      <c r="A332" s="84"/>
      <c r="B332" s="16">
        <v>350</v>
      </c>
      <c r="C332" s="62"/>
      <c r="D332" s="62"/>
      <c r="E332" s="62"/>
      <c r="F332" s="63" t="s">
        <v>47</v>
      </c>
      <c r="G332" s="58" t="s">
        <v>47</v>
      </c>
      <c r="H332" s="68" t="s">
        <v>525</v>
      </c>
      <c r="I332" s="65" t="str">
        <f t="shared" si="10"/>
        <v xml:space="preserve"> 986</v>
      </c>
      <c r="J332" s="66" t="s">
        <v>525</v>
      </c>
      <c r="K332" s="67">
        <f t="shared" si="11"/>
        <v>0</v>
      </c>
      <c r="L332" s="63" t="s">
        <v>189</v>
      </c>
      <c r="M332" s="1" t="s">
        <v>12</v>
      </c>
      <c r="P332" s="18" t="s">
        <v>591</v>
      </c>
      <c r="Q332" s="28">
        <v>80000</v>
      </c>
      <c r="R332" s="73" t="e">
        <f>#REF!+#REF!</f>
        <v>#REF!</v>
      </c>
      <c r="S332" s="20">
        <v>71500</v>
      </c>
    </row>
    <row r="333" spans="1:19" ht="14.45" customHeight="1" x14ac:dyDescent="0.25">
      <c r="A333" s="84"/>
      <c r="B333" s="80">
        <v>226</v>
      </c>
      <c r="C333" s="62"/>
      <c r="D333" s="62"/>
      <c r="E333" s="62"/>
      <c r="F333" s="63" t="s">
        <v>48</v>
      </c>
      <c r="G333" s="58" t="s">
        <v>48</v>
      </c>
      <c r="H333" s="64" t="s">
        <v>411</v>
      </c>
      <c r="I333" s="65" t="str">
        <f t="shared" si="10"/>
        <v xml:space="preserve"> 520</v>
      </c>
      <c r="J333" s="66" t="s">
        <v>411</v>
      </c>
      <c r="K333" s="67">
        <f t="shared" si="11"/>
        <v>0</v>
      </c>
      <c r="L333" s="63" t="s">
        <v>154</v>
      </c>
      <c r="M333" s="1" t="s">
        <v>12</v>
      </c>
      <c r="P333" s="29" t="s">
        <v>592</v>
      </c>
      <c r="Q333" s="30">
        <v>97000</v>
      </c>
      <c r="R333" s="31" t="e">
        <f>#REF!+#REF!</f>
        <v>#REF!</v>
      </c>
      <c r="S333" s="20">
        <v>100000</v>
      </c>
    </row>
    <row r="334" spans="1:19" ht="14.45" customHeight="1" x14ac:dyDescent="0.25">
      <c r="A334" s="84"/>
      <c r="B334" s="80">
        <v>228</v>
      </c>
      <c r="C334" s="62"/>
      <c r="D334" s="62"/>
      <c r="E334" s="62"/>
      <c r="F334" s="63" t="s">
        <v>48</v>
      </c>
      <c r="G334" s="58" t="s">
        <v>48</v>
      </c>
      <c r="H334" s="64" t="s">
        <v>412</v>
      </c>
      <c r="I334" s="65" t="str">
        <f t="shared" si="10"/>
        <v xml:space="preserve"> 155</v>
      </c>
      <c r="J334" s="66" t="s">
        <v>412</v>
      </c>
      <c r="K334" s="67">
        <f t="shared" si="11"/>
        <v>0</v>
      </c>
      <c r="L334" s="63" t="s">
        <v>110</v>
      </c>
      <c r="M334" s="1" t="s">
        <v>12</v>
      </c>
      <c r="P334" s="29" t="s">
        <v>592</v>
      </c>
      <c r="Q334" s="30">
        <v>79500</v>
      </c>
      <c r="R334" s="31" t="e">
        <f>#REF!+#REF!</f>
        <v>#REF!</v>
      </c>
      <c r="S334" s="20">
        <v>81500</v>
      </c>
    </row>
    <row r="335" spans="1:19" ht="14.45" customHeight="1" x14ac:dyDescent="0.25">
      <c r="A335" s="84"/>
      <c r="B335" s="16">
        <v>229</v>
      </c>
      <c r="C335" s="62"/>
      <c r="D335" s="62"/>
      <c r="E335" s="62"/>
      <c r="F335" s="58" t="s">
        <v>48</v>
      </c>
      <c r="G335" s="58" t="s">
        <v>48</v>
      </c>
      <c r="H335" s="68" t="s">
        <v>1250</v>
      </c>
      <c r="I335" s="65" t="str">
        <f t="shared" si="10"/>
        <v xml:space="preserve"> 031</v>
      </c>
      <c r="J335" s="66" t="s">
        <v>1250</v>
      </c>
      <c r="K335" s="67">
        <f t="shared" si="11"/>
        <v>0</v>
      </c>
      <c r="L335" s="63" t="s">
        <v>973</v>
      </c>
      <c r="M335" s="1" t="s">
        <v>12</v>
      </c>
      <c r="P335" s="18" t="s">
        <v>591</v>
      </c>
      <c r="Q335" s="2">
        <v>97500</v>
      </c>
      <c r="R335" s="23" t="e">
        <f>#REF!+#REF!</f>
        <v>#REF!</v>
      </c>
      <c r="S335" s="20">
        <v>97500</v>
      </c>
    </row>
    <row r="336" spans="1:19" ht="14.45" customHeight="1" x14ac:dyDescent="0.25">
      <c r="A336" s="84"/>
      <c r="B336" s="14">
        <v>212</v>
      </c>
      <c r="C336" s="62"/>
      <c r="D336" s="62"/>
      <c r="E336" s="62"/>
      <c r="F336" s="63" t="s">
        <v>46</v>
      </c>
      <c r="G336" s="58" t="s">
        <v>46</v>
      </c>
      <c r="H336" s="68" t="s">
        <v>398</v>
      </c>
      <c r="I336" s="65" t="str">
        <f t="shared" si="10"/>
        <v xml:space="preserve"> 573</v>
      </c>
      <c r="J336" s="66" t="s">
        <v>398</v>
      </c>
      <c r="K336" s="67">
        <f t="shared" si="11"/>
        <v>0</v>
      </c>
      <c r="L336" s="63" t="s">
        <v>147</v>
      </c>
      <c r="M336" s="1" t="s">
        <v>12</v>
      </c>
      <c r="P336" s="18" t="s">
        <v>591</v>
      </c>
      <c r="Q336" s="28">
        <v>155000</v>
      </c>
      <c r="R336" s="73" t="e">
        <f>#REF!+#REF!</f>
        <v>#REF!</v>
      </c>
      <c r="S336" s="20">
        <v>142000</v>
      </c>
    </row>
    <row r="337" spans="1:19" ht="14.45" customHeight="1" x14ac:dyDescent="0.25">
      <c r="A337" s="84"/>
      <c r="B337" s="14">
        <v>214</v>
      </c>
      <c r="C337" s="62"/>
      <c r="D337" s="62"/>
      <c r="E337" s="62"/>
      <c r="F337" s="63" t="s">
        <v>46</v>
      </c>
      <c r="G337" s="58" t="s">
        <v>46</v>
      </c>
      <c r="H337" s="68" t="s">
        <v>400</v>
      </c>
      <c r="I337" s="65" t="str">
        <f t="shared" si="10"/>
        <v xml:space="preserve"> 623</v>
      </c>
      <c r="J337" s="66" t="s">
        <v>400</v>
      </c>
      <c r="K337" s="67">
        <f t="shared" si="11"/>
        <v>0</v>
      </c>
      <c r="L337" s="63" t="s">
        <v>149</v>
      </c>
      <c r="M337" s="1" t="s">
        <v>12</v>
      </c>
      <c r="P337" s="18" t="s">
        <v>591</v>
      </c>
      <c r="Q337" s="28">
        <v>140000</v>
      </c>
      <c r="R337" s="73" t="e">
        <f>#REF!+#REF!</f>
        <v>#REF!</v>
      </c>
      <c r="S337" s="20">
        <v>134000</v>
      </c>
    </row>
    <row r="338" spans="1:19" ht="14.45" customHeight="1" x14ac:dyDescent="0.25">
      <c r="A338" s="84"/>
      <c r="B338" s="14">
        <v>218</v>
      </c>
      <c r="C338" s="62"/>
      <c r="D338" s="62"/>
      <c r="E338" s="62"/>
      <c r="F338" s="63" t="s">
        <v>47</v>
      </c>
      <c r="G338" s="58" t="s">
        <v>46</v>
      </c>
      <c r="H338" s="64" t="s">
        <v>404</v>
      </c>
      <c r="I338" s="65" t="str">
        <f t="shared" si="10"/>
        <v xml:space="preserve"> 548</v>
      </c>
      <c r="J338" s="66" t="s">
        <v>404</v>
      </c>
      <c r="K338" s="67">
        <f t="shared" si="11"/>
        <v>0</v>
      </c>
      <c r="L338" s="63" t="s">
        <v>150</v>
      </c>
      <c r="M338" s="1" t="s">
        <v>12</v>
      </c>
      <c r="P338" s="18" t="s">
        <v>591</v>
      </c>
      <c r="Q338" s="28">
        <v>120000</v>
      </c>
      <c r="R338" s="73" t="e">
        <f>#REF!+#REF!</f>
        <v>#REF!</v>
      </c>
      <c r="S338" s="22">
        <v>116500</v>
      </c>
    </row>
    <row r="339" spans="1:19" ht="14.45" customHeight="1" x14ac:dyDescent="0.25">
      <c r="A339" s="84"/>
      <c r="B339" s="14">
        <v>220</v>
      </c>
      <c r="C339" s="62"/>
      <c r="D339" s="62"/>
      <c r="E339" s="62"/>
      <c r="F339" s="63" t="s">
        <v>46</v>
      </c>
      <c r="G339" s="58" t="s">
        <v>46</v>
      </c>
      <c r="H339" s="64" t="s">
        <v>406</v>
      </c>
      <c r="I339" s="65" t="str">
        <f t="shared" si="10"/>
        <v xml:space="preserve"> 212</v>
      </c>
      <c r="J339" s="66" t="s">
        <v>406</v>
      </c>
      <c r="K339" s="67">
        <f t="shared" si="11"/>
        <v>0</v>
      </c>
      <c r="L339" s="63" t="s">
        <v>150</v>
      </c>
      <c r="M339" s="1" t="s">
        <v>12</v>
      </c>
      <c r="P339" s="18" t="s">
        <v>591</v>
      </c>
      <c r="Q339" s="28">
        <v>120000</v>
      </c>
      <c r="R339" s="73" t="e">
        <f>#REF!+#REF!</f>
        <v>#REF!</v>
      </c>
      <c r="S339" s="20">
        <v>116500</v>
      </c>
    </row>
    <row r="340" spans="1:19" ht="14.45" customHeight="1" x14ac:dyDescent="0.25">
      <c r="A340" s="84"/>
      <c r="B340" s="16">
        <v>233</v>
      </c>
      <c r="C340" s="62"/>
      <c r="D340" s="62"/>
      <c r="E340" s="62"/>
      <c r="F340" s="63" t="s">
        <v>46</v>
      </c>
      <c r="G340" s="58" t="s">
        <v>46</v>
      </c>
      <c r="H340" s="68" t="s">
        <v>414</v>
      </c>
      <c r="I340" s="65" t="str">
        <f t="shared" si="10"/>
        <v xml:space="preserve"> 557</v>
      </c>
      <c r="J340" s="66" t="s">
        <v>414</v>
      </c>
      <c r="K340" s="67">
        <f t="shared" si="11"/>
        <v>0</v>
      </c>
      <c r="L340" s="63" t="s">
        <v>155</v>
      </c>
      <c r="M340" s="1" t="s">
        <v>12</v>
      </c>
      <c r="P340" s="18" t="s">
        <v>591</v>
      </c>
      <c r="Q340" s="28">
        <v>95000</v>
      </c>
      <c r="R340" s="73" t="e">
        <f>#REF!+#REF!</f>
        <v>#REF!</v>
      </c>
      <c r="S340" s="22">
        <v>83000</v>
      </c>
    </row>
    <row r="341" spans="1:19" ht="14.45" customHeight="1" x14ac:dyDescent="0.25">
      <c r="B341" s="80">
        <v>234</v>
      </c>
      <c r="C341" s="62"/>
      <c r="D341" s="62"/>
      <c r="E341" s="62"/>
      <c r="F341" s="63" t="s">
        <v>46</v>
      </c>
      <c r="G341" s="58" t="s">
        <v>46</v>
      </c>
      <c r="H341" s="68" t="s">
        <v>415</v>
      </c>
      <c r="I341" s="65" t="str">
        <f t="shared" si="10"/>
        <v xml:space="preserve"> 747</v>
      </c>
      <c r="J341" s="66" t="s">
        <v>415</v>
      </c>
      <c r="K341" s="67">
        <f t="shared" si="11"/>
        <v>0</v>
      </c>
      <c r="L341" s="63" t="s">
        <v>156</v>
      </c>
      <c r="M341" s="1" t="s">
        <v>12</v>
      </c>
      <c r="P341" s="29" t="s">
        <v>592</v>
      </c>
      <c r="Q341" s="30">
        <v>93000</v>
      </c>
      <c r="R341" s="31">
        <v>93000</v>
      </c>
      <c r="S341" s="22"/>
    </row>
    <row r="342" spans="1:19" ht="14.45" customHeight="1" x14ac:dyDescent="0.25">
      <c r="A342" s="84"/>
      <c r="B342" s="16">
        <v>239</v>
      </c>
      <c r="C342" s="62"/>
      <c r="D342" s="62"/>
      <c r="E342" s="62"/>
      <c r="F342" s="63" t="s">
        <v>46</v>
      </c>
      <c r="G342" s="58" t="s">
        <v>46</v>
      </c>
      <c r="H342" s="68" t="s">
        <v>420</v>
      </c>
      <c r="I342" s="65" t="str">
        <f t="shared" si="10"/>
        <v xml:space="preserve"> 332</v>
      </c>
      <c r="J342" s="66" t="s">
        <v>420</v>
      </c>
      <c r="K342" s="67">
        <f t="shared" si="11"/>
        <v>0</v>
      </c>
      <c r="L342" s="63" t="s">
        <v>155</v>
      </c>
      <c r="M342" s="1" t="s">
        <v>12</v>
      </c>
      <c r="P342" s="18" t="s">
        <v>591</v>
      </c>
      <c r="Q342" s="28">
        <v>95000</v>
      </c>
      <c r="R342" s="73" t="e">
        <f>#REF!+#REF!</f>
        <v>#REF!</v>
      </c>
      <c r="S342" s="20">
        <v>83500</v>
      </c>
    </row>
    <row r="343" spans="1:19" ht="14.45" customHeight="1" x14ac:dyDescent="0.25">
      <c r="A343" s="84"/>
      <c r="B343" s="16">
        <v>240</v>
      </c>
      <c r="C343" s="62"/>
      <c r="D343" s="62"/>
      <c r="E343" s="62"/>
      <c r="F343" s="63" t="s">
        <v>46</v>
      </c>
      <c r="G343" s="58" t="s">
        <v>46</v>
      </c>
      <c r="H343" s="68" t="s">
        <v>421</v>
      </c>
      <c r="I343" s="65" t="str">
        <f t="shared" si="10"/>
        <v xml:space="preserve"> 312</v>
      </c>
      <c r="J343" s="66" t="s">
        <v>421</v>
      </c>
      <c r="K343" s="67">
        <f t="shared" si="11"/>
        <v>0</v>
      </c>
      <c r="L343" s="63" t="s">
        <v>159</v>
      </c>
      <c r="M343" s="1" t="s">
        <v>12</v>
      </c>
      <c r="P343" s="18" t="s">
        <v>591</v>
      </c>
      <c r="Q343" s="28">
        <v>98500</v>
      </c>
      <c r="R343" s="73" t="e">
        <f>#REF!+#REF!</f>
        <v>#REF!</v>
      </c>
      <c r="S343" s="20">
        <v>93000</v>
      </c>
    </row>
    <row r="344" spans="1:19" ht="14.45" customHeight="1" x14ac:dyDescent="0.25">
      <c r="A344" s="84"/>
      <c r="B344" s="80">
        <v>243</v>
      </c>
      <c r="C344" s="62"/>
      <c r="D344" s="62"/>
      <c r="E344" s="62"/>
      <c r="F344" s="63" t="s">
        <v>46</v>
      </c>
      <c r="G344" s="58" t="s">
        <v>46</v>
      </c>
      <c r="H344" s="64" t="s">
        <v>424</v>
      </c>
      <c r="I344" s="65" t="str">
        <f t="shared" si="10"/>
        <v xml:space="preserve"> 299</v>
      </c>
      <c r="J344" s="66" t="s">
        <v>424</v>
      </c>
      <c r="K344" s="67">
        <f t="shared" si="11"/>
        <v>0</v>
      </c>
      <c r="L344" s="63" t="s">
        <v>119</v>
      </c>
      <c r="M344" s="1" t="s">
        <v>12</v>
      </c>
      <c r="P344" s="18" t="s">
        <v>591</v>
      </c>
      <c r="Q344" s="28">
        <v>85000</v>
      </c>
      <c r="R344" s="73" t="e">
        <f>#REF!+#REF!</f>
        <v>#REF!</v>
      </c>
      <c r="S344" s="20">
        <v>79050</v>
      </c>
    </row>
    <row r="345" spans="1:19" ht="14.45" customHeight="1" x14ac:dyDescent="0.25">
      <c r="A345" s="84"/>
      <c r="B345" s="16">
        <v>256</v>
      </c>
      <c r="C345" s="62"/>
      <c r="D345" s="62"/>
      <c r="E345" s="62"/>
      <c r="F345" s="63" t="s">
        <v>46</v>
      </c>
      <c r="G345" s="58" t="s">
        <v>46</v>
      </c>
      <c r="H345" s="64" t="s">
        <v>435</v>
      </c>
      <c r="I345" s="65" t="str">
        <f t="shared" si="10"/>
        <v xml:space="preserve"> 778</v>
      </c>
      <c r="J345" s="66" t="s">
        <v>435</v>
      </c>
      <c r="K345" s="67">
        <f t="shared" si="11"/>
        <v>0</v>
      </c>
      <c r="L345" s="63" t="s">
        <v>150</v>
      </c>
      <c r="M345" s="1" t="s">
        <v>12</v>
      </c>
      <c r="P345" s="18" t="s">
        <v>591</v>
      </c>
      <c r="Q345" s="28">
        <v>115000</v>
      </c>
      <c r="R345" s="73" t="e">
        <f>#REF!+#REF!</f>
        <v>#REF!</v>
      </c>
      <c r="S345" s="20">
        <v>112500</v>
      </c>
    </row>
    <row r="346" spans="1:19" ht="14.45" customHeight="1" x14ac:dyDescent="0.25">
      <c r="A346" s="84"/>
      <c r="B346" s="80">
        <v>257</v>
      </c>
      <c r="C346" s="62"/>
      <c r="D346" s="62"/>
      <c r="E346" s="62"/>
      <c r="F346" s="63" t="s">
        <v>46</v>
      </c>
      <c r="G346" s="58" t="s">
        <v>46</v>
      </c>
      <c r="H346" s="64" t="s">
        <v>436</v>
      </c>
      <c r="I346" s="65" t="str">
        <f t="shared" si="10"/>
        <v xml:space="preserve"> 306</v>
      </c>
      <c r="J346" s="66" t="s">
        <v>436</v>
      </c>
      <c r="K346" s="67">
        <f t="shared" si="11"/>
        <v>0</v>
      </c>
      <c r="L346" s="63" t="s">
        <v>164</v>
      </c>
      <c r="M346" s="1" t="s">
        <v>12</v>
      </c>
      <c r="P346" s="29" t="s">
        <v>592</v>
      </c>
      <c r="Q346" s="30">
        <v>82000</v>
      </c>
      <c r="R346" s="76" t="e">
        <f>#REF!+#REF!</f>
        <v>#REF!</v>
      </c>
      <c r="S346" s="20">
        <v>85000</v>
      </c>
    </row>
    <row r="347" spans="1:19" ht="14.45" customHeight="1" x14ac:dyDescent="0.25">
      <c r="A347" s="84"/>
      <c r="B347" s="16">
        <v>258</v>
      </c>
      <c r="C347" s="62"/>
      <c r="D347" s="62"/>
      <c r="E347" s="62"/>
      <c r="F347" s="63" t="s">
        <v>46</v>
      </c>
      <c r="G347" s="58" t="s">
        <v>46</v>
      </c>
      <c r="H347" s="68" t="s">
        <v>437</v>
      </c>
      <c r="I347" s="65" t="str">
        <f t="shared" si="10"/>
        <v xml:space="preserve"> 384</v>
      </c>
      <c r="J347" s="66" t="s">
        <v>437</v>
      </c>
      <c r="K347" s="67">
        <f t="shared" si="11"/>
        <v>0</v>
      </c>
      <c r="L347" s="63" t="s">
        <v>165</v>
      </c>
      <c r="M347" s="1" t="s">
        <v>12</v>
      </c>
      <c r="P347" s="18" t="s">
        <v>591</v>
      </c>
      <c r="Q347" s="28">
        <v>90000</v>
      </c>
      <c r="R347" s="73" t="e">
        <f>#REF!+#REF!</f>
        <v>#REF!</v>
      </c>
      <c r="S347" s="20">
        <v>87500</v>
      </c>
    </row>
    <row r="348" spans="1:19" ht="14.45" customHeight="1" x14ac:dyDescent="0.25">
      <c r="A348" s="84"/>
      <c r="B348" s="80">
        <v>259</v>
      </c>
      <c r="C348" s="62"/>
      <c r="D348" s="62"/>
      <c r="E348" s="62"/>
      <c r="F348" s="63" t="s">
        <v>46</v>
      </c>
      <c r="G348" s="58" t="s">
        <v>46</v>
      </c>
      <c r="H348" s="64" t="s">
        <v>438</v>
      </c>
      <c r="I348" s="65" t="str">
        <f t="shared" si="10"/>
        <v xml:space="preserve"> 841</v>
      </c>
      <c r="J348" s="66" t="s">
        <v>438</v>
      </c>
      <c r="K348" s="67">
        <f t="shared" si="11"/>
        <v>0</v>
      </c>
      <c r="L348" s="63" t="s">
        <v>119</v>
      </c>
      <c r="M348" s="1" t="s">
        <v>12</v>
      </c>
      <c r="P348" s="18" t="s">
        <v>591</v>
      </c>
      <c r="Q348" s="28">
        <v>85000</v>
      </c>
      <c r="R348" s="73" t="e">
        <f>#REF!+#REF!</f>
        <v>#REF!</v>
      </c>
      <c r="S348" s="20">
        <v>78550</v>
      </c>
    </row>
    <row r="349" spans="1:19" ht="14.45" customHeight="1" x14ac:dyDescent="0.25">
      <c r="A349" s="84"/>
      <c r="B349" s="80">
        <v>261</v>
      </c>
      <c r="C349" s="62"/>
      <c r="D349" s="62"/>
      <c r="E349" s="62"/>
      <c r="F349" s="63" t="s">
        <v>46</v>
      </c>
      <c r="G349" s="58" t="s">
        <v>46</v>
      </c>
      <c r="H349" s="64" t="s">
        <v>440</v>
      </c>
      <c r="I349" s="65" t="str">
        <f t="shared" si="10"/>
        <v xml:space="preserve"> 848</v>
      </c>
      <c r="J349" s="66" t="s">
        <v>440</v>
      </c>
      <c r="K349" s="67">
        <f t="shared" si="11"/>
        <v>0</v>
      </c>
      <c r="L349" s="63" t="s">
        <v>152</v>
      </c>
      <c r="M349" s="1" t="s">
        <v>12</v>
      </c>
      <c r="P349" s="18" t="s">
        <v>591</v>
      </c>
      <c r="Q349" s="28">
        <v>120000</v>
      </c>
      <c r="R349" s="73" t="e">
        <f>#REF!+#REF!</f>
        <v>#REF!</v>
      </c>
      <c r="S349" s="20">
        <v>122000</v>
      </c>
    </row>
    <row r="350" spans="1:19" ht="14.45" customHeight="1" x14ac:dyDescent="0.25">
      <c r="A350" s="84"/>
      <c r="B350" s="80">
        <v>263</v>
      </c>
      <c r="C350" s="62"/>
      <c r="D350" s="62"/>
      <c r="E350" s="62"/>
      <c r="F350" s="63" t="s">
        <v>46</v>
      </c>
      <c r="G350" s="58" t="s">
        <v>46</v>
      </c>
      <c r="H350" s="64" t="s">
        <v>442</v>
      </c>
      <c r="I350" s="65" t="str">
        <f t="shared" si="10"/>
        <v xml:space="preserve"> 897</v>
      </c>
      <c r="J350" s="66" t="s">
        <v>442</v>
      </c>
      <c r="K350" s="67">
        <f t="shared" si="11"/>
        <v>0</v>
      </c>
      <c r="L350" s="63" t="s">
        <v>119</v>
      </c>
      <c r="M350" s="1" t="s">
        <v>12</v>
      </c>
      <c r="P350" s="18" t="s">
        <v>591</v>
      </c>
      <c r="Q350" s="28">
        <v>80000</v>
      </c>
      <c r="R350" s="73" t="e">
        <f>#REF!+#REF!</f>
        <v>#REF!</v>
      </c>
      <c r="S350" s="20">
        <v>77050</v>
      </c>
    </row>
    <row r="351" spans="1:19" ht="14.45" customHeight="1" x14ac:dyDescent="0.25">
      <c r="A351" s="84"/>
      <c r="B351" s="16">
        <v>264</v>
      </c>
      <c r="C351" s="62"/>
      <c r="D351" s="62"/>
      <c r="E351" s="62"/>
      <c r="F351" s="63" t="s">
        <v>46</v>
      </c>
      <c r="G351" s="58" t="s">
        <v>46</v>
      </c>
      <c r="H351" s="68" t="s">
        <v>443</v>
      </c>
      <c r="I351" s="65" t="str">
        <f t="shared" si="10"/>
        <v xml:space="preserve"> 631</v>
      </c>
      <c r="J351" s="66" t="s">
        <v>443</v>
      </c>
      <c r="K351" s="67">
        <f t="shared" si="11"/>
        <v>0</v>
      </c>
      <c r="L351" s="63" t="s">
        <v>148</v>
      </c>
      <c r="M351" s="1" t="s">
        <v>12</v>
      </c>
      <c r="P351" s="18" t="s">
        <v>591</v>
      </c>
      <c r="Q351" s="28">
        <v>97500</v>
      </c>
      <c r="R351" s="73" t="e">
        <f>#REF!+#REF!</f>
        <v>#REF!</v>
      </c>
      <c r="S351" s="20">
        <v>92500</v>
      </c>
    </row>
    <row r="352" spans="1:19" ht="14.45" customHeight="1" x14ac:dyDescent="0.25">
      <c r="A352" s="84"/>
      <c r="B352" s="80">
        <v>266</v>
      </c>
      <c r="C352" s="62"/>
      <c r="D352" s="62"/>
      <c r="E352" s="62"/>
      <c r="F352" s="63" t="s">
        <v>46</v>
      </c>
      <c r="G352" s="58" t="s">
        <v>46</v>
      </c>
      <c r="H352" s="64" t="s">
        <v>445</v>
      </c>
      <c r="I352" s="65" t="str">
        <f t="shared" si="10"/>
        <v xml:space="preserve"> 360</v>
      </c>
      <c r="J352" s="66" t="s">
        <v>445</v>
      </c>
      <c r="K352" s="67">
        <f t="shared" si="11"/>
        <v>0</v>
      </c>
      <c r="L352" s="63" t="s">
        <v>110</v>
      </c>
      <c r="M352" s="1" t="s">
        <v>12</v>
      </c>
      <c r="P352" s="29" t="s">
        <v>592</v>
      </c>
      <c r="Q352" s="30">
        <v>83000</v>
      </c>
      <c r="R352" s="76" t="e">
        <f>#REF!+#REF!</f>
        <v>#REF!</v>
      </c>
      <c r="S352" s="20">
        <v>85000</v>
      </c>
    </row>
    <row r="353" spans="1:19" ht="14.45" customHeight="1" x14ac:dyDescent="0.25">
      <c r="A353" s="84"/>
      <c r="B353" s="16">
        <v>267</v>
      </c>
      <c r="C353" s="62"/>
      <c r="D353" s="62"/>
      <c r="E353" s="62"/>
      <c r="F353" s="63" t="s">
        <v>46</v>
      </c>
      <c r="G353" s="58" t="s">
        <v>46</v>
      </c>
      <c r="H353" s="68" t="s">
        <v>446</v>
      </c>
      <c r="I353" s="65" t="str">
        <f t="shared" si="10"/>
        <v xml:space="preserve"> 873</v>
      </c>
      <c r="J353" s="66" t="s">
        <v>446</v>
      </c>
      <c r="K353" s="67">
        <f t="shared" si="11"/>
        <v>0</v>
      </c>
      <c r="L353" s="63" t="s">
        <v>168</v>
      </c>
      <c r="M353" s="1" t="s">
        <v>12</v>
      </c>
      <c r="P353" s="18" t="s">
        <v>591</v>
      </c>
      <c r="Q353" s="28">
        <v>90000</v>
      </c>
      <c r="R353" s="73" t="e">
        <f>#REF!+#REF!</f>
        <v>#REF!</v>
      </c>
      <c r="S353" s="20">
        <v>83000</v>
      </c>
    </row>
    <row r="354" spans="1:19" ht="14.45" customHeight="1" x14ac:dyDescent="0.25">
      <c r="A354" s="84"/>
      <c r="B354" s="16">
        <v>268</v>
      </c>
      <c r="C354" s="62"/>
      <c r="D354" s="62"/>
      <c r="E354" s="62"/>
      <c r="F354" s="63" t="s">
        <v>46</v>
      </c>
      <c r="G354" s="58" t="s">
        <v>46</v>
      </c>
      <c r="H354" s="69" t="s">
        <v>447</v>
      </c>
      <c r="I354" s="65" t="str">
        <f t="shared" si="10"/>
        <v xml:space="preserve"> 849</v>
      </c>
      <c r="J354" s="66" t="s">
        <v>447</v>
      </c>
      <c r="K354" s="67">
        <f t="shared" si="11"/>
        <v>0</v>
      </c>
      <c r="L354" s="79" t="s">
        <v>169</v>
      </c>
      <c r="M354" s="1" t="s">
        <v>12</v>
      </c>
      <c r="P354" s="18" t="s">
        <v>591</v>
      </c>
      <c r="Q354" s="28">
        <v>95000</v>
      </c>
      <c r="R354" s="73" t="e">
        <f>#REF!+#REF!</f>
        <v>#REF!</v>
      </c>
      <c r="S354" s="25">
        <v>92000</v>
      </c>
    </row>
    <row r="355" spans="1:19" ht="14.45" customHeight="1" x14ac:dyDescent="0.25">
      <c r="A355" s="84"/>
      <c r="B355" s="80">
        <v>269</v>
      </c>
      <c r="C355" s="62"/>
      <c r="D355" s="62"/>
      <c r="E355" s="62"/>
      <c r="F355" s="63" t="s">
        <v>46</v>
      </c>
      <c r="G355" s="58" t="s">
        <v>46</v>
      </c>
      <c r="H355" s="64" t="s">
        <v>448</v>
      </c>
      <c r="I355" s="65" t="str">
        <f t="shared" si="10"/>
        <v xml:space="preserve"> 453</v>
      </c>
      <c r="J355" s="66" t="s">
        <v>448</v>
      </c>
      <c r="K355" s="67">
        <f t="shared" si="11"/>
        <v>0</v>
      </c>
      <c r="L355" s="63" t="s">
        <v>158</v>
      </c>
      <c r="M355" s="1" t="s">
        <v>12</v>
      </c>
      <c r="P355" s="29" t="s">
        <v>592</v>
      </c>
      <c r="Q355" s="30">
        <v>84500</v>
      </c>
      <c r="R355" s="31" t="e">
        <f>#REF!+#REF!</f>
        <v>#REF!</v>
      </c>
      <c r="S355" s="20">
        <v>87000</v>
      </c>
    </row>
    <row r="356" spans="1:19" ht="14.45" customHeight="1" x14ac:dyDescent="0.25">
      <c r="A356" s="84"/>
      <c r="B356" s="16">
        <v>270</v>
      </c>
      <c r="C356" s="62"/>
      <c r="D356" s="62"/>
      <c r="E356" s="62"/>
      <c r="F356" s="63" t="s">
        <v>46</v>
      </c>
      <c r="G356" s="58" t="s">
        <v>46</v>
      </c>
      <c r="H356" s="64" t="s">
        <v>449</v>
      </c>
      <c r="I356" s="65" t="str">
        <f t="shared" si="10"/>
        <v xml:space="preserve"> 705</v>
      </c>
      <c r="J356" s="66" t="s">
        <v>449</v>
      </c>
      <c r="K356" s="67">
        <f t="shared" si="11"/>
        <v>0</v>
      </c>
      <c r="L356" s="63" t="s">
        <v>158</v>
      </c>
      <c r="M356" s="1" t="s">
        <v>12</v>
      </c>
      <c r="P356" s="18" t="s">
        <v>591</v>
      </c>
      <c r="Q356" s="28">
        <v>90000</v>
      </c>
      <c r="R356" s="73" t="e">
        <f>#REF!+#REF!</f>
        <v>#REF!</v>
      </c>
      <c r="S356" s="20">
        <v>84000</v>
      </c>
    </row>
    <row r="357" spans="1:19" ht="14.45" customHeight="1" x14ac:dyDescent="0.25">
      <c r="B357" s="80">
        <v>271</v>
      </c>
      <c r="C357" s="62"/>
      <c r="D357" s="62"/>
      <c r="E357" s="62"/>
      <c r="F357" s="63" t="s">
        <v>46</v>
      </c>
      <c r="G357" s="58" t="s">
        <v>46</v>
      </c>
      <c r="H357" s="68" t="s">
        <v>450</v>
      </c>
      <c r="I357" s="65" t="str">
        <f t="shared" si="10"/>
        <v xml:space="preserve"> 584</v>
      </c>
      <c r="J357" s="66" t="s">
        <v>450</v>
      </c>
      <c r="K357" s="67">
        <f t="shared" si="11"/>
        <v>0</v>
      </c>
      <c r="L357" s="63" t="s">
        <v>151</v>
      </c>
      <c r="M357" s="1" t="s">
        <v>12</v>
      </c>
      <c r="P357" s="29" t="s">
        <v>592</v>
      </c>
      <c r="Q357" s="30">
        <v>80000</v>
      </c>
      <c r="R357" s="31">
        <v>80000</v>
      </c>
      <c r="S357" s="20"/>
    </row>
    <row r="358" spans="1:19" ht="14.45" customHeight="1" x14ac:dyDescent="0.25">
      <c r="A358" s="84"/>
      <c r="B358" s="80">
        <v>274</v>
      </c>
      <c r="C358" s="62"/>
      <c r="D358" s="62"/>
      <c r="E358" s="62"/>
      <c r="F358" s="63" t="s">
        <v>46</v>
      </c>
      <c r="G358" s="58" t="s">
        <v>46</v>
      </c>
      <c r="H358" s="64" t="s">
        <v>453</v>
      </c>
      <c r="I358" s="65" t="str">
        <f t="shared" si="10"/>
        <v xml:space="preserve"> 572</v>
      </c>
      <c r="J358" s="66" t="s">
        <v>454</v>
      </c>
      <c r="K358" s="67">
        <f t="shared" si="11"/>
        <v>1</v>
      </c>
      <c r="L358" s="63" t="s">
        <v>110</v>
      </c>
      <c r="M358" s="1" t="s">
        <v>12</v>
      </c>
      <c r="P358" s="18" t="s">
        <v>591</v>
      </c>
      <c r="Q358" s="28">
        <v>97500</v>
      </c>
      <c r="R358" s="73" t="e">
        <f>#REF!+#REF!</f>
        <v>#REF!</v>
      </c>
      <c r="S358" s="20">
        <v>92500</v>
      </c>
    </row>
    <row r="359" spans="1:19" ht="14.45" customHeight="1" x14ac:dyDescent="0.25">
      <c r="A359" s="84"/>
      <c r="B359" s="16">
        <v>276</v>
      </c>
      <c r="C359" s="62"/>
      <c r="D359" s="62"/>
      <c r="E359" s="62"/>
      <c r="F359" s="63" t="s">
        <v>30</v>
      </c>
      <c r="G359" s="58" t="s">
        <v>46</v>
      </c>
      <c r="H359" s="64" t="s">
        <v>456</v>
      </c>
      <c r="I359" s="65" t="str">
        <f t="shared" si="10"/>
        <v xml:space="preserve"> 642</v>
      </c>
      <c r="J359" s="66" t="s">
        <v>456</v>
      </c>
      <c r="K359" s="67">
        <f t="shared" si="11"/>
        <v>0</v>
      </c>
      <c r="L359" s="63" t="s">
        <v>95</v>
      </c>
      <c r="M359" s="1" t="s">
        <v>12</v>
      </c>
      <c r="P359" s="74" t="s">
        <v>591</v>
      </c>
      <c r="Q359" s="28">
        <v>92500</v>
      </c>
      <c r="R359" s="75" t="e">
        <f>#REF!+#REF!</f>
        <v>#REF!</v>
      </c>
      <c r="S359" s="20">
        <v>92500</v>
      </c>
    </row>
    <row r="360" spans="1:19" ht="14.45" customHeight="1" x14ac:dyDescent="0.25">
      <c r="A360" s="84"/>
      <c r="B360" s="16">
        <v>277</v>
      </c>
      <c r="C360" s="62"/>
      <c r="D360" s="62"/>
      <c r="E360" s="62"/>
      <c r="F360" s="63" t="s">
        <v>46</v>
      </c>
      <c r="G360" s="58" t="s">
        <v>46</v>
      </c>
      <c r="H360" s="69" t="s">
        <v>457</v>
      </c>
      <c r="I360" s="65" t="str">
        <f t="shared" si="10"/>
        <v xml:space="preserve"> 876</v>
      </c>
      <c r="J360" s="66" t="s">
        <v>457</v>
      </c>
      <c r="K360" s="67">
        <f t="shared" si="11"/>
        <v>0</v>
      </c>
      <c r="L360" s="79" t="s">
        <v>169</v>
      </c>
      <c r="M360" s="1" t="s">
        <v>12</v>
      </c>
      <c r="P360" s="18" t="s">
        <v>591</v>
      </c>
      <c r="Q360" s="28">
        <v>95000</v>
      </c>
      <c r="R360" s="73" t="e">
        <f>#REF!+#REF!</f>
        <v>#REF!</v>
      </c>
      <c r="S360" s="25">
        <v>92000</v>
      </c>
    </row>
    <row r="361" spans="1:19" ht="14.45" customHeight="1" x14ac:dyDescent="0.25">
      <c r="A361" s="84"/>
      <c r="B361" s="80">
        <v>278</v>
      </c>
      <c r="C361" s="62"/>
      <c r="D361" s="62"/>
      <c r="E361" s="62"/>
      <c r="F361" s="63" t="s">
        <v>46</v>
      </c>
      <c r="G361" s="58" t="s">
        <v>46</v>
      </c>
      <c r="H361" s="68" t="s">
        <v>458</v>
      </c>
      <c r="I361" s="65" t="str">
        <f t="shared" si="10"/>
        <v xml:space="preserve"> 197</v>
      </c>
      <c r="J361" s="66" t="s">
        <v>458</v>
      </c>
      <c r="K361" s="67">
        <f t="shared" si="11"/>
        <v>0</v>
      </c>
      <c r="L361" s="63" t="s">
        <v>172</v>
      </c>
      <c r="M361" s="1" t="s">
        <v>12</v>
      </c>
      <c r="P361" s="29" t="s">
        <v>592</v>
      </c>
      <c r="Q361" s="30">
        <v>80000</v>
      </c>
      <c r="R361" s="31" t="e">
        <f>#REF!+#REF!</f>
        <v>#REF!</v>
      </c>
      <c r="S361" s="25">
        <v>80000</v>
      </c>
    </row>
    <row r="362" spans="1:19" ht="14.45" customHeight="1" x14ac:dyDescent="0.25">
      <c r="A362" s="84"/>
      <c r="B362" s="16">
        <v>279</v>
      </c>
      <c r="C362" s="62"/>
      <c r="D362" s="62"/>
      <c r="E362" s="62"/>
      <c r="F362" s="63" t="s">
        <v>46</v>
      </c>
      <c r="G362" s="58" t="s">
        <v>46</v>
      </c>
      <c r="H362" s="64" t="s">
        <v>459</v>
      </c>
      <c r="I362" s="65" t="str">
        <f t="shared" si="10"/>
        <v xml:space="preserve"> 652</v>
      </c>
      <c r="J362" s="66" t="s">
        <v>459</v>
      </c>
      <c r="K362" s="67">
        <f t="shared" si="11"/>
        <v>0</v>
      </c>
      <c r="L362" s="63" t="s">
        <v>173</v>
      </c>
      <c r="M362" s="1" t="s">
        <v>12</v>
      </c>
      <c r="P362" s="18" t="s">
        <v>591</v>
      </c>
      <c r="Q362" s="28">
        <v>95000</v>
      </c>
      <c r="R362" s="73" t="e">
        <f>#REF!+#REF!</f>
        <v>#REF!</v>
      </c>
      <c r="S362" s="20">
        <v>90000</v>
      </c>
    </row>
    <row r="363" spans="1:19" ht="14.45" customHeight="1" x14ac:dyDescent="0.25">
      <c r="A363" s="84"/>
      <c r="B363" s="16">
        <v>280</v>
      </c>
      <c r="C363" s="62"/>
      <c r="D363" s="62"/>
      <c r="E363" s="62"/>
      <c r="F363" s="63" t="s">
        <v>46</v>
      </c>
      <c r="G363" s="58" t="s">
        <v>46</v>
      </c>
      <c r="H363" s="68" t="s">
        <v>460</v>
      </c>
      <c r="I363" s="65" t="str">
        <f t="shared" si="10"/>
        <v xml:space="preserve"> 264</v>
      </c>
      <c r="J363" s="66" t="s">
        <v>460</v>
      </c>
      <c r="K363" s="67">
        <f t="shared" si="11"/>
        <v>0</v>
      </c>
      <c r="L363" s="63" t="s">
        <v>148</v>
      </c>
      <c r="M363" s="1" t="s">
        <v>12</v>
      </c>
      <c r="P363" s="18" t="s">
        <v>591</v>
      </c>
      <c r="Q363" s="28">
        <v>92500</v>
      </c>
      <c r="R363" s="73" t="e">
        <f>#REF!+#REF!</f>
        <v>#REF!</v>
      </c>
      <c r="S363" s="20">
        <v>90000</v>
      </c>
    </row>
    <row r="364" spans="1:19" ht="14.45" customHeight="1" x14ac:dyDescent="0.25">
      <c r="A364" s="84"/>
      <c r="B364" s="16">
        <v>283</v>
      </c>
      <c r="C364" s="62"/>
      <c r="D364" s="62"/>
      <c r="E364" s="62"/>
      <c r="F364" s="63" t="s">
        <v>51</v>
      </c>
      <c r="G364" s="58" t="s">
        <v>46</v>
      </c>
      <c r="H364" s="68" t="s">
        <v>462</v>
      </c>
      <c r="I364" s="65" t="str">
        <f t="shared" si="10"/>
        <v xml:space="preserve"> 331</v>
      </c>
      <c r="J364" s="66" t="s">
        <v>462</v>
      </c>
      <c r="K364" s="67">
        <f t="shared" si="11"/>
        <v>0</v>
      </c>
      <c r="L364" s="63" t="s">
        <v>171</v>
      </c>
      <c r="M364" s="1" t="s">
        <v>12</v>
      </c>
      <c r="P364" s="18" t="s">
        <v>591</v>
      </c>
      <c r="Q364" s="28">
        <v>90000</v>
      </c>
      <c r="R364" s="73" t="e">
        <f>#REF!+#REF!</f>
        <v>#REF!</v>
      </c>
      <c r="S364" s="20">
        <v>85000</v>
      </c>
    </row>
    <row r="365" spans="1:19" ht="14.45" customHeight="1" x14ac:dyDescent="0.25">
      <c r="A365" s="84"/>
      <c r="B365" s="80">
        <v>284</v>
      </c>
      <c r="C365" s="62"/>
      <c r="D365" s="62"/>
      <c r="E365" s="62"/>
      <c r="F365" s="63" t="s">
        <v>46</v>
      </c>
      <c r="G365" s="58" t="s">
        <v>46</v>
      </c>
      <c r="H365" s="64" t="s">
        <v>463</v>
      </c>
      <c r="I365" s="65" t="str">
        <f t="shared" si="10"/>
        <v xml:space="preserve"> 969</v>
      </c>
      <c r="J365" s="66" t="s">
        <v>463</v>
      </c>
      <c r="K365" s="67">
        <f t="shared" si="11"/>
        <v>0</v>
      </c>
      <c r="L365" s="63" t="s">
        <v>125</v>
      </c>
      <c r="M365" s="1" t="s">
        <v>12</v>
      </c>
      <c r="P365" s="29" t="s">
        <v>592</v>
      </c>
      <c r="Q365" s="30">
        <v>83000</v>
      </c>
      <c r="R365" s="31" t="e">
        <f>#REF!+#REF!</f>
        <v>#REF!</v>
      </c>
      <c r="S365" s="20">
        <v>80000</v>
      </c>
    </row>
    <row r="366" spans="1:19" ht="14.45" customHeight="1" x14ac:dyDescent="0.25">
      <c r="A366" s="84"/>
      <c r="B366" s="16">
        <v>285</v>
      </c>
      <c r="C366" s="62"/>
      <c r="D366" s="62"/>
      <c r="E366" s="62"/>
      <c r="F366" s="63" t="s">
        <v>46</v>
      </c>
      <c r="G366" s="58" t="s">
        <v>46</v>
      </c>
      <c r="H366" s="64" t="s">
        <v>464</v>
      </c>
      <c r="I366" s="65" t="str">
        <f t="shared" si="10"/>
        <v xml:space="preserve"> 465</v>
      </c>
      <c r="J366" s="66" t="s">
        <v>464</v>
      </c>
      <c r="K366" s="67">
        <f t="shared" si="11"/>
        <v>0</v>
      </c>
      <c r="L366" s="63" t="s">
        <v>157</v>
      </c>
      <c r="M366" s="1" t="s">
        <v>12</v>
      </c>
      <c r="P366" s="18" t="s">
        <v>591</v>
      </c>
      <c r="Q366" s="28">
        <v>90000</v>
      </c>
      <c r="R366" s="73" t="e">
        <f>#REF!+#REF!</f>
        <v>#REF!</v>
      </c>
      <c r="S366" s="20">
        <v>85000</v>
      </c>
    </row>
    <row r="367" spans="1:19" ht="14.45" customHeight="1" x14ac:dyDescent="0.25">
      <c r="A367" s="84"/>
      <c r="B367" s="80">
        <v>287</v>
      </c>
      <c r="C367" s="62"/>
      <c r="D367" s="62"/>
      <c r="E367" s="62"/>
      <c r="F367" s="63" t="s">
        <v>46</v>
      </c>
      <c r="G367" s="58" t="s">
        <v>46</v>
      </c>
      <c r="H367" s="68" t="s">
        <v>466</v>
      </c>
      <c r="I367" s="65" t="str">
        <f t="shared" si="10"/>
        <v xml:space="preserve"> 256</v>
      </c>
      <c r="J367" s="66" t="s">
        <v>466</v>
      </c>
      <c r="K367" s="67">
        <f t="shared" si="11"/>
        <v>0</v>
      </c>
      <c r="L367" s="63" t="s">
        <v>148</v>
      </c>
      <c r="M367" s="1" t="s">
        <v>12</v>
      </c>
      <c r="P367" s="29" t="s">
        <v>592</v>
      </c>
      <c r="Q367" s="30">
        <v>96500</v>
      </c>
      <c r="R367" s="76" t="e">
        <f>#REF!+#REF!</f>
        <v>#REF!</v>
      </c>
      <c r="S367" s="20">
        <v>99000</v>
      </c>
    </row>
    <row r="368" spans="1:19" ht="14.45" customHeight="1" x14ac:dyDescent="0.25">
      <c r="A368" s="84"/>
      <c r="B368" s="16">
        <v>288</v>
      </c>
      <c r="C368" s="62"/>
      <c r="D368" s="62"/>
      <c r="E368" s="62"/>
      <c r="F368" s="63" t="s">
        <v>46</v>
      </c>
      <c r="G368" s="58" t="s">
        <v>46</v>
      </c>
      <c r="H368" s="68" t="s">
        <v>467</v>
      </c>
      <c r="I368" s="65" t="str">
        <f t="shared" si="10"/>
        <v xml:space="preserve"> 113</v>
      </c>
      <c r="J368" s="66" t="s">
        <v>467</v>
      </c>
      <c r="K368" s="67">
        <f t="shared" si="11"/>
        <v>0</v>
      </c>
      <c r="L368" s="63" t="s">
        <v>116</v>
      </c>
      <c r="M368" s="1" t="s">
        <v>12</v>
      </c>
      <c r="P368" s="18" t="s">
        <v>591</v>
      </c>
      <c r="Q368" s="28">
        <v>90000</v>
      </c>
      <c r="R368" s="73" t="e">
        <f>#REF!+#REF!</f>
        <v>#REF!</v>
      </c>
      <c r="S368" s="20">
        <v>85000</v>
      </c>
    </row>
    <row r="369" spans="1:19" ht="14.45" customHeight="1" x14ac:dyDescent="0.25">
      <c r="A369" s="84"/>
      <c r="B369" s="80">
        <v>290</v>
      </c>
      <c r="C369" s="62"/>
      <c r="D369" s="62"/>
      <c r="E369" s="62"/>
      <c r="F369" s="63" t="s">
        <v>46</v>
      </c>
      <c r="G369" s="58" t="s">
        <v>46</v>
      </c>
      <c r="H369" s="78" t="s">
        <v>469</v>
      </c>
      <c r="I369" s="65" t="str">
        <f t="shared" si="10"/>
        <v xml:space="preserve"> 839</v>
      </c>
      <c r="J369" s="66" t="s">
        <v>469</v>
      </c>
      <c r="K369" s="67">
        <f t="shared" si="11"/>
        <v>0</v>
      </c>
      <c r="L369" s="79" t="s">
        <v>169</v>
      </c>
      <c r="M369" s="1" t="s">
        <v>12</v>
      </c>
      <c r="P369" s="29" t="s">
        <v>592</v>
      </c>
      <c r="Q369" s="30">
        <v>88000</v>
      </c>
      <c r="R369" s="76" t="e">
        <f>#REF!+#REF!</f>
        <v>#REF!</v>
      </c>
      <c r="S369" s="25">
        <v>90000</v>
      </c>
    </row>
    <row r="370" spans="1:19" ht="14.45" customHeight="1" x14ac:dyDescent="0.25">
      <c r="A370" s="84"/>
      <c r="B370" s="80">
        <v>291</v>
      </c>
      <c r="C370" s="62"/>
      <c r="D370" s="62"/>
      <c r="E370" s="62"/>
      <c r="F370" s="63" t="s">
        <v>46</v>
      </c>
      <c r="G370" s="58" t="s">
        <v>46</v>
      </c>
      <c r="H370" s="64" t="s">
        <v>470</v>
      </c>
      <c r="I370" s="65" t="str">
        <f t="shared" si="10"/>
        <v xml:space="preserve"> 633</v>
      </c>
      <c r="J370" s="66" t="s">
        <v>470</v>
      </c>
      <c r="K370" s="67">
        <f t="shared" si="11"/>
        <v>0</v>
      </c>
      <c r="L370" s="63" t="s">
        <v>119</v>
      </c>
      <c r="M370" s="1" t="s">
        <v>12</v>
      </c>
      <c r="P370" s="18" t="s">
        <v>591</v>
      </c>
      <c r="Q370" s="28">
        <v>85000</v>
      </c>
      <c r="R370" s="73" t="e">
        <f>#REF!+#REF!</f>
        <v>#REF!</v>
      </c>
      <c r="S370" s="20">
        <v>78550</v>
      </c>
    </row>
    <row r="371" spans="1:19" ht="14.45" customHeight="1" x14ac:dyDescent="0.25">
      <c r="A371" s="84"/>
      <c r="B371" s="80">
        <v>292</v>
      </c>
      <c r="C371" s="62"/>
      <c r="D371" s="62"/>
      <c r="E371" s="62"/>
      <c r="F371" s="63" t="s">
        <v>46</v>
      </c>
      <c r="G371" s="58" t="s">
        <v>46</v>
      </c>
      <c r="H371" s="64" t="s">
        <v>471</v>
      </c>
      <c r="I371" s="65" t="str">
        <f t="shared" si="10"/>
        <v xml:space="preserve"> 551</v>
      </c>
      <c r="J371" s="66" t="s">
        <v>471</v>
      </c>
      <c r="K371" s="67">
        <f t="shared" si="11"/>
        <v>0</v>
      </c>
      <c r="L371" s="63" t="s">
        <v>110</v>
      </c>
      <c r="M371" s="1" t="s">
        <v>12</v>
      </c>
      <c r="P371" s="18" t="s">
        <v>591</v>
      </c>
      <c r="Q371" s="28">
        <v>90000</v>
      </c>
      <c r="R371" s="73" t="e">
        <f>#REF!+#REF!</f>
        <v>#REF!</v>
      </c>
      <c r="S371" s="20">
        <v>85000</v>
      </c>
    </row>
    <row r="372" spans="1:19" ht="14.45" customHeight="1" x14ac:dyDescent="0.25">
      <c r="A372" s="84"/>
      <c r="B372" s="16">
        <v>295</v>
      </c>
      <c r="C372" s="62"/>
      <c r="D372" s="62"/>
      <c r="E372" s="62"/>
      <c r="F372" s="63" t="s">
        <v>46</v>
      </c>
      <c r="G372" s="58" t="s">
        <v>46</v>
      </c>
      <c r="H372" s="64" t="s">
        <v>474</v>
      </c>
      <c r="I372" s="65" t="str">
        <f t="shared" si="10"/>
        <v xml:space="preserve"> 385</v>
      </c>
      <c r="J372" s="66" t="s">
        <v>474</v>
      </c>
      <c r="K372" s="67">
        <f t="shared" si="11"/>
        <v>0</v>
      </c>
      <c r="L372" s="63" t="s">
        <v>173</v>
      </c>
      <c r="M372" s="1" t="s">
        <v>12</v>
      </c>
      <c r="P372" s="18" t="s">
        <v>591</v>
      </c>
      <c r="Q372" s="28">
        <v>90000</v>
      </c>
      <c r="R372" s="73" t="e">
        <f>#REF!+#REF!</f>
        <v>#REF!</v>
      </c>
      <c r="S372" s="20">
        <v>85000</v>
      </c>
    </row>
    <row r="373" spans="1:19" ht="14.45" customHeight="1" x14ac:dyDescent="0.25">
      <c r="A373" s="84"/>
      <c r="B373" s="80">
        <v>236</v>
      </c>
      <c r="C373" s="62"/>
      <c r="D373" s="62"/>
      <c r="E373" s="62"/>
      <c r="F373" s="63" t="s">
        <v>49</v>
      </c>
      <c r="G373" s="58" t="s">
        <v>49</v>
      </c>
      <c r="H373" s="68" t="s">
        <v>417</v>
      </c>
      <c r="I373" s="65" t="str">
        <f t="shared" si="10"/>
        <v xml:space="preserve"> 356</v>
      </c>
      <c r="J373" s="66" t="s">
        <v>417</v>
      </c>
      <c r="K373" s="67">
        <f t="shared" si="11"/>
        <v>0</v>
      </c>
      <c r="L373" s="63" t="s">
        <v>83</v>
      </c>
      <c r="M373" s="1" t="s">
        <v>12</v>
      </c>
      <c r="P373" s="29" t="s">
        <v>592</v>
      </c>
      <c r="Q373" s="30">
        <v>79500</v>
      </c>
      <c r="R373" s="31" t="e">
        <f>#REF!+#REF!</f>
        <v>#REF!</v>
      </c>
      <c r="S373" s="20">
        <v>79500</v>
      </c>
    </row>
    <row r="374" spans="1:19" ht="14.45" customHeight="1" x14ac:dyDescent="0.25">
      <c r="B374" s="80">
        <v>260</v>
      </c>
      <c r="C374" s="62"/>
      <c r="D374" s="62"/>
      <c r="E374" s="62"/>
      <c r="F374" s="63" t="s">
        <v>49</v>
      </c>
      <c r="G374" s="58" t="s">
        <v>49</v>
      </c>
      <c r="H374" s="68" t="s">
        <v>439</v>
      </c>
      <c r="I374" s="65" t="str">
        <f t="shared" si="10"/>
        <v xml:space="preserve"> 547</v>
      </c>
      <c r="J374" s="66" t="s">
        <v>439</v>
      </c>
      <c r="K374" s="67">
        <f t="shared" si="11"/>
        <v>0</v>
      </c>
      <c r="L374" s="63" t="s">
        <v>166</v>
      </c>
      <c r="M374" s="1" t="s">
        <v>12</v>
      </c>
      <c r="P374" s="29" t="s">
        <v>592</v>
      </c>
      <c r="Q374" s="30">
        <v>90000</v>
      </c>
      <c r="R374" s="31">
        <v>90000</v>
      </c>
      <c r="S374" s="20"/>
    </row>
    <row r="375" spans="1:19" ht="14.45" customHeight="1" x14ac:dyDescent="0.25">
      <c r="A375" s="84"/>
      <c r="B375" s="80">
        <v>275</v>
      </c>
      <c r="C375" s="62"/>
      <c r="D375" s="62"/>
      <c r="E375" s="62"/>
      <c r="F375" s="63" t="s">
        <v>49</v>
      </c>
      <c r="G375" s="58" t="s">
        <v>49</v>
      </c>
      <c r="H375" s="68" t="s">
        <v>455</v>
      </c>
      <c r="I375" s="65" t="str">
        <f t="shared" si="10"/>
        <v xml:space="preserve"> 956</v>
      </c>
      <c r="J375" s="66" t="s">
        <v>455</v>
      </c>
      <c r="K375" s="67">
        <f t="shared" si="11"/>
        <v>0</v>
      </c>
      <c r="L375" s="63" t="s">
        <v>171</v>
      </c>
      <c r="M375" s="1" t="s">
        <v>12</v>
      </c>
      <c r="P375" s="29" t="s">
        <v>592</v>
      </c>
      <c r="Q375" s="30">
        <v>82000</v>
      </c>
      <c r="R375" s="31" t="e">
        <f>#REF!+#REF!</f>
        <v>#REF!</v>
      </c>
      <c r="S375" s="20">
        <v>85000</v>
      </c>
    </row>
    <row r="376" spans="1:19" ht="14.45" customHeight="1" x14ac:dyDescent="0.25">
      <c r="A376" s="84"/>
      <c r="B376" s="14">
        <v>216</v>
      </c>
      <c r="C376" s="62"/>
      <c r="D376" s="62"/>
      <c r="E376" s="62"/>
      <c r="F376" s="63" t="s">
        <v>30</v>
      </c>
      <c r="G376" s="58" t="s">
        <v>30</v>
      </c>
      <c r="H376" s="68" t="s">
        <v>402</v>
      </c>
      <c r="I376" s="65" t="str">
        <f t="shared" si="10"/>
        <v xml:space="preserve"> 890</v>
      </c>
      <c r="J376" s="66" t="s">
        <v>402</v>
      </c>
      <c r="K376" s="67">
        <f t="shared" si="11"/>
        <v>0</v>
      </c>
      <c r="L376" s="63" t="s">
        <v>149</v>
      </c>
      <c r="M376" s="1" t="s">
        <v>12</v>
      </c>
      <c r="P376" s="18" t="s">
        <v>591</v>
      </c>
      <c r="Q376" s="28">
        <v>165000</v>
      </c>
      <c r="R376" s="73" t="e">
        <f>#REF!+#REF!</f>
        <v>#REF!</v>
      </c>
      <c r="S376" s="20">
        <v>150000</v>
      </c>
    </row>
    <row r="377" spans="1:19" ht="14.45" customHeight="1" x14ac:dyDescent="0.25">
      <c r="B377" s="80">
        <v>219</v>
      </c>
      <c r="C377" s="62"/>
      <c r="D377" s="62"/>
      <c r="E377" s="62"/>
      <c r="F377" s="63" t="s">
        <v>30</v>
      </c>
      <c r="G377" s="58" t="s">
        <v>30</v>
      </c>
      <c r="H377" s="68" t="s">
        <v>405</v>
      </c>
      <c r="I377" s="65" t="str">
        <f t="shared" si="10"/>
        <v xml:space="preserve"> 413</v>
      </c>
      <c r="J377" s="66" t="s">
        <v>405</v>
      </c>
      <c r="K377" s="67">
        <f t="shared" si="11"/>
        <v>0</v>
      </c>
      <c r="L377" s="63" t="s">
        <v>151</v>
      </c>
      <c r="M377" s="1" t="s">
        <v>12</v>
      </c>
      <c r="P377" s="29" t="s">
        <v>592</v>
      </c>
      <c r="Q377" s="30">
        <v>84000</v>
      </c>
      <c r="R377" s="31">
        <v>84000</v>
      </c>
      <c r="S377" s="22"/>
    </row>
    <row r="378" spans="1:19" ht="14.45" customHeight="1" x14ac:dyDescent="0.25">
      <c r="A378" s="84"/>
      <c r="B378" s="80">
        <v>221</v>
      </c>
      <c r="C378" s="62"/>
      <c r="D378" s="62"/>
      <c r="E378" s="62"/>
      <c r="F378" s="63" t="s">
        <v>46</v>
      </c>
      <c r="G378" s="58" t="s">
        <v>30</v>
      </c>
      <c r="H378" s="64" t="s">
        <v>407</v>
      </c>
      <c r="I378" s="65" t="str">
        <f t="shared" si="10"/>
        <v xml:space="preserve"> 668</v>
      </c>
      <c r="J378" s="66" t="s">
        <v>407</v>
      </c>
      <c r="K378" s="67">
        <f t="shared" si="11"/>
        <v>0</v>
      </c>
      <c r="L378" s="63" t="s">
        <v>95</v>
      </c>
      <c r="M378" s="1" t="s">
        <v>12</v>
      </c>
      <c r="P378" s="29" t="s">
        <v>592</v>
      </c>
      <c r="Q378" s="30">
        <v>90000</v>
      </c>
      <c r="R378" s="31" t="e">
        <f>#REF!+#REF!</f>
        <v>#REF!</v>
      </c>
      <c r="S378" s="20">
        <v>92000</v>
      </c>
    </row>
    <row r="379" spans="1:19" ht="14.45" customHeight="1" x14ac:dyDescent="0.25">
      <c r="B379" s="80">
        <v>223</v>
      </c>
      <c r="C379" s="62"/>
      <c r="D379" s="62"/>
      <c r="E379" s="62"/>
      <c r="F379" s="63" t="s">
        <v>30</v>
      </c>
      <c r="G379" s="58" t="s">
        <v>30</v>
      </c>
      <c r="H379" s="68" t="s">
        <v>409</v>
      </c>
      <c r="I379" s="65" t="str">
        <f t="shared" si="10"/>
        <v xml:space="preserve"> 932</v>
      </c>
      <c r="J379" s="66" t="s">
        <v>409</v>
      </c>
      <c r="K379" s="67">
        <f t="shared" si="11"/>
        <v>0</v>
      </c>
      <c r="L379" s="63" t="s">
        <v>153</v>
      </c>
      <c r="M379" s="1" t="s">
        <v>12</v>
      </c>
      <c r="P379" s="29" t="s">
        <v>592</v>
      </c>
      <c r="Q379" s="30">
        <v>90000</v>
      </c>
      <c r="R379" s="31">
        <v>90000</v>
      </c>
      <c r="S379" s="20"/>
    </row>
    <row r="380" spans="1:19" ht="14.45" customHeight="1" x14ac:dyDescent="0.25">
      <c r="A380" s="84"/>
      <c r="B380" s="80">
        <v>232</v>
      </c>
      <c r="C380" s="62"/>
      <c r="D380" s="62"/>
      <c r="E380" s="62"/>
      <c r="F380" s="63" t="s">
        <v>30</v>
      </c>
      <c r="G380" s="58" t="s">
        <v>30</v>
      </c>
      <c r="H380" s="64" t="s">
        <v>413</v>
      </c>
      <c r="I380" s="65" t="str">
        <f t="shared" si="10"/>
        <v xml:space="preserve"> 522</v>
      </c>
      <c r="J380" s="66" t="s">
        <v>413</v>
      </c>
      <c r="K380" s="67">
        <f t="shared" si="11"/>
        <v>0</v>
      </c>
      <c r="L380" s="63" t="s">
        <v>150</v>
      </c>
      <c r="M380" s="1" t="s">
        <v>12</v>
      </c>
      <c r="P380" s="29" t="s">
        <v>592</v>
      </c>
      <c r="Q380" s="30">
        <v>115000</v>
      </c>
      <c r="R380" s="31" t="e">
        <f>#REF!+#REF!</f>
        <v>#REF!</v>
      </c>
      <c r="S380" s="22">
        <v>119000</v>
      </c>
    </row>
    <row r="381" spans="1:19" ht="14.45" customHeight="1" x14ac:dyDescent="0.25">
      <c r="B381" s="80">
        <v>262</v>
      </c>
      <c r="C381" s="62"/>
      <c r="D381" s="62"/>
      <c r="E381" s="62"/>
      <c r="F381" s="63" t="s">
        <v>30</v>
      </c>
      <c r="G381" s="58" t="s">
        <v>30</v>
      </c>
      <c r="H381" s="68" t="s">
        <v>441</v>
      </c>
      <c r="I381" s="65" t="str">
        <f t="shared" si="10"/>
        <v xml:space="preserve"> 965</v>
      </c>
      <c r="J381" s="66" t="s">
        <v>441</v>
      </c>
      <c r="K381" s="67">
        <f t="shared" si="11"/>
        <v>0</v>
      </c>
      <c r="L381" s="63" t="s">
        <v>167</v>
      </c>
      <c r="M381" s="1" t="s">
        <v>12</v>
      </c>
      <c r="P381" s="29" t="s">
        <v>592</v>
      </c>
      <c r="Q381" s="30">
        <v>85000</v>
      </c>
      <c r="R381" s="31">
        <v>85000</v>
      </c>
      <c r="S381" s="20"/>
    </row>
    <row r="382" spans="1:19" ht="14.45" customHeight="1" x14ac:dyDescent="0.25">
      <c r="A382" s="84"/>
      <c r="B382" s="80">
        <v>217</v>
      </c>
      <c r="C382" s="62"/>
      <c r="D382" s="62"/>
      <c r="E382" s="62"/>
      <c r="F382" s="63" t="s">
        <v>23</v>
      </c>
      <c r="G382" s="58" t="s">
        <v>23</v>
      </c>
      <c r="H382" s="68" t="s">
        <v>403</v>
      </c>
      <c r="I382" s="65" t="str">
        <f t="shared" si="10"/>
        <v xml:space="preserve"> 851</v>
      </c>
      <c r="J382" s="66" t="s">
        <v>403</v>
      </c>
      <c r="K382" s="67">
        <f t="shared" si="11"/>
        <v>0</v>
      </c>
      <c r="L382" s="63" t="s">
        <v>148</v>
      </c>
      <c r="M382" s="1" t="s">
        <v>12</v>
      </c>
      <c r="P382" s="29" t="s">
        <v>592</v>
      </c>
      <c r="Q382" s="30">
        <v>80000</v>
      </c>
      <c r="R382" s="76" t="e">
        <f>#REF!+#REF!</f>
        <v>#REF!</v>
      </c>
      <c r="S382" s="20">
        <v>84000</v>
      </c>
    </row>
    <row r="383" spans="1:19" ht="14.45" customHeight="1" x14ac:dyDescent="0.25">
      <c r="A383" s="84"/>
      <c r="B383" s="80">
        <v>222</v>
      </c>
      <c r="C383" s="62"/>
      <c r="D383" s="62"/>
      <c r="E383" s="62"/>
      <c r="F383" s="63" t="s">
        <v>23</v>
      </c>
      <c r="G383" s="58" t="s">
        <v>23</v>
      </c>
      <c r="H383" s="64" t="s">
        <v>408</v>
      </c>
      <c r="I383" s="65" t="str">
        <f t="shared" si="10"/>
        <v xml:space="preserve"> 322</v>
      </c>
      <c r="J383" s="66" t="s">
        <v>408</v>
      </c>
      <c r="K383" s="67">
        <f t="shared" si="11"/>
        <v>0</v>
      </c>
      <c r="L383" s="63" t="s">
        <v>152</v>
      </c>
      <c r="M383" s="1" t="s">
        <v>12</v>
      </c>
      <c r="P383" s="18" t="s">
        <v>591</v>
      </c>
      <c r="Q383" s="28">
        <v>120000</v>
      </c>
      <c r="R383" s="73" t="e">
        <f>#REF!+#REF!</f>
        <v>#REF!</v>
      </c>
      <c r="S383" s="20">
        <v>122000</v>
      </c>
    </row>
    <row r="384" spans="1:19" ht="14.45" customHeight="1" x14ac:dyDescent="0.25">
      <c r="A384" s="84"/>
      <c r="B384" s="80">
        <v>224</v>
      </c>
      <c r="C384" s="62"/>
      <c r="D384" s="62"/>
      <c r="E384" s="62"/>
      <c r="F384" s="63" t="s">
        <v>23</v>
      </c>
      <c r="G384" s="58" t="s">
        <v>23</v>
      </c>
      <c r="H384" s="64" t="s">
        <v>410</v>
      </c>
      <c r="I384" s="65" t="str">
        <f t="shared" si="10"/>
        <v xml:space="preserve"> 640</v>
      </c>
      <c r="J384" s="66" t="s">
        <v>410</v>
      </c>
      <c r="K384" s="67">
        <f t="shared" si="11"/>
        <v>0</v>
      </c>
      <c r="L384" s="63" t="s">
        <v>152</v>
      </c>
      <c r="M384" s="1" t="s">
        <v>12</v>
      </c>
      <c r="P384" s="18" t="s">
        <v>591</v>
      </c>
      <c r="Q384" s="28">
        <v>120000</v>
      </c>
      <c r="R384" s="73" t="e">
        <f>#REF!+#REF!</f>
        <v>#REF!</v>
      </c>
      <c r="S384" s="20">
        <v>122000</v>
      </c>
    </row>
    <row r="385" spans="1:19" ht="14.45" customHeight="1" x14ac:dyDescent="0.25">
      <c r="A385" s="84"/>
      <c r="B385" s="80">
        <v>238</v>
      </c>
      <c r="C385" s="62"/>
      <c r="D385" s="62"/>
      <c r="E385" s="62"/>
      <c r="F385" s="63" t="s">
        <v>23</v>
      </c>
      <c r="G385" s="58" t="s">
        <v>23</v>
      </c>
      <c r="H385" s="64" t="s">
        <v>419</v>
      </c>
      <c r="I385" s="65" t="str">
        <f t="shared" si="10"/>
        <v xml:space="preserve"> 210</v>
      </c>
      <c r="J385" s="66" t="s">
        <v>419</v>
      </c>
      <c r="K385" s="67">
        <f t="shared" si="11"/>
        <v>0</v>
      </c>
      <c r="L385" s="63" t="s">
        <v>158</v>
      </c>
      <c r="M385" s="1" t="s">
        <v>12</v>
      </c>
      <c r="P385" s="29" t="s">
        <v>592</v>
      </c>
      <c r="Q385" s="30">
        <v>88500</v>
      </c>
      <c r="R385" s="31" t="e">
        <f>#REF!+#REF!</f>
        <v>#REF!</v>
      </c>
      <c r="S385" s="20">
        <v>90000</v>
      </c>
    </row>
    <row r="386" spans="1:19" ht="14.45" customHeight="1" x14ac:dyDescent="0.25">
      <c r="A386" s="84"/>
      <c r="B386" s="80">
        <v>242</v>
      </c>
      <c r="C386" s="62"/>
      <c r="D386" s="62"/>
      <c r="E386" s="62"/>
      <c r="F386" s="63" t="s">
        <v>23</v>
      </c>
      <c r="G386" s="58" t="s">
        <v>23</v>
      </c>
      <c r="H386" s="64" t="s">
        <v>423</v>
      </c>
      <c r="I386" s="65" t="str">
        <f t="shared" si="10"/>
        <v xml:space="preserve"> 690</v>
      </c>
      <c r="J386" s="66" t="s">
        <v>423</v>
      </c>
      <c r="K386" s="67">
        <f t="shared" si="11"/>
        <v>0</v>
      </c>
      <c r="L386" s="63" t="s">
        <v>158</v>
      </c>
      <c r="M386" s="1" t="s">
        <v>12</v>
      </c>
      <c r="P386" s="29" t="s">
        <v>592</v>
      </c>
      <c r="Q386" s="30">
        <v>85000</v>
      </c>
      <c r="R386" s="31" t="e">
        <f>#REF!+#REF!</f>
        <v>#REF!</v>
      </c>
      <c r="S386" s="20">
        <v>87000</v>
      </c>
    </row>
    <row r="387" spans="1:19" ht="14.45" customHeight="1" x14ac:dyDescent="0.25">
      <c r="A387" s="84"/>
      <c r="B387" s="80">
        <v>265</v>
      </c>
      <c r="C387" s="62"/>
      <c r="D387" s="62"/>
      <c r="E387" s="62"/>
      <c r="F387" s="63" t="s">
        <v>23</v>
      </c>
      <c r="G387" s="58" t="s">
        <v>23</v>
      </c>
      <c r="H387" s="64" t="s">
        <v>444</v>
      </c>
      <c r="I387" s="65" t="str">
        <f t="shared" si="10"/>
        <v xml:space="preserve"> 364</v>
      </c>
      <c r="J387" s="66" t="s">
        <v>444</v>
      </c>
      <c r="K387" s="67">
        <f t="shared" si="11"/>
        <v>0</v>
      </c>
      <c r="L387" s="63" t="s">
        <v>152</v>
      </c>
      <c r="M387" s="1" t="s">
        <v>12</v>
      </c>
      <c r="P387" s="18" t="s">
        <v>591</v>
      </c>
      <c r="Q387" s="28">
        <v>120000</v>
      </c>
      <c r="R387" s="73" t="e">
        <f>#REF!+#REF!</f>
        <v>#REF!</v>
      </c>
      <c r="S387" s="20">
        <v>122000</v>
      </c>
    </row>
    <row r="388" spans="1:19" ht="14.45" customHeight="1" x14ac:dyDescent="0.25">
      <c r="A388" s="84"/>
      <c r="B388" s="80">
        <v>272</v>
      </c>
      <c r="C388" s="62"/>
      <c r="D388" s="62"/>
      <c r="E388" s="62"/>
      <c r="F388" s="63" t="s">
        <v>23</v>
      </c>
      <c r="G388" s="58" t="s">
        <v>23</v>
      </c>
      <c r="H388" s="64" t="s">
        <v>451</v>
      </c>
      <c r="I388" s="65" t="str">
        <f t="shared" si="10"/>
        <v xml:space="preserve"> 874</v>
      </c>
      <c r="J388" s="66" t="s">
        <v>451</v>
      </c>
      <c r="K388" s="67">
        <f t="shared" si="11"/>
        <v>0</v>
      </c>
      <c r="L388" s="63" t="s">
        <v>152</v>
      </c>
      <c r="M388" s="1" t="s">
        <v>12</v>
      </c>
      <c r="P388" s="18" t="s">
        <v>591</v>
      </c>
      <c r="Q388" s="28">
        <v>120000</v>
      </c>
      <c r="R388" s="73" t="e">
        <f>#REF!+#REF!</f>
        <v>#REF!</v>
      </c>
      <c r="S388" s="20">
        <v>122000</v>
      </c>
    </row>
    <row r="389" spans="1:19" ht="14.45" customHeight="1" x14ac:dyDescent="0.25">
      <c r="B389" s="81">
        <v>191</v>
      </c>
      <c r="C389" s="62"/>
      <c r="D389" s="62"/>
      <c r="E389" s="62"/>
      <c r="F389" s="63" t="s">
        <v>33</v>
      </c>
      <c r="G389" s="58" t="s">
        <v>33</v>
      </c>
      <c r="H389" s="68" t="s">
        <v>377</v>
      </c>
      <c r="I389" s="65" t="str">
        <f t="shared" si="10"/>
        <v xml:space="preserve"> 142</v>
      </c>
      <c r="J389" s="66" t="s">
        <v>377</v>
      </c>
      <c r="K389" s="67">
        <f t="shared" si="11"/>
        <v>0</v>
      </c>
      <c r="L389" s="63" t="s">
        <v>138</v>
      </c>
      <c r="M389" s="1" t="s">
        <v>12</v>
      </c>
      <c r="P389" s="29" t="s">
        <v>592</v>
      </c>
      <c r="Q389" s="30">
        <v>113000</v>
      </c>
      <c r="R389" s="31">
        <v>113000</v>
      </c>
      <c r="S389" s="20"/>
    </row>
    <row r="390" spans="1:19" ht="14.45" customHeight="1" x14ac:dyDescent="0.25">
      <c r="A390" s="84"/>
      <c r="B390" s="81">
        <v>202</v>
      </c>
      <c r="C390" s="62"/>
      <c r="D390" s="62"/>
      <c r="E390" s="62"/>
      <c r="F390" s="63" t="s">
        <v>33</v>
      </c>
      <c r="G390" s="58" t="s">
        <v>33</v>
      </c>
      <c r="H390" s="64" t="s">
        <v>388</v>
      </c>
      <c r="I390" s="65" t="str">
        <f t="shared" si="10"/>
        <v xml:space="preserve"> 171</v>
      </c>
      <c r="J390" s="66" t="s">
        <v>388</v>
      </c>
      <c r="K390" s="67">
        <f t="shared" si="11"/>
        <v>0</v>
      </c>
      <c r="L390" s="63" t="s">
        <v>142</v>
      </c>
      <c r="M390" s="1" t="s">
        <v>12</v>
      </c>
      <c r="P390" s="29" t="s">
        <v>592</v>
      </c>
      <c r="Q390" s="30">
        <v>143000</v>
      </c>
      <c r="R390" s="31" t="e">
        <f>#REF!+#REF!</f>
        <v>#REF!</v>
      </c>
      <c r="S390" s="20">
        <v>145000</v>
      </c>
    </row>
    <row r="391" spans="1:19" ht="14.45" customHeight="1" x14ac:dyDescent="0.25">
      <c r="B391" s="16">
        <v>203</v>
      </c>
      <c r="C391" s="62"/>
      <c r="D391" s="62"/>
      <c r="E391" s="62"/>
      <c r="F391" s="63" t="s">
        <v>33</v>
      </c>
      <c r="G391" s="58" t="s">
        <v>33</v>
      </c>
      <c r="H391" s="68" t="s">
        <v>389</v>
      </c>
      <c r="I391" s="65" t="str">
        <f t="shared" ref="I391:I426" si="12">REPLACE(H391,1,3, )</f>
        <v xml:space="preserve"> 145</v>
      </c>
      <c r="J391" s="66" t="s">
        <v>389</v>
      </c>
      <c r="K391" s="67">
        <f t="shared" ref="K391:K426" si="13">IF(H391=J391,0,1)</f>
        <v>0</v>
      </c>
      <c r="L391" s="63" t="s">
        <v>143</v>
      </c>
      <c r="M391" s="1" t="s">
        <v>12</v>
      </c>
      <c r="P391" s="18" t="s">
        <v>591</v>
      </c>
      <c r="Q391" s="28">
        <v>0</v>
      </c>
      <c r="R391" s="73" t="e">
        <f>#REF!+#REF!</f>
        <v>#REF!</v>
      </c>
      <c r="S391" s="20"/>
    </row>
    <row r="392" spans="1:19" ht="14.45" customHeight="1" x14ac:dyDescent="0.25">
      <c r="A392" s="84"/>
      <c r="B392" s="81">
        <v>204</v>
      </c>
      <c r="C392" s="62"/>
      <c r="D392" s="62"/>
      <c r="E392" s="62"/>
      <c r="F392" s="63" t="s">
        <v>33</v>
      </c>
      <c r="G392" s="58" t="s">
        <v>33</v>
      </c>
      <c r="H392" s="68" t="s">
        <v>390</v>
      </c>
      <c r="I392" s="65" t="str">
        <f t="shared" si="12"/>
        <v xml:space="preserve"> 234</v>
      </c>
      <c r="J392" s="66" t="s">
        <v>390</v>
      </c>
      <c r="K392" s="67">
        <f t="shared" si="13"/>
        <v>0</v>
      </c>
      <c r="L392" s="63" t="s">
        <v>75</v>
      </c>
      <c r="M392" s="1" t="s">
        <v>12</v>
      </c>
      <c r="P392" s="29" t="s">
        <v>592</v>
      </c>
      <c r="Q392" s="30">
        <v>172500</v>
      </c>
      <c r="R392" s="31" t="e">
        <f>#REF!+#REF!</f>
        <v>#REF!</v>
      </c>
      <c r="S392" s="20">
        <v>177500</v>
      </c>
    </row>
    <row r="393" spans="1:19" ht="14.45" customHeight="1" x14ac:dyDescent="0.25">
      <c r="A393" s="84"/>
      <c r="B393" s="16">
        <v>205</v>
      </c>
      <c r="C393" s="62"/>
      <c r="D393" s="62"/>
      <c r="E393" s="62"/>
      <c r="F393" s="63" t="s">
        <v>33</v>
      </c>
      <c r="G393" s="58" t="s">
        <v>33</v>
      </c>
      <c r="H393" s="68" t="s">
        <v>391</v>
      </c>
      <c r="I393" s="65" t="str">
        <f t="shared" si="12"/>
        <v xml:space="preserve"> 136</v>
      </c>
      <c r="J393" s="66" t="s">
        <v>391</v>
      </c>
      <c r="K393" s="67">
        <f t="shared" si="13"/>
        <v>0</v>
      </c>
      <c r="L393" s="63" t="s">
        <v>144</v>
      </c>
      <c r="M393" s="1" t="s">
        <v>12</v>
      </c>
      <c r="P393" s="18" t="s">
        <v>591</v>
      </c>
      <c r="Q393" s="28">
        <v>135000</v>
      </c>
      <c r="R393" s="73" t="e">
        <f>#REF!+#REF!</f>
        <v>#REF!</v>
      </c>
      <c r="S393" s="20">
        <v>132000</v>
      </c>
    </row>
    <row r="394" spans="1:19" ht="14.45" customHeight="1" x14ac:dyDescent="0.25">
      <c r="A394" s="84"/>
      <c r="B394" s="81">
        <v>206</v>
      </c>
      <c r="C394" s="62"/>
      <c r="D394" s="62"/>
      <c r="E394" s="62"/>
      <c r="F394" s="63" t="s">
        <v>33</v>
      </c>
      <c r="G394" s="58" t="s">
        <v>33</v>
      </c>
      <c r="H394" s="64" t="s">
        <v>392</v>
      </c>
      <c r="I394" s="65" t="str">
        <f t="shared" si="12"/>
        <v xml:space="preserve"> 984</v>
      </c>
      <c r="J394" s="66" t="s">
        <v>392</v>
      </c>
      <c r="K394" s="67">
        <f t="shared" si="13"/>
        <v>0</v>
      </c>
      <c r="L394" s="63" t="s">
        <v>142</v>
      </c>
      <c r="M394" s="1" t="s">
        <v>12</v>
      </c>
      <c r="P394" s="29" t="s">
        <v>592</v>
      </c>
      <c r="Q394" s="30">
        <v>143000</v>
      </c>
      <c r="R394" s="31" t="e">
        <f>#REF!+#REF!</f>
        <v>#REF!</v>
      </c>
      <c r="S394" s="20">
        <v>145000</v>
      </c>
    </row>
    <row r="395" spans="1:19" ht="14.45" customHeight="1" x14ac:dyDescent="0.25">
      <c r="A395" s="84"/>
      <c r="B395" s="16">
        <v>207</v>
      </c>
      <c r="C395" s="62"/>
      <c r="D395" s="62"/>
      <c r="E395" s="62"/>
      <c r="F395" s="63" t="s">
        <v>33</v>
      </c>
      <c r="G395" s="58" t="s">
        <v>33</v>
      </c>
      <c r="H395" s="64" t="s">
        <v>393</v>
      </c>
      <c r="I395" s="65" t="str">
        <f t="shared" si="12"/>
        <v xml:space="preserve"> 759</v>
      </c>
      <c r="J395" s="66" t="s">
        <v>393</v>
      </c>
      <c r="K395" s="67">
        <f t="shared" si="13"/>
        <v>0</v>
      </c>
      <c r="L395" s="63" t="s">
        <v>142</v>
      </c>
      <c r="M395" s="1" t="s">
        <v>12</v>
      </c>
      <c r="P395" s="18" t="s">
        <v>591</v>
      </c>
      <c r="Q395" s="28">
        <v>142500</v>
      </c>
      <c r="R395" s="73" t="e">
        <f>#REF!+#REF!</f>
        <v>#REF!</v>
      </c>
      <c r="S395" s="20">
        <v>145000</v>
      </c>
    </row>
    <row r="396" spans="1:19" ht="14.45" customHeight="1" x14ac:dyDescent="0.25">
      <c r="A396" s="84"/>
      <c r="B396" s="14">
        <v>208</v>
      </c>
      <c r="C396" s="62"/>
      <c r="D396" s="62"/>
      <c r="E396" s="62"/>
      <c r="F396" s="63" t="s">
        <v>33</v>
      </c>
      <c r="G396" s="58" t="s">
        <v>33</v>
      </c>
      <c r="H396" s="68" t="s">
        <v>394</v>
      </c>
      <c r="I396" s="65" t="str">
        <f t="shared" si="12"/>
        <v xml:space="preserve"> 242</v>
      </c>
      <c r="J396" s="66" t="s">
        <v>394</v>
      </c>
      <c r="K396" s="67">
        <f t="shared" si="13"/>
        <v>0</v>
      </c>
      <c r="L396" s="63" t="s">
        <v>145</v>
      </c>
      <c r="M396" s="1" t="s">
        <v>12</v>
      </c>
      <c r="P396" s="18" t="s">
        <v>591</v>
      </c>
      <c r="Q396" s="28">
        <v>110000</v>
      </c>
      <c r="R396" s="73" t="e">
        <f>#REF!+#REF!</f>
        <v>#REF!</v>
      </c>
      <c r="S396" s="20">
        <v>92500</v>
      </c>
    </row>
    <row r="397" spans="1:19" ht="14.45" customHeight="1" x14ac:dyDescent="0.25">
      <c r="B397" s="80">
        <v>209</v>
      </c>
      <c r="C397" s="62"/>
      <c r="D397" s="62"/>
      <c r="E397" s="62"/>
      <c r="F397" s="63" t="s">
        <v>33</v>
      </c>
      <c r="G397" s="58" t="s">
        <v>33</v>
      </c>
      <c r="H397" s="68" t="s">
        <v>395</v>
      </c>
      <c r="I397" s="65" t="str">
        <f t="shared" si="12"/>
        <v xml:space="preserve"> 780</v>
      </c>
      <c r="J397" s="66" t="s">
        <v>395</v>
      </c>
      <c r="K397" s="67">
        <f t="shared" si="13"/>
        <v>0</v>
      </c>
      <c r="L397" s="63" t="s">
        <v>146</v>
      </c>
      <c r="M397" s="1" t="s">
        <v>12</v>
      </c>
      <c r="P397" s="29" t="s">
        <v>592</v>
      </c>
      <c r="Q397" s="30">
        <v>132500</v>
      </c>
      <c r="R397" s="31">
        <v>132500</v>
      </c>
      <c r="S397" s="20"/>
    </row>
    <row r="398" spans="1:19" ht="14.45" customHeight="1" x14ac:dyDescent="0.25">
      <c r="A398" s="84"/>
      <c r="B398" s="14">
        <v>210</v>
      </c>
      <c r="C398" s="62"/>
      <c r="D398" s="62"/>
      <c r="E398" s="62"/>
      <c r="F398" s="63" t="s">
        <v>33</v>
      </c>
      <c r="G398" s="58" t="s">
        <v>33</v>
      </c>
      <c r="H398" s="64" t="s">
        <v>396</v>
      </c>
      <c r="I398" s="65" t="str">
        <f t="shared" si="12"/>
        <v xml:space="preserve"> 252</v>
      </c>
      <c r="J398" s="66" t="s">
        <v>396</v>
      </c>
      <c r="K398" s="67">
        <f t="shared" si="13"/>
        <v>0</v>
      </c>
      <c r="L398" s="63" t="s">
        <v>142</v>
      </c>
      <c r="M398" s="1" t="s">
        <v>12</v>
      </c>
      <c r="P398" s="18" t="s">
        <v>591</v>
      </c>
      <c r="Q398" s="28">
        <v>130000</v>
      </c>
      <c r="R398" s="73" t="e">
        <f>#REF!+#REF!</f>
        <v>#REF!</v>
      </c>
      <c r="S398" s="20">
        <v>127500</v>
      </c>
    </row>
    <row r="399" spans="1:19" ht="14.45" customHeight="1" x14ac:dyDescent="0.25">
      <c r="A399" s="84"/>
      <c r="B399" s="80">
        <v>211</v>
      </c>
      <c r="C399" s="62"/>
      <c r="D399" s="62"/>
      <c r="E399" s="62"/>
      <c r="F399" s="63" t="s">
        <v>33</v>
      </c>
      <c r="G399" s="58" t="s">
        <v>33</v>
      </c>
      <c r="H399" s="64" t="s">
        <v>397</v>
      </c>
      <c r="I399" s="65" t="str">
        <f t="shared" si="12"/>
        <v xml:space="preserve"> 261</v>
      </c>
      <c r="J399" s="66" t="s">
        <v>397</v>
      </c>
      <c r="K399" s="67">
        <f t="shared" si="13"/>
        <v>0</v>
      </c>
      <c r="L399" s="63" t="s">
        <v>142</v>
      </c>
      <c r="M399" s="1" t="s">
        <v>12</v>
      </c>
      <c r="P399" s="29" t="s">
        <v>592</v>
      </c>
      <c r="Q399" s="30">
        <v>125000</v>
      </c>
      <c r="R399" s="31" t="e">
        <f>#REF!+#REF!</f>
        <v>#REF!</v>
      </c>
      <c r="S399" s="20">
        <v>127500</v>
      </c>
    </row>
    <row r="400" spans="1:19" ht="14.45" customHeight="1" x14ac:dyDescent="0.25">
      <c r="A400" s="84"/>
      <c r="B400" s="80">
        <v>213</v>
      </c>
      <c r="C400" s="62"/>
      <c r="D400" s="62"/>
      <c r="E400" s="62"/>
      <c r="F400" s="63" t="s">
        <v>33</v>
      </c>
      <c r="G400" s="58" t="s">
        <v>33</v>
      </c>
      <c r="H400" s="68" t="s">
        <v>399</v>
      </c>
      <c r="I400" s="65" t="str">
        <f t="shared" si="12"/>
        <v xml:space="preserve"> 043</v>
      </c>
      <c r="J400" s="66" t="s">
        <v>399</v>
      </c>
      <c r="K400" s="67">
        <f t="shared" si="13"/>
        <v>0</v>
      </c>
      <c r="L400" s="63" t="s">
        <v>148</v>
      </c>
      <c r="M400" s="1" t="s">
        <v>12</v>
      </c>
      <c r="P400" s="29" t="s">
        <v>592</v>
      </c>
      <c r="Q400" s="30">
        <v>105000</v>
      </c>
      <c r="R400" s="31" t="e">
        <f>#REF!+#REF!</f>
        <v>#REF!</v>
      </c>
      <c r="S400" s="20">
        <v>107500</v>
      </c>
    </row>
    <row r="401" spans="1:19" ht="14.45" customHeight="1" x14ac:dyDescent="0.25">
      <c r="A401" s="84"/>
      <c r="B401" s="80">
        <v>246</v>
      </c>
      <c r="C401" s="62"/>
      <c r="D401" s="62"/>
      <c r="E401" s="62"/>
      <c r="F401" s="63" t="s">
        <v>50</v>
      </c>
      <c r="G401" s="58" t="s">
        <v>50</v>
      </c>
      <c r="H401" s="68" t="s">
        <v>427</v>
      </c>
      <c r="I401" s="65" t="str">
        <f t="shared" si="12"/>
        <v xml:space="preserve"> 482</v>
      </c>
      <c r="J401" s="66" t="s">
        <v>427</v>
      </c>
      <c r="K401" s="67">
        <f t="shared" si="13"/>
        <v>0</v>
      </c>
      <c r="L401" s="63" t="s">
        <v>160</v>
      </c>
      <c r="M401" s="1" t="s">
        <v>12</v>
      </c>
      <c r="P401" s="29" t="s">
        <v>592</v>
      </c>
      <c r="Q401" s="30">
        <v>150000</v>
      </c>
      <c r="R401" s="31" t="e">
        <f>#REF!+#REF!</f>
        <v>#REF!</v>
      </c>
      <c r="S401" s="20">
        <v>153000</v>
      </c>
    </row>
    <row r="402" spans="1:19" ht="14.45" customHeight="1" x14ac:dyDescent="0.25">
      <c r="A402" s="84"/>
      <c r="B402" s="81">
        <v>154</v>
      </c>
      <c r="C402" s="62"/>
      <c r="D402" s="62"/>
      <c r="E402" s="62"/>
      <c r="F402" s="63" t="s">
        <v>42</v>
      </c>
      <c r="G402" s="58" t="s">
        <v>42</v>
      </c>
      <c r="H402" s="68" t="s">
        <v>341</v>
      </c>
      <c r="I402" s="65" t="str">
        <f t="shared" si="12"/>
        <v xml:space="preserve"> 926</v>
      </c>
      <c r="J402" s="66" t="s">
        <v>341</v>
      </c>
      <c r="K402" s="67">
        <f t="shared" si="13"/>
        <v>0</v>
      </c>
      <c r="L402" s="63" t="s">
        <v>123</v>
      </c>
      <c r="M402" s="1" t="s">
        <v>12</v>
      </c>
      <c r="P402" s="29" t="s">
        <v>592</v>
      </c>
      <c r="Q402" s="30">
        <v>77500</v>
      </c>
      <c r="R402" s="31" t="e">
        <f>#REF!+#REF!</f>
        <v>#REF!</v>
      </c>
      <c r="S402" s="20">
        <v>80000</v>
      </c>
    </row>
    <row r="403" spans="1:19" ht="14.45" customHeight="1" x14ac:dyDescent="0.25">
      <c r="A403" s="84"/>
      <c r="B403" s="14">
        <v>155</v>
      </c>
      <c r="C403" s="62"/>
      <c r="D403" s="62"/>
      <c r="E403" s="62"/>
      <c r="F403" s="63" t="s">
        <v>42</v>
      </c>
      <c r="G403" s="58" t="s">
        <v>42</v>
      </c>
      <c r="H403" s="69" t="s">
        <v>342</v>
      </c>
      <c r="I403" s="65" t="str">
        <f t="shared" si="12"/>
        <v xml:space="preserve"> 983</v>
      </c>
      <c r="J403" s="66" t="s">
        <v>342</v>
      </c>
      <c r="K403" s="67">
        <f t="shared" si="13"/>
        <v>0</v>
      </c>
      <c r="L403" s="63" t="s">
        <v>120</v>
      </c>
      <c r="M403" s="1" t="s">
        <v>12</v>
      </c>
      <c r="P403" s="18" t="s">
        <v>591</v>
      </c>
      <c r="Q403" s="28">
        <v>87000</v>
      </c>
      <c r="R403" s="73" t="e">
        <f>#REF!+#REF!</f>
        <v>#REF!</v>
      </c>
      <c r="S403" s="25">
        <v>80000</v>
      </c>
    </row>
    <row r="404" spans="1:19" ht="14.45" customHeight="1" x14ac:dyDescent="0.25">
      <c r="A404" s="84"/>
      <c r="B404" s="14">
        <v>157</v>
      </c>
      <c r="C404" s="62"/>
      <c r="D404" s="62"/>
      <c r="E404" s="62"/>
      <c r="F404" s="63" t="s">
        <v>42</v>
      </c>
      <c r="G404" s="58" t="s">
        <v>42</v>
      </c>
      <c r="H404" s="68" t="s">
        <v>344</v>
      </c>
      <c r="I404" s="65" t="str">
        <f t="shared" si="12"/>
        <v xml:space="preserve"> 814</v>
      </c>
      <c r="J404" s="66" t="s">
        <v>344</v>
      </c>
      <c r="K404" s="67">
        <f t="shared" si="13"/>
        <v>0</v>
      </c>
      <c r="L404" s="63" t="s">
        <v>124</v>
      </c>
      <c r="M404" s="1" t="s">
        <v>12</v>
      </c>
      <c r="P404" s="18" t="s">
        <v>591</v>
      </c>
      <c r="Q404" s="28">
        <v>120000</v>
      </c>
      <c r="R404" s="73" t="e">
        <f>#REF!+#REF!</f>
        <v>#REF!</v>
      </c>
      <c r="S404" s="25">
        <v>87000</v>
      </c>
    </row>
    <row r="405" spans="1:19" ht="14.45" customHeight="1" x14ac:dyDescent="0.25">
      <c r="A405" s="84"/>
      <c r="B405" s="14">
        <v>158</v>
      </c>
      <c r="C405" s="62"/>
      <c r="D405" s="62"/>
      <c r="E405" s="62"/>
      <c r="F405" s="63" t="s">
        <v>42</v>
      </c>
      <c r="G405" s="58" t="s">
        <v>42</v>
      </c>
      <c r="H405" s="68" t="s">
        <v>345</v>
      </c>
      <c r="I405" s="65" t="str">
        <f t="shared" si="12"/>
        <v xml:space="preserve"> 199</v>
      </c>
      <c r="J405" s="66" t="s">
        <v>345</v>
      </c>
      <c r="K405" s="67">
        <f t="shared" si="13"/>
        <v>0</v>
      </c>
      <c r="L405" s="63" t="s">
        <v>124</v>
      </c>
      <c r="M405" s="1" t="s">
        <v>12</v>
      </c>
      <c r="P405" s="18" t="s">
        <v>591</v>
      </c>
      <c r="Q405" s="28">
        <v>120000</v>
      </c>
      <c r="R405" s="73" t="e">
        <f>#REF!+#REF!</f>
        <v>#REF!</v>
      </c>
      <c r="S405" s="25">
        <v>87000</v>
      </c>
    </row>
    <row r="406" spans="1:19" ht="14.45" customHeight="1" x14ac:dyDescent="0.25">
      <c r="B406" s="80">
        <v>273</v>
      </c>
      <c r="C406" s="62"/>
      <c r="D406" s="62"/>
      <c r="E406" s="62"/>
      <c r="F406" s="63" t="s">
        <v>42</v>
      </c>
      <c r="G406" s="58" t="s">
        <v>42</v>
      </c>
      <c r="H406" s="68" t="s">
        <v>452</v>
      </c>
      <c r="I406" s="65" t="str">
        <f t="shared" si="12"/>
        <v xml:space="preserve"> 867</v>
      </c>
      <c r="J406" s="66" t="s">
        <v>452</v>
      </c>
      <c r="K406" s="67">
        <f t="shared" si="13"/>
        <v>0</v>
      </c>
      <c r="L406" s="63" t="s">
        <v>170</v>
      </c>
      <c r="M406" s="1" t="s">
        <v>12</v>
      </c>
      <c r="P406" s="29" t="s">
        <v>592</v>
      </c>
      <c r="Q406" s="30">
        <v>84000</v>
      </c>
      <c r="R406" s="31">
        <v>84000</v>
      </c>
      <c r="S406" s="20"/>
    </row>
    <row r="407" spans="1:19" ht="14.45" customHeight="1" x14ac:dyDescent="0.25">
      <c r="A407" s="84"/>
      <c r="B407" s="16">
        <v>286</v>
      </c>
      <c r="C407" s="62"/>
      <c r="D407" s="62"/>
      <c r="E407" s="62"/>
      <c r="F407" s="63" t="s">
        <v>42</v>
      </c>
      <c r="G407" s="58" t="s">
        <v>42</v>
      </c>
      <c r="H407" s="64" t="s">
        <v>465</v>
      </c>
      <c r="I407" s="65" t="str">
        <f t="shared" si="12"/>
        <v xml:space="preserve"> 485</v>
      </c>
      <c r="J407" s="66" t="s">
        <v>465</v>
      </c>
      <c r="K407" s="67">
        <f t="shared" si="13"/>
        <v>0</v>
      </c>
      <c r="L407" s="63" t="s">
        <v>125</v>
      </c>
      <c r="M407" s="1" t="s">
        <v>12</v>
      </c>
      <c r="P407" s="18" t="s">
        <v>591</v>
      </c>
      <c r="Q407" s="28">
        <v>90000</v>
      </c>
      <c r="R407" s="73" t="e">
        <f>#REF!+#REF!</f>
        <v>#REF!</v>
      </c>
      <c r="S407" s="20">
        <v>80000</v>
      </c>
    </row>
    <row r="408" spans="1:19" ht="14.45" customHeight="1" x14ac:dyDescent="0.25">
      <c r="A408" s="84"/>
      <c r="B408" s="16">
        <v>289</v>
      </c>
      <c r="C408" s="62"/>
      <c r="D408" s="62"/>
      <c r="E408" s="62"/>
      <c r="F408" s="63" t="s">
        <v>42</v>
      </c>
      <c r="G408" s="58" t="s">
        <v>42</v>
      </c>
      <c r="H408" s="64" t="s">
        <v>468</v>
      </c>
      <c r="I408" s="65" t="str">
        <f t="shared" si="12"/>
        <v xml:space="preserve"> 327</v>
      </c>
      <c r="J408" s="66" t="s">
        <v>468</v>
      </c>
      <c r="K408" s="67">
        <f t="shared" si="13"/>
        <v>0</v>
      </c>
      <c r="L408" s="63" t="s">
        <v>125</v>
      </c>
      <c r="M408" s="1" t="s">
        <v>12</v>
      </c>
      <c r="P408" s="18" t="s">
        <v>591</v>
      </c>
      <c r="Q408" s="28">
        <v>90000</v>
      </c>
      <c r="R408" s="73" t="e">
        <f>#REF!+#REF!</f>
        <v>#REF!</v>
      </c>
      <c r="S408" s="20">
        <v>80000</v>
      </c>
    </row>
    <row r="409" spans="1:19" ht="14.45" customHeight="1" x14ac:dyDescent="0.25">
      <c r="B409" s="80">
        <v>293</v>
      </c>
      <c r="C409" s="62"/>
      <c r="D409" s="62"/>
      <c r="E409" s="62"/>
      <c r="F409" s="63" t="s">
        <v>42</v>
      </c>
      <c r="G409" s="58" t="s">
        <v>42</v>
      </c>
      <c r="H409" s="64" t="s">
        <v>472</v>
      </c>
      <c r="I409" s="65" t="str">
        <f t="shared" si="12"/>
        <v xml:space="preserve"> 109</v>
      </c>
      <c r="J409" s="66" t="s">
        <v>472</v>
      </c>
      <c r="K409" s="67">
        <f t="shared" si="13"/>
        <v>0</v>
      </c>
      <c r="L409" s="63" t="s">
        <v>119</v>
      </c>
      <c r="M409" s="1" t="s">
        <v>12</v>
      </c>
      <c r="P409" s="29" t="s">
        <v>592</v>
      </c>
      <c r="Q409" s="30">
        <v>87500</v>
      </c>
      <c r="R409" s="76" t="e">
        <f>#REF!+#REF!</f>
        <v>#REF!</v>
      </c>
      <c r="S409" s="20">
        <v>87500</v>
      </c>
    </row>
    <row r="410" spans="1:19" ht="14.45" customHeight="1" x14ac:dyDescent="0.25">
      <c r="A410" s="84"/>
      <c r="B410" s="16">
        <v>294</v>
      </c>
      <c r="C410" s="62"/>
      <c r="D410" s="62"/>
      <c r="E410" s="62"/>
      <c r="F410" s="63" t="s">
        <v>42</v>
      </c>
      <c r="G410" s="58" t="s">
        <v>42</v>
      </c>
      <c r="H410" s="68" t="s">
        <v>473</v>
      </c>
      <c r="I410" s="65" t="str">
        <f t="shared" si="12"/>
        <v xml:space="preserve"> 772</v>
      </c>
      <c r="J410" s="66" t="s">
        <v>473</v>
      </c>
      <c r="K410" s="67">
        <f t="shared" si="13"/>
        <v>0</v>
      </c>
      <c r="L410" s="63" t="s">
        <v>124</v>
      </c>
      <c r="M410" s="1" t="s">
        <v>12</v>
      </c>
      <c r="P410" s="18" t="s">
        <v>591</v>
      </c>
      <c r="Q410" s="28">
        <v>120000</v>
      </c>
      <c r="R410" s="73" t="e">
        <f>#REF!+#REF!</f>
        <v>#REF!</v>
      </c>
      <c r="S410" s="20">
        <v>87000</v>
      </c>
    </row>
    <row r="411" spans="1:19" ht="14.45" customHeight="1" x14ac:dyDescent="0.25">
      <c r="A411" s="84"/>
      <c r="B411" s="80">
        <v>296</v>
      </c>
      <c r="C411" s="62"/>
      <c r="D411" s="62"/>
      <c r="E411" s="62"/>
      <c r="F411" s="63" t="s">
        <v>42</v>
      </c>
      <c r="G411" s="58" t="s">
        <v>42</v>
      </c>
      <c r="H411" s="64" t="s">
        <v>475</v>
      </c>
      <c r="I411" s="65" t="str">
        <f t="shared" si="12"/>
        <v xml:space="preserve"> 484</v>
      </c>
      <c r="J411" s="66" t="s">
        <v>475</v>
      </c>
      <c r="K411" s="67">
        <f t="shared" si="13"/>
        <v>0</v>
      </c>
      <c r="L411" s="63" t="s">
        <v>152</v>
      </c>
      <c r="M411" s="1" t="s">
        <v>12</v>
      </c>
      <c r="P411" s="18" t="s">
        <v>591</v>
      </c>
      <c r="Q411" s="28">
        <v>95000</v>
      </c>
      <c r="R411" s="73" t="e">
        <f>#REF!+#REF!</f>
        <v>#REF!</v>
      </c>
      <c r="S411" s="20">
        <v>92000</v>
      </c>
    </row>
    <row r="412" spans="1:19" ht="14.45" customHeight="1" x14ac:dyDescent="0.25">
      <c r="B412" s="80">
        <v>297</v>
      </c>
      <c r="C412" s="62"/>
      <c r="D412" s="62"/>
      <c r="E412" s="62"/>
      <c r="F412" s="63" t="s">
        <v>42</v>
      </c>
      <c r="G412" s="58" t="s">
        <v>42</v>
      </c>
      <c r="H412" s="68" t="s">
        <v>476</v>
      </c>
      <c r="I412" s="65" t="str">
        <f t="shared" si="12"/>
        <v xml:space="preserve"> 707</v>
      </c>
      <c r="J412" s="66" t="s">
        <v>476</v>
      </c>
      <c r="K412" s="67">
        <f t="shared" si="13"/>
        <v>0</v>
      </c>
      <c r="L412" s="63" t="s">
        <v>174</v>
      </c>
      <c r="M412" s="1" t="s">
        <v>12</v>
      </c>
      <c r="P412" s="29" t="s">
        <v>592</v>
      </c>
      <c r="Q412" s="30">
        <v>81000</v>
      </c>
      <c r="R412" s="31">
        <v>81000</v>
      </c>
      <c r="S412" s="20"/>
    </row>
    <row r="413" spans="1:19" ht="14.45" customHeight="1" x14ac:dyDescent="0.25">
      <c r="A413" s="84"/>
      <c r="B413" s="16">
        <v>382</v>
      </c>
      <c r="C413" s="62"/>
      <c r="D413" s="62"/>
      <c r="E413" s="62"/>
      <c r="F413" s="63" t="s">
        <v>42</v>
      </c>
      <c r="G413" s="58" t="s">
        <v>42</v>
      </c>
      <c r="H413" s="64" t="s">
        <v>552</v>
      </c>
      <c r="I413" s="65" t="str">
        <f t="shared" si="12"/>
        <v xml:space="preserve"> 291</v>
      </c>
      <c r="J413" s="66" t="s">
        <v>552</v>
      </c>
      <c r="K413" s="67">
        <f t="shared" si="13"/>
        <v>0</v>
      </c>
      <c r="L413" s="63" t="s">
        <v>184</v>
      </c>
      <c r="M413" s="1" t="s">
        <v>12</v>
      </c>
      <c r="P413" s="18" t="s">
        <v>591</v>
      </c>
      <c r="Q413" s="28">
        <v>97500</v>
      </c>
      <c r="R413" s="73" t="e">
        <f>#REF!+#REF!</f>
        <v>#REF!</v>
      </c>
      <c r="S413" s="20">
        <v>92500</v>
      </c>
    </row>
    <row r="414" spans="1:19" ht="14.45" customHeight="1" x14ac:dyDescent="0.25">
      <c r="B414" s="80">
        <v>298</v>
      </c>
      <c r="C414" s="62"/>
      <c r="D414" s="62"/>
      <c r="E414" s="62"/>
      <c r="F414" s="63" t="s">
        <v>24</v>
      </c>
      <c r="G414" s="58" t="s">
        <v>24</v>
      </c>
      <c r="H414" s="68" t="s">
        <v>477</v>
      </c>
      <c r="I414" s="65" t="str">
        <f t="shared" si="12"/>
        <v xml:space="preserve"> 855</v>
      </c>
      <c r="J414" s="66" t="s">
        <v>477</v>
      </c>
      <c r="K414" s="67">
        <f t="shared" si="13"/>
        <v>0</v>
      </c>
      <c r="L414" s="63" t="s">
        <v>175</v>
      </c>
      <c r="M414" s="1" t="s">
        <v>12</v>
      </c>
      <c r="P414" s="29" t="s">
        <v>592</v>
      </c>
      <c r="Q414" s="30">
        <v>86000</v>
      </c>
      <c r="R414" s="31">
        <v>86000</v>
      </c>
      <c r="S414" s="20"/>
    </row>
    <row r="415" spans="1:19" ht="14.45" customHeight="1" x14ac:dyDescent="0.25">
      <c r="B415" s="80">
        <v>300</v>
      </c>
      <c r="C415" s="62"/>
      <c r="D415" s="62"/>
      <c r="E415" s="62"/>
      <c r="F415" s="63" t="s">
        <v>24</v>
      </c>
      <c r="G415" s="58" t="s">
        <v>24</v>
      </c>
      <c r="H415" s="68" t="s">
        <v>478</v>
      </c>
      <c r="I415" s="65" t="str">
        <f t="shared" si="12"/>
        <v xml:space="preserve"> 470</v>
      </c>
      <c r="J415" s="66" t="s">
        <v>478</v>
      </c>
      <c r="K415" s="67">
        <f t="shared" si="13"/>
        <v>0</v>
      </c>
      <c r="L415" s="63" t="s">
        <v>175</v>
      </c>
      <c r="M415" s="1" t="s">
        <v>12</v>
      </c>
      <c r="P415" s="29" t="s">
        <v>592</v>
      </c>
      <c r="Q415" s="30">
        <v>86000</v>
      </c>
      <c r="R415" s="31">
        <v>86000</v>
      </c>
      <c r="S415" s="20"/>
    </row>
    <row r="416" spans="1:19" ht="14.45" customHeight="1" x14ac:dyDescent="0.25">
      <c r="B416" s="80">
        <v>302</v>
      </c>
      <c r="C416" s="62"/>
      <c r="D416" s="62"/>
      <c r="E416" s="62"/>
      <c r="F416" s="63" t="s">
        <v>24</v>
      </c>
      <c r="G416" s="58" t="s">
        <v>24</v>
      </c>
      <c r="H416" s="68" t="s">
        <v>479</v>
      </c>
      <c r="I416" s="65" t="str">
        <f t="shared" si="12"/>
        <v xml:space="preserve"> 606</v>
      </c>
      <c r="J416" s="66" t="s">
        <v>479</v>
      </c>
      <c r="K416" s="67">
        <f t="shared" si="13"/>
        <v>0</v>
      </c>
      <c r="L416" s="63" t="s">
        <v>175</v>
      </c>
      <c r="M416" s="1" t="s">
        <v>12</v>
      </c>
      <c r="P416" s="29" t="s">
        <v>592</v>
      </c>
      <c r="Q416" s="30">
        <v>86000</v>
      </c>
      <c r="R416" s="31">
        <v>86000</v>
      </c>
      <c r="S416" s="20"/>
    </row>
    <row r="417" spans="2:19" ht="14.45" customHeight="1" x14ac:dyDescent="0.25">
      <c r="B417" s="16">
        <v>225</v>
      </c>
      <c r="C417" s="62"/>
      <c r="D417" s="62"/>
      <c r="E417" s="62"/>
      <c r="F417" s="63"/>
      <c r="G417" s="58"/>
      <c r="H417" s="68"/>
      <c r="I417" s="65" t="str">
        <f t="shared" si="12"/>
        <v/>
      </c>
      <c r="J417" s="66"/>
      <c r="K417" s="67">
        <f t="shared" si="13"/>
        <v>0</v>
      </c>
      <c r="L417" s="63"/>
      <c r="M417" s="1" t="s">
        <v>12</v>
      </c>
      <c r="P417" s="18"/>
      <c r="Q417" s="28">
        <v>0</v>
      </c>
      <c r="R417" s="23">
        <v>0</v>
      </c>
      <c r="S417" s="20"/>
    </row>
    <row r="418" spans="2:19" ht="14.45" customHeight="1" x14ac:dyDescent="0.25">
      <c r="B418" s="16">
        <v>227</v>
      </c>
      <c r="C418" s="62"/>
      <c r="D418" s="62"/>
      <c r="E418" s="62"/>
      <c r="F418" s="63"/>
      <c r="G418" s="58"/>
      <c r="H418" s="68" t="s">
        <v>386</v>
      </c>
      <c r="I418" s="65" t="str">
        <f t="shared" si="12"/>
        <v/>
      </c>
      <c r="J418" s="66" t="s">
        <v>386</v>
      </c>
      <c r="K418" s="67">
        <f t="shared" si="13"/>
        <v>0</v>
      </c>
      <c r="L418" s="63"/>
      <c r="M418" s="1" t="s">
        <v>12</v>
      </c>
      <c r="P418" s="18"/>
      <c r="Q418" s="28">
        <v>0</v>
      </c>
      <c r="R418" s="23" t="e">
        <f>#REF!+#REF!</f>
        <v>#REF!</v>
      </c>
      <c r="S418" s="20"/>
    </row>
    <row r="419" spans="2:19" ht="14.45" customHeight="1" x14ac:dyDescent="0.25">
      <c r="B419" s="16">
        <v>230</v>
      </c>
      <c r="C419" s="62"/>
      <c r="D419" s="62"/>
      <c r="E419" s="62"/>
      <c r="F419" s="63"/>
      <c r="G419" s="58"/>
      <c r="H419" s="68" t="s">
        <v>386</v>
      </c>
      <c r="I419" s="65" t="str">
        <f t="shared" si="12"/>
        <v/>
      </c>
      <c r="J419" s="66" t="s">
        <v>386</v>
      </c>
      <c r="K419" s="67">
        <f t="shared" si="13"/>
        <v>0</v>
      </c>
      <c r="L419" s="63"/>
      <c r="M419" s="1" t="s">
        <v>12</v>
      </c>
      <c r="P419" s="18"/>
      <c r="Q419" s="28">
        <v>0</v>
      </c>
      <c r="R419" s="23" t="e">
        <f>#REF!+#REF!</f>
        <v>#REF!</v>
      </c>
      <c r="S419" s="20"/>
    </row>
    <row r="420" spans="2:19" ht="14.45" customHeight="1" x14ac:dyDescent="0.25">
      <c r="B420" s="16">
        <v>231</v>
      </c>
      <c r="C420" s="62"/>
      <c r="D420" s="62"/>
      <c r="E420" s="62"/>
      <c r="F420" s="63"/>
      <c r="G420" s="58"/>
      <c r="H420" s="68" t="s">
        <v>386</v>
      </c>
      <c r="I420" s="65" t="str">
        <f t="shared" si="12"/>
        <v/>
      </c>
      <c r="J420" s="66" t="s">
        <v>386</v>
      </c>
      <c r="K420" s="67">
        <f t="shared" si="13"/>
        <v>0</v>
      </c>
      <c r="L420" s="63"/>
      <c r="M420" s="1" t="s">
        <v>12</v>
      </c>
      <c r="P420" s="18"/>
      <c r="Q420" s="28">
        <v>0</v>
      </c>
      <c r="R420" s="23" t="e">
        <f>#REF!+#REF!</f>
        <v>#REF!</v>
      </c>
      <c r="S420" s="20"/>
    </row>
    <row r="421" spans="2:19" ht="14.45" customHeight="1" x14ac:dyDescent="0.25">
      <c r="B421" s="16">
        <v>252</v>
      </c>
      <c r="C421" s="62"/>
      <c r="D421" s="62"/>
      <c r="E421" s="62"/>
      <c r="F421" s="63"/>
      <c r="G421" s="58"/>
      <c r="H421" s="68" t="s">
        <v>386</v>
      </c>
      <c r="I421" s="65" t="str">
        <f t="shared" si="12"/>
        <v/>
      </c>
      <c r="J421" s="66" t="s">
        <v>386</v>
      </c>
      <c r="K421" s="67">
        <f t="shared" si="13"/>
        <v>0</v>
      </c>
      <c r="L421" s="63"/>
      <c r="M421" s="1" t="s">
        <v>12</v>
      </c>
      <c r="P421" s="18"/>
      <c r="Q421" s="28">
        <v>0</v>
      </c>
      <c r="R421" s="23" t="e">
        <f>#REF!+#REF!</f>
        <v>#REF!</v>
      </c>
      <c r="S421" s="20"/>
    </row>
    <row r="422" spans="2:19" ht="14.45" customHeight="1" x14ac:dyDescent="0.25">
      <c r="B422" s="16">
        <v>282</v>
      </c>
      <c r="C422" s="62"/>
      <c r="D422" s="62"/>
      <c r="E422" s="62"/>
      <c r="F422" s="63"/>
      <c r="G422" s="58"/>
      <c r="H422" s="68" t="s">
        <v>386</v>
      </c>
      <c r="I422" s="65" t="str">
        <f t="shared" si="12"/>
        <v/>
      </c>
      <c r="J422" s="66" t="s">
        <v>386</v>
      </c>
      <c r="K422" s="67">
        <f t="shared" si="13"/>
        <v>0</v>
      </c>
      <c r="L422" s="63"/>
      <c r="M422" s="1" t="s">
        <v>12</v>
      </c>
      <c r="P422" s="18"/>
      <c r="Q422" s="28">
        <v>0</v>
      </c>
      <c r="R422" s="23" t="e">
        <f>#REF!+#REF!</f>
        <v>#REF!</v>
      </c>
      <c r="S422" s="20"/>
    </row>
    <row r="423" spans="2:19" ht="14.45" customHeight="1" x14ac:dyDescent="0.25">
      <c r="B423" s="16">
        <v>299</v>
      </c>
      <c r="C423" s="62"/>
      <c r="D423" s="62"/>
      <c r="E423" s="62"/>
      <c r="F423" s="63"/>
      <c r="G423" s="58"/>
      <c r="H423" s="68" t="s">
        <v>386</v>
      </c>
      <c r="I423" s="65" t="str">
        <f t="shared" si="12"/>
        <v/>
      </c>
      <c r="J423" s="66" t="s">
        <v>386</v>
      </c>
      <c r="K423" s="67">
        <f t="shared" si="13"/>
        <v>0</v>
      </c>
      <c r="L423" s="63"/>
      <c r="M423" s="1" t="s">
        <v>12</v>
      </c>
      <c r="P423" s="18"/>
      <c r="Q423" s="28">
        <v>0</v>
      </c>
      <c r="R423" s="23" t="e">
        <f>#REF!+#REF!</f>
        <v>#REF!</v>
      </c>
      <c r="S423" s="20"/>
    </row>
    <row r="424" spans="2:19" ht="14.45" customHeight="1" x14ac:dyDescent="0.25">
      <c r="B424" s="16">
        <v>301</v>
      </c>
      <c r="C424" s="62"/>
      <c r="D424" s="62"/>
      <c r="E424" s="62"/>
      <c r="F424" s="63"/>
      <c r="G424" s="58"/>
      <c r="H424" s="68" t="s">
        <v>386</v>
      </c>
      <c r="I424" s="65" t="str">
        <f t="shared" si="12"/>
        <v/>
      </c>
      <c r="J424" s="66" t="s">
        <v>386</v>
      </c>
      <c r="K424" s="67">
        <f t="shared" si="13"/>
        <v>0</v>
      </c>
      <c r="L424" s="63"/>
      <c r="M424" s="1" t="s">
        <v>12</v>
      </c>
      <c r="P424" s="18"/>
      <c r="Q424" s="28">
        <v>0</v>
      </c>
      <c r="R424" s="23" t="e">
        <f>#REF!+#REF!</f>
        <v>#REF!</v>
      </c>
      <c r="S424" s="20"/>
    </row>
    <row r="425" spans="2:19" ht="14.45" customHeight="1" x14ac:dyDescent="0.25">
      <c r="B425" s="16">
        <v>303</v>
      </c>
      <c r="C425" s="62"/>
      <c r="D425" s="62"/>
      <c r="E425" s="62"/>
      <c r="F425" s="63"/>
      <c r="G425" s="58"/>
      <c r="H425" s="68" t="s">
        <v>386</v>
      </c>
      <c r="I425" s="65" t="str">
        <f t="shared" si="12"/>
        <v/>
      </c>
      <c r="J425" s="66" t="s">
        <v>386</v>
      </c>
      <c r="K425" s="67">
        <f t="shared" si="13"/>
        <v>0</v>
      </c>
      <c r="L425" s="63"/>
      <c r="M425" s="1" t="s">
        <v>12</v>
      </c>
      <c r="P425" s="18"/>
      <c r="Q425" s="28">
        <v>0</v>
      </c>
      <c r="R425" s="23" t="e">
        <f>#REF!+#REF!</f>
        <v>#REF!</v>
      </c>
      <c r="S425" s="20"/>
    </row>
    <row r="426" spans="2:19" ht="14.45" customHeight="1" x14ac:dyDescent="0.25">
      <c r="B426" s="16">
        <v>345</v>
      </c>
      <c r="C426" s="62"/>
      <c r="D426" s="62"/>
      <c r="E426" s="62"/>
      <c r="F426" s="63"/>
      <c r="G426" s="58"/>
      <c r="H426" s="68" t="s">
        <v>386</v>
      </c>
      <c r="I426" s="65" t="str">
        <f t="shared" si="12"/>
        <v/>
      </c>
      <c r="J426" s="66" t="s">
        <v>386</v>
      </c>
      <c r="K426" s="67">
        <f t="shared" si="13"/>
        <v>0</v>
      </c>
      <c r="L426" s="63"/>
      <c r="M426" s="1" t="s">
        <v>12</v>
      </c>
      <c r="P426" s="18"/>
      <c r="Q426" s="28">
        <v>0</v>
      </c>
      <c r="R426" s="23" t="e">
        <f>#REF!+#REF!</f>
        <v>#REF!</v>
      </c>
      <c r="S426" s="20"/>
    </row>
    <row r="427" spans="2:19" x14ac:dyDescent="0.25">
      <c r="N427" s="4"/>
      <c r="O427" s="1"/>
      <c r="P427" s="2"/>
      <c r="Q427" s="8"/>
      <c r="R427" s="72"/>
    </row>
    <row r="428" spans="2:19" x14ac:dyDescent="0.25">
      <c r="N428" s="4"/>
      <c r="O428" s="1"/>
      <c r="P428" s="2"/>
      <c r="Q428" s="8"/>
      <c r="R428" s="72"/>
    </row>
    <row r="429" spans="2:19" x14ac:dyDescent="0.25">
      <c r="N429" s="4"/>
      <c r="O429" s="1"/>
      <c r="P429" s="2"/>
      <c r="Q429" s="8"/>
      <c r="R429" s="72"/>
    </row>
    <row r="430" spans="2:19" x14ac:dyDescent="0.25">
      <c r="N430" s="4"/>
      <c r="O430" s="1"/>
      <c r="P430" s="2"/>
      <c r="Q430" s="8"/>
      <c r="R430" s="72"/>
    </row>
    <row r="431" spans="2:19" x14ac:dyDescent="0.25">
      <c r="N431" s="4"/>
      <c r="O431" s="1"/>
      <c r="P431" s="2"/>
      <c r="Q431" s="8"/>
      <c r="R431" s="72"/>
    </row>
    <row r="432" spans="2:19" x14ac:dyDescent="0.25">
      <c r="N432" s="4"/>
      <c r="O432" s="1"/>
      <c r="P432" s="2"/>
      <c r="Q432" s="8"/>
      <c r="R432" s="72"/>
    </row>
    <row r="433" spans="14:18" x14ac:dyDescent="0.25">
      <c r="N433" s="4"/>
      <c r="O433" s="1"/>
      <c r="P433" s="2"/>
      <c r="Q433" s="8"/>
      <c r="R433" s="72"/>
    </row>
    <row r="434" spans="14:18" x14ac:dyDescent="0.25">
      <c r="N434" s="4"/>
      <c r="O434" s="1"/>
      <c r="P434" s="2"/>
      <c r="Q434" s="8"/>
      <c r="R434" s="72"/>
    </row>
    <row r="435" spans="14:18" x14ac:dyDescent="0.25">
      <c r="N435" s="4"/>
      <c r="O435" s="1"/>
      <c r="P435" s="2"/>
      <c r="Q435" s="8"/>
      <c r="R435" s="72"/>
    </row>
    <row r="436" spans="14:18" x14ac:dyDescent="0.25">
      <c r="N436" s="4"/>
      <c r="O436" s="1"/>
      <c r="P436" s="2"/>
      <c r="Q436" s="8"/>
      <c r="R436" s="72"/>
    </row>
    <row r="437" spans="14:18" x14ac:dyDescent="0.25">
      <c r="N437" s="4"/>
      <c r="O437" s="1"/>
      <c r="P437" s="2"/>
      <c r="Q437" s="8"/>
      <c r="R437" s="72"/>
    </row>
    <row r="438" spans="14:18" x14ac:dyDescent="0.25">
      <c r="N438" s="4"/>
      <c r="O438" s="1"/>
      <c r="P438" s="2"/>
      <c r="Q438" s="8"/>
      <c r="R438" s="72"/>
    </row>
    <row r="439" spans="14:18" x14ac:dyDescent="0.25">
      <c r="N439" s="4"/>
      <c r="O439" s="1"/>
      <c r="P439" s="2"/>
      <c r="Q439" s="8"/>
      <c r="R439" s="72"/>
    </row>
    <row r="440" spans="14:18" x14ac:dyDescent="0.25">
      <c r="N440" s="4"/>
      <c r="O440" s="1"/>
      <c r="P440" s="2"/>
      <c r="Q440" s="8"/>
      <c r="R440" s="72"/>
    </row>
    <row r="441" spans="14:18" x14ac:dyDescent="0.25">
      <c r="N441" s="4"/>
      <c r="O441" s="1"/>
      <c r="P441" s="2"/>
      <c r="Q441" s="8"/>
      <c r="R441" s="72"/>
    </row>
    <row r="442" spans="14:18" x14ac:dyDescent="0.25">
      <c r="N442" s="4"/>
      <c r="O442" s="1"/>
      <c r="P442" s="2"/>
      <c r="Q442" s="8"/>
      <c r="R442" s="72"/>
    </row>
    <row r="443" spans="14:18" x14ac:dyDescent="0.25">
      <c r="N443" s="4"/>
      <c r="O443" s="1"/>
      <c r="P443" s="2"/>
      <c r="Q443" s="8"/>
      <c r="R443" s="72"/>
    </row>
    <row r="444" spans="14:18" x14ac:dyDescent="0.25">
      <c r="N444" s="4"/>
      <c r="O444" s="1"/>
      <c r="P444" s="2"/>
      <c r="Q444" s="8"/>
      <c r="R444" s="72"/>
    </row>
    <row r="445" spans="14:18" x14ac:dyDescent="0.25">
      <c r="N445" s="4"/>
      <c r="O445" s="1"/>
      <c r="P445" s="2"/>
      <c r="Q445" s="8"/>
      <c r="R445" s="72"/>
    </row>
    <row r="446" spans="14:18" x14ac:dyDescent="0.25">
      <c r="N446" s="4"/>
      <c r="O446" s="1"/>
      <c r="P446" s="2"/>
      <c r="Q446" s="8"/>
      <c r="R446" s="72"/>
    </row>
    <row r="447" spans="14:18" x14ac:dyDescent="0.25">
      <c r="N447" s="4"/>
      <c r="O447" s="1"/>
      <c r="P447" s="2"/>
      <c r="Q447" s="8"/>
      <c r="R447" s="72"/>
    </row>
    <row r="448" spans="14:18" x14ac:dyDescent="0.25">
      <c r="N448" s="4"/>
      <c r="O448" s="1"/>
      <c r="P448" s="2"/>
      <c r="Q448" s="8"/>
      <c r="R448" s="72"/>
    </row>
    <row r="449" spans="14:18" x14ac:dyDescent="0.25">
      <c r="N449" s="4"/>
      <c r="O449" s="1"/>
      <c r="P449" s="2"/>
      <c r="Q449" s="8"/>
      <c r="R449" s="72"/>
    </row>
    <row r="450" spans="14:18" x14ac:dyDescent="0.25">
      <c r="N450" s="4"/>
      <c r="O450" s="1"/>
      <c r="P450" s="2"/>
      <c r="Q450" s="8"/>
      <c r="R450" s="72"/>
    </row>
    <row r="451" spans="14:18" x14ac:dyDescent="0.25">
      <c r="N451" s="4"/>
      <c r="O451" s="1"/>
      <c r="P451" s="2"/>
      <c r="Q451" s="8"/>
      <c r="R451" s="72"/>
    </row>
    <row r="452" spans="14:18" x14ac:dyDescent="0.25">
      <c r="N452" s="4"/>
      <c r="O452" s="1"/>
      <c r="P452" s="2"/>
      <c r="Q452" s="8"/>
      <c r="R452" s="72"/>
    </row>
    <row r="453" spans="14:18" x14ac:dyDescent="0.25">
      <c r="N453" s="4"/>
      <c r="O453" s="1"/>
      <c r="P453" s="2"/>
      <c r="Q453" s="8"/>
      <c r="R453" s="72"/>
    </row>
    <row r="454" spans="14:18" x14ac:dyDescent="0.25">
      <c r="N454" s="4"/>
      <c r="O454" s="1"/>
      <c r="P454" s="2"/>
      <c r="Q454" s="8"/>
      <c r="R454" s="72"/>
    </row>
    <row r="455" spans="14:18" x14ac:dyDescent="0.25">
      <c r="N455" s="4"/>
      <c r="O455" s="1"/>
      <c r="P455" s="2"/>
      <c r="Q455" s="8"/>
      <c r="R455" s="72"/>
    </row>
    <row r="456" spans="14:18" x14ac:dyDescent="0.25">
      <c r="N456" s="4"/>
      <c r="O456" s="1"/>
      <c r="P456" s="2"/>
      <c r="Q456" s="8"/>
      <c r="R456" s="72"/>
    </row>
    <row r="457" spans="14:18" x14ac:dyDescent="0.25">
      <c r="N457" s="4"/>
      <c r="O457" s="1"/>
      <c r="P457" s="2"/>
      <c r="Q457" s="8"/>
      <c r="R457" s="72"/>
    </row>
    <row r="458" spans="14:18" x14ac:dyDescent="0.25">
      <c r="N458" s="4"/>
      <c r="O458" s="1"/>
      <c r="P458" s="2"/>
      <c r="Q458" s="8"/>
      <c r="R458" s="72"/>
    </row>
    <row r="459" spans="14:18" x14ac:dyDescent="0.25">
      <c r="N459" s="4"/>
      <c r="O459" s="1"/>
      <c r="P459" s="2"/>
      <c r="Q459" s="8"/>
      <c r="R459" s="72"/>
    </row>
    <row r="460" spans="14:18" x14ac:dyDescent="0.25">
      <c r="N460" s="4"/>
      <c r="O460" s="1"/>
      <c r="P460" s="2"/>
      <c r="Q460" s="8"/>
      <c r="R460" s="72"/>
    </row>
    <row r="461" spans="14:18" x14ac:dyDescent="0.25">
      <c r="N461" s="4"/>
      <c r="O461" s="1"/>
      <c r="P461" s="2"/>
      <c r="Q461" s="8"/>
      <c r="R461" s="72"/>
    </row>
    <row r="462" spans="14:18" x14ac:dyDescent="0.25">
      <c r="N462" s="4"/>
      <c r="O462" s="1"/>
      <c r="P462" s="2"/>
      <c r="Q462" s="8"/>
      <c r="R462" s="72"/>
    </row>
    <row r="463" spans="14:18" x14ac:dyDescent="0.25">
      <c r="N463" s="4"/>
      <c r="O463" s="1"/>
      <c r="P463" s="2"/>
      <c r="Q463" s="8"/>
      <c r="R463" s="72"/>
    </row>
    <row r="464" spans="14:18" x14ac:dyDescent="0.25">
      <c r="N464" s="4"/>
      <c r="O464" s="1"/>
      <c r="P464" s="2"/>
      <c r="Q464" s="8"/>
      <c r="R464" s="72"/>
    </row>
    <row r="465" spans="14:18" x14ac:dyDescent="0.25">
      <c r="N465" s="4"/>
      <c r="O465" s="1"/>
      <c r="P465" s="2"/>
      <c r="Q465" s="8"/>
      <c r="R465" s="72"/>
    </row>
    <row r="466" spans="14:18" x14ac:dyDescent="0.25">
      <c r="N466" s="4"/>
      <c r="O466" s="1"/>
      <c r="P466" s="2"/>
      <c r="Q466" s="8"/>
      <c r="R466" s="72"/>
    </row>
    <row r="467" spans="14:18" x14ac:dyDescent="0.25">
      <c r="N467" s="4"/>
      <c r="O467" s="1"/>
      <c r="P467" s="2"/>
      <c r="Q467" s="8"/>
      <c r="R467" s="72"/>
    </row>
    <row r="468" spans="14:18" x14ac:dyDescent="0.25">
      <c r="N468" s="4"/>
      <c r="O468" s="1"/>
      <c r="P468" s="2"/>
      <c r="Q468" s="8"/>
      <c r="R468" s="72"/>
    </row>
    <row r="469" spans="14:18" x14ac:dyDescent="0.25">
      <c r="N469" s="4"/>
      <c r="O469" s="1"/>
      <c r="P469" s="2"/>
      <c r="Q469" s="8"/>
      <c r="R469" s="72"/>
    </row>
    <row r="470" spans="14:18" x14ac:dyDescent="0.25">
      <c r="N470" s="4"/>
      <c r="O470" s="1"/>
      <c r="P470" s="2"/>
      <c r="Q470" s="8"/>
      <c r="R470" s="72"/>
    </row>
    <row r="471" spans="14:18" x14ac:dyDescent="0.25">
      <c r="N471" s="4"/>
      <c r="O471" s="1"/>
      <c r="P471" s="2"/>
      <c r="Q471" s="8"/>
      <c r="R471" s="72"/>
    </row>
    <row r="472" spans="14:18" x14ac:dyDescent="0.25">
      <c r="N472" s="4"/>
      <c r="O472" s="1"/>
      <c r="P472" s="2"/>
      <c r="Q472" s="8"/>
      <c r="R472" s="72"/>
    </row>
    <row r="473" spans="14:18" x14ac:dyDescent="0.25">
      <c r="N473" s="4"/>
      <c r="O473" s="1"/>
      <c r="P473" s="2"/>
      <c r="Q473" s="8"/>
      <c r="R473" s="72"/>
    </row>
    <row r="474" spans="14:18" x14ac:dyDescent="0.25">
      <c r="N474" s="4"/>
      <c r="O474" s="1"/>
      <c r="P474" s="2"/>
      <c r="Q474" s="8"/>
      <c r="R474" s="72"/>
    </row>
    <row r="475" spans="14:18" x14ac:dyDescent="0.25">
      <c r="N475" s="4"/>
      <c r="O475" s="1"/>
      <c r="P475" s="2"/>
      <c r="Q475" s="8"/>
      <c r="R475" s="72"/>
    </row>
    <row r="476" spans="14:18" x14ac:dyDescent="0.25">
      <c r="N476" s="4"/>
      <c r="O476" s="1"/>
      <c r="P476" s="2"/>
      <c r="Q476" s="8"/>
      <c r="R476" s="72"/>
    </row>
    <row r="477" spans="14:18" x14ac:dyDescent="0.25">
      <c r="N477" s="4"/>
      <c r="O477" s="1"/>
      <c r="P477" s="2"/>
      <c r="Q477" s="8"/>
      <c r="R477" s="72"/>
    </row>
    <row r="478" spans="14:18" x14ac:dyDescent="0.25">
      <c r="N478" s="4"/>
      <c r="O478" s="1"/>
      <c r="P478" s="2"/>
      <c r="Q478" s="8"/>
      <c r="R478" s="72"/>
    </row>
    <row r="479" spans="14:18" x14ac:dyDescent="0.25">
      <c r="N479" s="4"/>
      <c r="O479" s="1"/>
      <c r="P479" s="2"/>
      <c r="Q479" s="8"/>
      <c r="R479" s="72"/>
    </row>
    <row r="480" spans="14:18" x14ac:dyDescent="0.25">
      <c r="N480" s="4"/>
      <c r="O480" s="1"/>
      <c r="P480" s="2"/>
      <c r="Q480" s="8"/>
      <c r="R480" s="72"/>
    </row>
    <row r="481" spans="14:18" x14ac:dyDescent="0.25">
      <c r="N481" s="4"/>
      <c r="O481" s="1"/>
      <c r="P481" s="2"/>
      <c r="Q481" s="8"/>
      <c r="R481" s="72"/>
    </row>
    <row r="482" spans="14:18" x14ac:dyDescent="0.25">
      <c r="N482" s="4"/>
      <c r="O482" s="1"/>
      <c r="P482" s="2"/>
      <c r="Q482" s="8"/>
      <c r="R482" s="72"/>
    </row>
    <row r="483" spans="14:18" x14ac:dyDescent="0.25">
      <c r="N483" s="4"/>
      <c r="O483" s="1"/>
      <c r="P483" s="2"/>
      <c r="Q483" s="8"/>
      <c r="R483" s="72"/>
    </row>
    <row r="484" spans="14:18" x14ac:dyDescent="0.25">
      <c r="N484" s="4"/>
      <c r="O484" s="1"/>
      <c r="P484" s="2"/>
      <c r="Q484" s="8"/>
      <c r="R484" s="72"/>
    </row>
    <row r="485" spans="14:18" x14ac:dyDescent="0.25">
      <c r="N485" s="4"/>
      <c r="O485" s="1"/>
      <c r="P485" s="2"/>
      <c r="Q485" s="8"/>
      <c r="R485" s="72"/>
    </row>
    <row r="486" spans="14:18" x14ac:dyDescent="0.25">
      <c r="N486" s="4"/>
      <c r="O486" s="1"/>
      <c r="P486" s="2"/>
      <c r="Q486" s="8"/>
      <c r="R486" s="72"/>
    </row>
    <row r="487" spans="14:18" x14ac:dyDescent="0.25">
      <c r="N487" s="4"/>
      <c r="O487" s="1"/>
      <c r="P487" s="2"/>
      <c r="Q487" s="8"/>
      <c r="R487" s="72"/>
    </row>
    <row r="488" spans="14:18" x14ac:dyDescent="0.25">
      <c r="N488" s="4"/>
      <c r="O488" s="1"/>
      <c r="P488" s="2"/>
      <c r="Q488" s="8"/>
      <c r="R488" s="72"/>
    </row>
    <row r="489" spans="14:18" x14ac:dyDescent="0.25">
      <c r="N489" s="4"/>
      <c r="O489" s="1"/>
      <c r="P489" s="2"/>
      <c r="Q489" s="8"/>
      <c r="R489" s="72"/>
    </row>
    <row r="490" spans="14:18" x14ac:dyDescent="0.25">
      <c r="N490" s="4"/>
      <c r="O490" s="1"/>
      <c r="P490" s="2"/>
      <c r="Q490" s="8"/>
      <c r="R490" s="72"/>
    </row>
    <row r="491" spans="14:18" x14ac:dyDescent="0.25">
      <c r="N491" s="4"/>
      <c r="O491" s="1"/>
      <c r="P491" s="2"/>
      <c r="Q491" s="8"/>
      <c r="R491" s="72"/>
    </row>
    <row r="492" spans="14:18" x14ac:dyDescent="0.25">
      <c r="N492" s="4"/>
      <c r="O492" s="1"/>
      <c r="P492" s="2"/>
      <c r="Q492" s="8"/>
      <c r="R492" s="72"/>
    </row>
    <row r="493" spans="14:18" x14ac:dyDescent="0.25">
      <c r="N493" s="4"/>
      <c r="O493" s="1"/>
      <c r="P493" s="2"/>
      <c r="Q493" s="8"/>
      <c r="R493" s="72"/>
    </row>
    <row r="494" spans="14:18" x14ac:dyDescent="0.25">
      <c r="N494" s="4"/>
      <c r="O494" s="1"/>
      <c r="P494" s="2"/>
      <c r="Q494" s="8"/>
      <c r="R494" s="72"/>
    </row>
    <row r="495" spans="14:18" x14ac:dyDescent="0.25">
      <c r="N495" s="4"/>
      <c r="O495" s="1"/>
      <c r="P495" s="2"/>
      <c r="Q495" s="8"/>
      <c r="R495" s="72"/>
    </row>
    <row r="496" spans="14:18" x14ac:dyDescent="0.25">
      <c r="N496" s="4"/>
      <c r="O496" s="1"/>
      <c r="P496" s="2"/>
      <c r="Q496" s="8"/>
      <c r="R496" s="72"/>
    </row>
    <row r="497" spans="14:18" x14ac:dyDescent="0.25">
      <c r="N497" s="4"/>
      <c r="O497" s="1"/>
      <c r="P497" s="2"/>
      <c r="Q497" s="8"/>
      <c r="R497" s="72"/>
    </row>
    <row r="498" spans="14:18" x14ac:dyDescent="0.25">
      <c r="N498" s="4"/>
      <c r="O498" s="1"/>
      <c r="P498" s="2"/>
      <c r="Q498" s="8"/>
      <c r="R498" s="72"/>
    </row>
    <row r="499" spans="14:18" x14ac:dyDescent="0.25">
      <c r="N499" s="4"/>
      <c r="O499" s="1"/>
      <c r="P499" s="2"/>
      <c r="Q499" s="8"/>
      <c r="R499" s="72"/>
    </row>
    <row r="500" spans="14:18" x14ac:dyDescent="0.25">
      <c r="N500" s="4"/>
      <c r="O500" s="1"/>
      <c r="P500" s="2"/>
      <c r="Q500" s="8"/>
      <c r="R500" s="72"/>
    </row>
    <row r="501" spans="14:18" x14ac:dyDescent="0.25">
      <c r="N501" s="4"/>
      <c r="O501" s="1"/>
      <c r="P501" s="2"/>
      <c r="Q501" s="8"/>
      <c r="R501" s="72"/>
    </row>
    <row r="502" spans="14:18" x14ac:dyDescent="0.25">
      <c r="N502" s="4"/>
      <c r="O502" s="1"/>
      <c r="P502" s="2"/>
      <c r="Q502" s="8"/>
      <c r="R502" s="72"/>
    </row>
    <row r="503" spans="14:18" x14ac:dyDescent="0.25">
      <c r="N503" s="4"/>
      <c r="O503" s="1"/>
      <c r="P503" s="2"/>
      <c r="Q503" s="8"/>
      <c r="R503" s="72"/>
    </row>
    <row r="504" spans="14:18" x14ac:dyDescent="0.25">
      <c r="N504" s="4"/>
      <c r="O504" s="1"/>
      <c r="P504" s="2"/>
      <c r="Q504" s="8"/>
      <c r="R504" s="72"/>
    </row>
    <row r="505" spans="14:18" x14ac:dyDescent="0.25">
      <c r="N505" s="4"/>
      <c r="O505" s="1"/>
      <c r="P505" s="2"/>
      <c r="Q505" s="8"/>
      <c r="R505" s="72"/>
    </row>
    <row r="506" spans="14:18" x14ac:dyDescent="0.25">
      <c r="N506" s="4"/>
      <c r="O506" s="1"/>
      <c r="P506" s="2"/>
      <c r="Q506" s="8"/>
      <c r="R506" s="72"/>
    </row>
    <row r="507" spans="14:18" x14ac:dyDescent="0.25">
      <c r="N507" s="4"/>
      <c r="O507" s="1"/>
      <c r="P507" s="2"/>
      <c r="Q507" s="8"/>
      <c r="R507" s="72"/>
    </row>
    <row r="508" spans="14:18" x14ac:dyDescent="0.25">
      <c r="N508" s="4"/>
      <c r="O508" s="1"/>
      <c r="P508" s="2"/>
      <c r="Q508" s="8"/>
      <c r="R508" s="72"/>
    </row>
    <row r="509" spans="14:18" x14ac:dyDescent="0.25">
      <c r="N509" s="4"/>
      <c r="O509" s="1"/>
      <c r="P509" s="2"/>
      <c r="Q509" s="8"/>
      <c r="R509" s="72"/>
    </row>
    <row r="510" spans="14:18" x14ac:dyDescent="0.25">
      <c r="N510" s="4"/>
      <c r="O510" s="1"/>
      <c r="P510" s="2"/>
      <c r="Q510" s="8"/>
      <c r="R510" s="72"/>
    </row>
    <row r="511" spans="14:18" x14ac:dyDescent="0.25">
      <c r="N511" s="4"/>
      <c r="O511" s="1"/>
      <c r="P511" s="2"/>
      <c r="Q511" s="8"/>
      <c r="R511" s="72"/>
    </row>
    <row r="512" spans="14:18" x14ac:dyDescent="0.25">
      <c r="N512" s="4"/>
      <c r="O512" s="1"/>
      <c r="P512" s="2"/>
      <c r="Q512" s="8"/>
      <c r="R512" s="72"/>
    </row>
    <row r="513" spans="14:18" x14ac:dyDescent="0.25">
      <c r="N513" s="4"/>
      <c r="O513" s="1"/>
      <c r="P513" s="2"/>
      <c r="Q513" s="8"/>
      <c r="R513" s="72"/>
    </row>
    <row r="514" spans="14:18" x14ac:dyDescent="0.25">
      <c r="N514" s="4"/>
      <c r="O514" s="1"/>
      <c r="P514" s="2"/>
      <c r="Q514" s="8"/>
      <c r="R514" s="72"/>
    </row>
    <row r="515" spans="14:18" x14ac:dyDescent="0.25">
      <c r="N515" s="4"/>
      <c r="O515" s="1"/>
      <c r="P515" s="2"/>
      <c r="Q515" s="8"/>
      <c r="R515" s="72"/>
    </row>
    <row r="516" spans="14:18" x14ac:dyDescent="0.25">
      <c r="N516" s="4"/>
      <c r="O516" s="1"/>
      <c r="P516" s="2"/>
      <c r="Q516" s="8"/>
      <c r="R516" s="72"/>
    </row>
    <row r="517" spans="14:18" x14ac:dyDescent="0.25">
      <c r="N517" s="4"/>
      <c r="O517" s="1"/>
      <c r="P517" s="2"/>
      <c r="Q517" s="8"/>
      <c r="R517" s="72"/>
    </row>
    <row r="518" spans="14:18" x14ac:dyDescent="0.25">
      <c r="N518" s="4"/>
      <c r="O518" s="1"/>
      <c r="P518" s="2"/>
      <c r="Q518" s="8"/>
      <c r="R518" s="72"/>
    </row>
    <row r="519" spans="14:18" x14ac:dyDescent="0.25">
      <c r="N519" s="4"/>
      <c r="O519" s="1"/>
      <c r="P519" s="2"/>
      <c r="Q519" s="8"/>
      <c r="R519" s="72"/>
    </row>
  </sheetData>
  <autoFilter ref="A6:S426">
    <sortState ref="A7:FH426">
      <sortCondition ref="G6:G426"/>
    </sortState>
  </autoFilter>
  <conditionalFormatting sqref="I7:I426">
    <cfRule type="duplicateValues" dxfId="39" priority="3"/>
    <cfRule type="duplicateValues" dxfId="38" priority="4"/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3:U98"/>
  <sheetViews>
    <sheetView topLeftCell="C2" zoomScale="80" zoomScaleNormal="80" workbookViewId="0">
      <selection activeCell="Q10" sqref="Q10"/>
    </sheetView>
  </sheetViews>
  <sheetFormatPr defaultRowHeight="15" x14ac:dyDescent="0.25"/>
  <cols>
    <col min="2" max="2" width="9.28515625" style="57" bestFit="1" customWidth="1"/>
    <col min="3" max="3" width="8.85546875" style="57"/>
    <col min="4" max="5" width="8.28515625" style="57" customWidth="1"/>
    <col min="6" max="6" width="6.7109375" style="57" customWidth="1"/>
    <col min="7" max="7" width="9.140625" style="57" customWidth="1"/>
    <col min="8" max="8" width="28.5703125" style="57" customWidth="1"/>
    <col min="9" max="9" width="28" style="57" bestFit="1" customWidth="1"/>
    <col min="10" max="10" width="11.28515625" bestFit="1" customWidth="1"/>
    <col min="12" max="12" width="12.85546875" bestFit="1" customWidth="1"/>
    <col min="13" max="13" width="9.140625" bestFit="1" customWidth="1"/>
    <col min="15" max="15" width="17" bestFit="1" customWidth="1"/>
    <col min="17" max="17" width="11.5703125" customWidth="1"/>
  </cols>
  <sheetData>
    <row r="3" spans="1:21" s="3" customFormat="1" ht="21.6" customHeight="1" x14ac:dyDescent="0.25">
      <c r="B3" s="32" t="s">
        <v>0</v>
      </c>
      <c r="C3" s="32" t="s">
        <v>1</v>
      </c>
      <c r="D3" s="32" t="s">
        <v>595</v>
      </c>
      <c r="E3" s="32" t="s">
        <v>596</v>
      </c>
      <c r="F3" s="32">
        <f>SUM(F4:F423)</f>
        <v>0</v>
      </c>
      <c r="G3" s="33" t="s">
        <v>597</v>
      </c>
      <c r="H3" s="32" t="s">
        <v>598</v>
      </c>
      <c r="I3" s="32" t="s">
        <v>599</v>
      </c>
      <c r="J3" s="32" t="s">
        <v>600</v>
      </c>
      <c r="K3" s="32" t="s">
        <v>601</v>
      </c>
      <c r="L3" s="32" t="s">
        <v>602</v>
      </c>
      <c r="M3" s="32" t="s">
        <v>603</v>
      </c>
      <c r="N3" s="32" t="s">
        <v>604</v>
      </c>
      <c r="O3" s="32" t="s">
        <v>605</v>
      </c>
      <c r="P3" s="88" t="s">
        <v>1292</v>
      </c>
      <c r="Q3" s="34" t="s">
        <v>1293</v>
      </c>
    </row>
    <row r="4" spans="1:21" s="38" customFormat="1" ht="14.45" hidden="1" customHeight="1" x14ac:dyDescent="0.25">
      <c r="A4" s="85"/>
      <c r="B4" s="61">
        <v>421</v>
      </c>
      <c r="C4" s="35" t="s">
        <v>606</v>
      </c>
      <c r="D4" s="19" t="str">
        <f t="shared" ref="D4:D35" si="0">REPLACE(C4,1,3, )</f>
        <v xml:space="preserve"> 821</v>
      </c>
      <c r="E4" s="35" t="s">
        <v>606</v>
      </c>
      <c r="F4" s="35">
        <f>SUM(F5:F36)</f>
        <v>0</v>
      </c>
      <c r="G4" s="36" t="s">
        <v>28</v>
      </c>
      <c r="H4" s="36" t="s">
        <v>607</v>
      </c>
      <c r="I4" s="36" t="s">
        <v>608</v>
      </c>
      <c r="J4" s="25">
        <v>97000</v>
      </c>
      <c r="K4" s="21">
        <f t="shared" ref="K4:K37" si="1">J4-M4</f>
        <v>7150</v>
      </c>
      <c r="L4" s="19" t="s">
        <v>593</v>
      </c>
      <c r="M4" s="22">
        <f>J4-N4</f>
        <v>89850</v>
      </c>
      <c r="N4" s="25">
        <v>7150</v>
      </c>
      <c r="O4" s="23">
        <f t="shared" ref="O4:O41" si="2">M4+N4</f>
        <v>97000</v>
      </c>
      <c r="P4" s="89">
        <v>97000</v>
      </c>
      <c r="Q4" s="37">
        <f>O4-P4</f>
        <v>0</v>
      </c>
    </row>
    <row r="5" spans="1:21" s="38" customFormat="1" ht="14.45" customHeight="1" x14ac:dyDescent="0.25">
      <c r="A5" s="85"/>
      <c r="B5" s="60">
        <v>422</v>
      </c>
      <c r="C5" s="39" t="s">
        <v>609</v>
      </c>
      <c r="D5" s="19" t="str">
        <f t="shared" si="0"/>
        <v xml:space="preserve"> 953</v>
      </c>
      <c r="E5" s="39" t="s">
        <v>609</v>
      </c>
      <c r="F5" s="19">
        <f>IF(C5=E5,0,1)</f>
        <v>0</v>
      </c>
      <c r="G5" s="17" t="s">
        <v>27</v>
      </c>
      <c r="H5" s="36" t="s">
        <v>610</v>
      </c>
      <c r="I5" s="36" t="s">
        <v>611</v>
      </c>
      <c r="J5" s="20">
        <v>100000</v>
      </c>
      <c r="K5" s="21">
        <f t="shared" si="1"/>
        <v>7500</v>
      </c>
      <c r="L5" s="19" t="s">
        <v>593</v>
      </c>
      <c r="M5" s="22">
        <f>J5-N5</f>
        <v>92500</v>
      </c>
      <c r="N5" s="24">
        <f>2000+300+600+1000+3600</f>
        <v>7500</v>
      </c>
      <c r="O5" s="23">
        <f t="shared" si="2"/>
        <v>100000</v>
      </c>
      <c r="P5" s="89">
        <v>105000</v>
      </c>
      <c r="Q5" s="37">
        <f t="shared" ref="Q5:Q68" si="3">O5-P5</f>
        <v>-5000</v>
      </c>
      <c r="R5" s="93" t="s">
        <v>1295</v>
      </c>
    </row>
    <row r="6" spans="1:21" s="38" customFormat="1" ht="14.45" hidden="1" customHeight="1" x14ac:dyDescent="0.25">
      <c r="A6" s="85"/>
      <c r="B6" s="61">
        <v>423</v>
      </c>
      <c r="C6" s="35" t="s">
        <v>612</v>
      </c>
      <c r="D6" s="19" t="str">
        <f t="shared" si="0"/>
        <v xml:space="preserve"> 661</v>
      </c>
      <c r="E6" s="35" t="s">
        <v>612</v>
      </c>
      <c r="F6" s="35">
        <f>SUM(F7:F39)</f>
        <v>0</v>
      </c>
      <c r="G6" s="36" t="s">
        <v>28</v>
      </c>
      <c r="H6" s="36" t="s">
        <v>607</v>
      </c>
      <c r="I6" s="36" t="s">
        <v>608</v>
      </c>
      <c r="J6" s="20">
        <v>85000</v>
      </c>
      <c r="K6" s="21">
        <f t="shared" si="1"/>
        <v>7150</v>
      </c>
      <c r="L6" s="19" t="s">
        <v>593</v>
      </c>
      <c r="M6" s="22">
        <f>J6-N6</f>
        <v>77850</v>
      </c>
      <c r="N6" s="22">
        <v>7150</v>
      </c>
      <c r="O6" s="23">
        <f t="shared" si="2"/>
        <v>85000</v>
      </c>
      <c r="P6" s="89">
        <v>85000</v>
      </c>
      <c r="Q6" s="37">
        <f t="shared" si="3"/>
        <v>0</v>
      </c>
    </row>
    <row r="7" spans="1:21" s="38" customFormat="1" ht="14.45" hidden="1" customHeight="1" x14ac:dyDescent="0.25">
      <c r="A7" s="85"/>
      <c r="B7" s="61">
        <v>424</v>
      </c>
      <c r="C7" s="35" t="s">
        <v>613</v>
      </c>
      <c r="D7" s="19" t="str">
        <f t="shared" si="0"/>
        <v xml:space="preserve"> 782</v>
      </c>
      <c r="E7" s="35" t="s">
        <v>613</v>
      </c>
      <c r="F7" s="35">
        <f>SUM(F8:F41)</f>
        <v>0</v>
      </c>
      <c r="G7" s="36" t="s">
        <v>28</v>
      </c>
      <c r="H7" s="36" t="s">
        <v>607</v>
      </c>
      <c r="I7" s="36" t="s">
        <v>608</v>
      </c>
      <c r="J7" s="20">
        <v>80000</v>
      </c>
      <c r="K7" s="21">
        <f t="shared" si="1"/>
        <v>7150</v>
      </c>
      <c r="L7" s="19" t="s">
        <v>593</v>
      </c>
      <c r="M7" s="22">
        <f>J7-N7</f>
        <v>72850</v>
      </c>
      <c r="N7" s="24">
        <v>7150</v>
      </c>
      <c r="O7" s="23">
        <f t="shared" si="2"/>
        <v>80000</v>
      </c>
      <c r="P7" s="89">
        <v>80000</v>
      </c>
      <c r="Q7" s="37">
        <f t="shared" si="3"/>
        <v>0</v>
      </c>
    </row>
    <row r="8" spans="1:21" s="38" customFormat="1" ht="14.45" hidden="1" customHeight="1" x14ac:dyDescent="0.25">
      <c r="A8" s="85"/>
      <c r="B8" s="60">
        <v>425</v>
      </c>
      <c r="C8" s="39" t="s">
        <v>614</v>
      </c>
      <c r="D8" s="19" t="str">
        <f t="shared" si="0"/>
        <v xml:space="preserve"> 713</v>
      </c>
      <c r="E8" s="39" t="s">
        <v>614</v>
      </c>
      <c r="F8" s="19">
        <f t="shared" ref="F8:F13" si="4">IF(C8=E8,0,1)</f>
        <v>0</v>
      </c>
      <c r="G8" s="17" t="s">
        <v>27</v>
      </c>
      <c r="H8" s="36" t="s">
        <v>610</v>
      </c>
      <c r="I8" s="36" t="s">
        <v>615</v>
      </c>
      <c r="J8" s="20">
        <f>M8</f>
        <v>75000</v>
      </c>
      <c r="K8" s="42">
        <f t="shared" si="1"/>
        <v>0</v>
      </c>
      <c r="L8" s="40" t="s">
        <v>636</v>
      </c>
      <c r="M8" s="41">
        <v>75000</v>
      </c>
      <c r="N8" s="24">
        <f>2000+200+600+650+3600</f>
        <v>7050</v>
      </c>
      <c r="O8" s="23">
        <f t="shared" si="2"/>
        <v>82050</v>
      </c>
      <c r="P8" s="89">
        <v>82050</v>
      </c>
      <c r="Q8" s="37">
        <f t="shared" si="3"/>
        <v>0</v>
      </c>
      <c r="R8" s="38">
        <v>75000</v>
      </c>
      <c r="S8" s="38">
        <v>7050</v>
      </c>
      <c r="T8" s="38">
        <f>S8+R8</f>
        <v>82050</v>
      </c>
    </row>
    <row r="9" spans="1:21" s="38" customFormat="1" ht="14.45" hidden="1" customHeight="1" x14ac:dyDescent="0.25">
      <c r="A9" s="85"/>
      <c r="B9" s="60">
        <v>426</v>
      </c>
      <c r="C9" s="39" t="s">
        <v>616</v>
      </c>
      <c r="D9" s="19" t="str">
        <f t="shared" si="0"/>
        <v xml:space="preserve"> 562</v>
      </c>
      <c r="E9" s="39" t="s">
        <v>616</v>
      </c>
      <c r="F9" s="19">
        <f t="shared" si="4"/>
        <v>0</v>
      </c>
      <c r="G9" s="17" t="s">
        <v>27</v>
      </c>
      <c r="H9" s="36" t="s">
        <v>607</v>
      </c>
      <c r="I9" s="36" t="s">
        <v>617</v>
      </c>
      <c r="J9" s="20">
        <v>72500</v>
      </c>
      <c r="K9" s="21">
        <f t="shared" si="1"/>
        <v>6800</v>
      </c>
      <c r="L9" s="19" t="s">
        <v>593</v>
      </c>
      <c r="M9" s="22">
        <f>J9-N9</f>
        <v>65700</v>
      </c>
      <c r="N9" s="24">
        <f>2000+200+600+1000+3000</f>
        <v>6800</v>
      </c>
      <c r="O9" s="23">
        <f t="shared" si="2"/>
        <v>72500</v>
      </c>
      <c r="P9" s="89">
        <v>72500</v>
      </c>
      <c r="Q9" s="37">
        <f t="shared" si="3"/>
        <v>0</v>
      </c>
    </row>
    <row r="10" spans="1:21" s="38" customFormat="1" ht="14.45" customHeight="1" x14ac:dyDescent="0.25">
      <c r="A10" s="85"/>
      <c r="B10" s="60">
        <v>427</v>
      </c>
      <c r="C10" s="39" t="s">
        <v>618</v>
      </c>
      <c r="D10" s="19" t="str">
        <f t="shared" si="0"/>
        <v xml:space="preserve"> 554</v>
      </c>
      <c r="E10" s="39" t="s">
        <v>618</v>
      </c>
      <c r="F10" s="19">
        <f t="shared" si="4"/>
        <v>0</v>
      </c>
      <c r="G10" s="17" t="s">
        <v>27</v>
      </c>
      <c r="H10" s="36" t="s">
        <v>610</v>
      </c>
      <c r="I10" s="36" t="s">
        <v>619</v>
      </c>
      <c r="J10" s="20">
        <f>80000+9500</f>
        <v>89500</v>
      </c>
      <c r="K10" s="21">
        <f t="shared" si="1"/>
        <v>7400</v>
      </c>
      <c r="L10" s="19" t="s">
        <v>593</v>
      </c>
      <c r="M10" s="22">
        <f>J10-N10</f>
        <v>82100</v>
      </c>
      <c r="N10" s="24">
        <f>2000+200+600+1000+3600</f>
        <v>7400</v>
      </c>
      <c r="O10" s="23">
        <f t="shared" si="2"/>
        <v>89500</v>
      </c>
      <c r="P10" s="89">
        <v>82500</v>
      </c>
      <c r="Q10" s="37">
        <f t="shared" si="3"/>
        <v>7000</v>
      </c>
      <c r="R10" s="93" t="s">
        <v>1298</v>
      </c>
    </row>
    <row r="11" spans="1:21" s="38" customFormat="1" ht="14.45" hidden="1" customHeight="1" x14ac:dyDescent="0.25">
      <c r="A11" s="85"/>
      <c r="B11" s="60">
        <v>428</v>
      </c>
      <c r="C11" s="39" t="s">
        <v>620</v>
      </c>
      <c r="D11" s="19" t="str">
        <f t="shared" si="0"/>
        <v xml:space="preserve"> 369</v>
      </c>
      <c r="E11" s="39" t="s">
        <v>620</v>
      </c>
      <c r="F11" s="19">
        <f t="shared" si="4"/>
        <v>0</v>
      </c>
      <c r="G11" s="17" t="s">
        <v>27</v>
      </c>
      <c r="H11" s="36" t="s">
        <v>610</v>
      </c>
      <c r="I11" s="36" t="s">
        <v>621</v>
      </c>
      <c r="J11" s="20">
        <v>79000</v>
      </c>
      <c r="K11" s="21">
        <f t="shared" si="1"/>
        <v>6800</v>
      </c>
      <c r="L11" s="19" t="s">
        <v>593</v>
      </c>
      <c r="M11" s="22">
        <f>J11-N11</f>
        <v>72200</v>
      </c>
      <c r="N11" s="24">
        <f>2000+200+600+1000+3000</f>
        <v>6800</v>
      </c>
      <c r="O11" s="23">
        <f t="shared" si="2"/>
        <v>79000</v>
      </c>
      <c r="P11" s="89">
        <v>79000</v>
      </c>
      <c r="Q11" s="37">
        <f t="shared" si="3"/>
        <v>0</v>
      </c>
    </row>
    <row r="12" spans="1:21" s="38" customFormat="1" ht="14.45" customHeight="1" x14ac:dyDescent="0.25">
      <c r="A12" s="85"/>
      <c r="B12" s="60">
        <v>429</v>
      </c>
      <c r="C12" s="39" t="s">
        <v>622</v>
      </c>
      <c r="D12" s="19" t="str">
        <f t="shared" si="0"/>
        <v xml:space="preserve"> 169</v>
      </c>
      <c r="E12" s="39" t="s">
        <v>622</v>
      </c>
      <c r="F12" s="19">
        <f t="shared" si="4"/>
        <v>0</v>
      </c>
      <c r="G12" s="17" t="s">
        <v>27</v>
      </c>
      <c r="H12" s="36" t="s">
        <v>610</v>
      </c>
      <c r="I12" s="36" t="s">
        <v>619</v>
      </c>
      <c r="J12" s="20">
        <f>82500+11000</f>
        <v>93500</v>
      </c>
      <c r="K12" s="21">
        <f t="shared" si="1"/>
        <v>6800</v>
      </c>
      <c r="L12" s="19" t="s">
        <v>593</v>
      </c>
      <c r="M12" s="22">
        <f>J12-N12</f>
        <v>86700</v>
      </c>
      <c r="N12" s="24">
        <f>2000+200+600+1000+3000</f>
        <v>6800</v>
      </c>
      <c r="O12" s="23">
        <f t="shared" si="2"/>
        <v>93500</v>
      </c>
      <c r="P12" s="89">
        <v>85000</v>
      </c>
      <c r="Q12" s="37">
        <f t="shared" si="3"/>
        <v>8500</v>
      </c>
      <c r="R12" s="93" t="s">
        <v>1298</v>
      </c>
    </row>
    <row r="13" spans="1:21" s="38" customFormat="1" ht="14.45" hidden="1" customHeight="1" x14ac:dyDescent="0.25">
      <c r="A13" s="85"/>
      <c r="B13" s="60">
        <v>430</v>
      </c>
      <c r="C13" s="39" t="s">
        <v>623</v>
      </c>
      <c r="D13" s="19" t="str">
        <f t="shared" si="0"/>
        <v xml:space="preserve"> 951</v>
      </c>
      <c r="E13" s="39" t="s">
        <v>623</v>
      </c>
      <c r="F13" s="19">
        <f t="shared" si="4"/>
        <v>0</v>
      </c>
      <c r="G13" s="17" t="s">
        <v>27</v>
      </c>
      <c r="H13" s="36" t="s">
        <v>610</v>
      </c>
      <c r="I13" s="36" t="s">
        <v>615</v>
      </c>
      <c r="J13" s="20">
        <f>M13</f>
        <v>70000</v>
      </c>
      <c r="K13" s="42">
        <f t="shared" si="1"/>
        <v>0</v>
      </c>
      <c r="L13" s="40" t="s">
        <v>636</v>
      </c>
      <c r="M13" s="41">
        <v>70000</v>
      </c>
      <c r="N13" s="24">
        <f>2000+200+600+1000+3000</f>
        <v>6800</v>
      </c>
      <c r="O13" s="23">
        <f t="shared" si="2"/>
        <v>76800</v>
      </c>
      <c r="P13" s="89">
        <v>76800</v>
      </c>
      <c r="Q13" s="37">
        <f t="shared" si="3"/>
        <v>0</v>
      </c>
      <c r="R13" s="38">
        <v>70000</v>
      </c>
      <c r="S13" s="38">
        <v>6800</v>
      </c>
      <c r="T13" s="38">
        <f>S13+R13</f>
        <v>76800</v>
      </c>
    </row>
    <row r="14" spans="1:21" s="38" customFormat="1" ht="14.45" customHeight="1" x14ac:dyDescent="0.25">
      <c r="A14" s="85"/>
      <c r="B14" s="19">
        <v>431</v>
      </c>
      <c r="C14" s="35" t="s">
        <v>625</v>
      </c>
      <c r="D14" s="19" t="str">
        <f t="shared" si="0"/>
        <v xml:space="preserve"> 695</v>
      </c>
      <c r="E14" s="35" t="s">
        <v>625</v>
      </c>
      <c r="F14" s="35">
        <f>SUM(F15:F37)</f>
        <v>0</v>
      </c>
      <c r="G14" s="36" t="s">
        <v>28</v>
      </c>
      <c r="H14" s="36" t="s">
        <v>607</v>
      </c>
      <c r="I14" s="36" t="s">
        <v>626</v>
      </c>
      <c r="J14" s="20">
        <v>68000</v>
      </c>
      <c r="K14" s="21">
        <f t="shared" si="1"/>
        <v>6900</v>
      </c>
      <c r="L14" s="19" t="s">
        <v>593</v>
      </c>
      <c r="M14" s="22">
        <f>J14-N14</f>
        <v>61100</v>
      </c>
      <c r="N14" s="22">
        <v>6900</v>
      </c>
      <c r="O14" s="23">
        <f t="shared" si="2"/>
        <v>68000</v>
      </c>
      <c r="P14" s="89">
        <v>74800</v>
      </c>
      <c r="Q14" s="37">
        <f t="shared" si="3"/>
        <v>-6800</v>
      </c>
      <c r="R14" s="38">
        <v>68000</v>
      </c>
      <c r="S14" s="38">
        <v>6800</v>
      </c>
      <c r="T14" s="38">
        <f>S14+R14</f>
        <v>74800</v>
      </c>
      <c r="U14" s="93" t="s">
        <v>1303</v>
      </c>
    </row>
    <row r="15" spans="1:21" s="38" customFormat="1" ht="14.45" hidden="1" customHeight="1" x14ac:dyDescent="0.25">
      <c r="A15" s="85"/>
      <c r="B15" s="39">
        <v>432</v>
      </c>
      <c r="C15" s="39" t="s">
        <v>627</v>
      </c>
      <c r="D15" s="19" t="str">
        <f t="shared" si="0"/>
        <v xml:space="preserve"> 938</v>
      </c>
      <c r="E15" s="39" t="s">
        <v>627</v>
      </c>
      <c r="F15" s="19">
        <f>IF(C15=E15,0,1)</f>
        <v>0</v>
      </c>
      <c r="G15" s="36" t="s">
        <v>28</v>
      </c>
      <c r="H15" s="36" t="s">
        <v>607</v>
      </c>
      <c r="I15" s="36" t="s">
        <v>628</v>
      </c>
      <c r="J15" s="20">
        <f>M15</f>
        <v>70000</v>
      </c>
      <c r="K15" s="42">
        <f t="shared" si="1"/>
        <v>0</v>
      </c>
      <c r="L15" s="40" t="s">
        <v>636</v>
      </c>
      <c r="M15" s="41">
        <v>70000</v>
      </c>
      <c r="N15" s="24">
        <f>2000+200+600+650+3000</f>
        <v>6450</v>
      </c>
      <c r="O15" s="23">
        <f t="shared" si="2"/>
        <v>76450</v>
      </c>
      <c r="P15" s="89">
        <v>76450</v>
      </c>
      <c r="Q15" s="37">
        <f t="shared" si="3"/>
        <v>0</v>
      </c>
      <c r="R15" s="38">
        <v>70000</v>
      </c>
      <c r="S15" s="38">
        <v>6450</v>
      </c>
      <c r="T15" s="38">
        <f>S15+R15</f>
        <v>76450</v>
      </c>
    </row>
    <row r="16" spans="1:21" s="38" customFormat="1" ht="14.45" hidden="1" customHeight="1" x14ac:dyDescent="0.25">
      <c r="A16" s="85"/>
      <c r="B16" s="19">
        <v>433</v>
      </c>
      <c r="C16" s="35" t="s">
        <v>629</v>
      </c>
      <c r="D16" s="19" t="str">
        <f t="shared" si="0"/>
        <v xml:space="preserve"> 911</v>
      </c>
      <c r="E16" s="35" t="s">
        <v>629</v>
      </c>
      <c r="F16" s="35">
        <f>SUM(F17:F40)</f>
        <v>0</v>
      </c>
      <c r="G16" s="36" t="s">
        <v>28</v>
      </c>
      <c r="H16" s="36" t="s">
        <v>607</v>
      </c>
      <c r="I16" s="36" t="s">
        <v>630</v>
      </c>
      <c r="J16" s="20">
        <v>77000</v>
      </c>
      <c r="K16" s="21">
        <f t="shared" si="1"/>
        <v>6500</v>
      </c>
      <c r="L16" s="19" t="s">
        <v>593</v>
      </c>
      <c r="M16" s="22">
        <f>J16-N16</f>
        <v>70500</v>
      </c>
      <c r="N16" s="24">
        <v>6500</v>
      </c>
      <c r="O16" s="23">
        <f t="shared" si="2"/>
        <v>77000</v>
      </c>
      <c r="P16" s="89">
        <v>77000</v>
      </c>
      <c r="Q16" s="37">
        <f t="shared" si="3"/>
        <v>0</v>
      </c>
    </row>
    <row r="17" spans="1:21" s="38" customFormat="1" ht="14.45" hidden="1" customHeight="1" x14ac:dyDescent="0.25">
      <c r="A17" s="85"/>
      <c r="B17" s="60">
        <v>434</v>
      </c>
      <c r="C17" s="39" t="s">
        <v>631</v>
      </c>
      <c r="D17" s="19" t="str">
        <f t="shared" si="0"/>
        <v xml:space="preserve"> 353</v>
      </c>
      <c r="E17" s="39" t="s">
        <v>631</v>
      </c>
      <c r="F17" s="19">
        <f t="shared" ref="F17:F26" si="5">IF(C17=E17,0,1)</f>
        <v>0</v>
      </c>
      <c r="G17" s="17" t="s">
        <v>27</v>
      </c>
      <c r="H17" s="36" t="s">
        <v>610</v>
      </c>
      <c r="I17" s="36" t="s">
        <v>632</v>
      </c>
      <c r="J17" s="20">
        <f>M17</f>
        <v>71000</v>
      </c>
      <c r="K17" s="42">
        <f t="shared" si="1"/>
        <v>0</v>
      </c>
      <c r="L17" s="40" t="s">
        <v>636</v>
      </c>
      <c r="M17" s="41">
        <v>71000</v>
      </c>
      <c r="N17" s="24">
        <f>2000+200+600+1000+3000</f>
        <v>6800</v>
      </c>
      <c r="O17" s="23">
        <f t="shared" si="2"/>
        <v>77800</v>
      </c>
      <c r="P17" s="89">
        <v>77800</v>
      </c>
      <c r="Q17" s="37">
        <f t="shared" si="3"/>
        <v>0</v>
      </c>
      <c r="R17" s="38">
        <v>71000</v>
      </c>
      <c r="S17" s="38">
        <v>6800</v>
      </c>
      <c r="T17" s="38">
        <f>S17+R17</f>
        <v>77800</v>
      </c>
    </row>
    <row r="18" spans="1:21" s="38" customFormat="1" ht="14.45" customHeight="1" x14ac:dyDescent="0.25">
      <c r="A18" s="85"/>
      <c r="B18" s="60">
        <v>435</v>
      </c>
      <c r="C18" s="39" t="s">
        <v>633</v>
      </c>
      <c r="D18" s="19" t="str">
        <f t="shared" si="0"/>
        <v xml:space="preserve"> 223</v>
      </c>
      <c r="E18" s="39" t="s">
        <v>633</v>
      </c>
      <c r="F18" s="19">
        <f t="shared" si="5"/>
        <v>0</v>
      </c>
      <c r="G18" s="17" t="s">
        <v>27</v>
      </c>
      <c r="H18" s="36" t="s">
        <v>610</v>
      </c>
      <c r="I18" s="36" t="s">
        <v>611</v>
      </c>
      <c r="J18" s="20">
        <v>92500</v>
      </c>
      <c r="K18" s="21">
        <f t="shared" si="1"/>
        <v>7500</v>
      </c>
      <c r="L18" s="19" t="s">
        <v>593</v>
      </c>
      <c r="M18" s="22">
        <f>J18-N18</f>
        <v>85000</v>
      </c>
      <c r="N18" s="24">
        <f>2000+300+600+1000+3600</f>
        <v>7500</v>
      </c>
      <c r="O18" s="23">
        <f t="shared" si="2"/>
        <v>92500</v>
      </c>
      <c r="P18" s="89">
        <v>97500</v>
      </c>
      <c r="Q18" s="37">
        <f t="shared" si="3"/>
        <v>-5000</v>
      </c>
      <c r="R18" s="93" t="s">
        <v>1295</v>
      </c>
    </row>
    <row r="19" spans="1:21" s="38" customFormat="1" ht="14.45" customHeight="1" x14ac:dyDescent="0.25">
      <c r="A19" s="85"/>
      <c r="B19" s="35">
        <v>436</v>
      </c>
      <c r="C19" s="19" t="s">
        <v>634</v>
      </c>
      <c r="D19" s="19" t="str">
        <f t="shared" si="0"/>
        <v xml:space="preserve"> 486</v>
      </c>
      <c r="E19" s="39" t="s">
        <v>634</v>
      </c>
      <c r="F19" s="19">
        <f t="shared" si="5"/>
        <v>0</v>
      </c>
      <c r="G19" s="36" t="s">
        <v>28</v>
      </c>
      <c r="H19" s="36" t="s">
        <v>607</v>
      </c>
      <c r="I19" s="36" t="s">
        <v>635</v>
      </c>
      <c r="J19" s="20">
        <f>M19</f>
        <v>63000</v>
      </c>
      <c r="K19" s="21">
        <f t="shared" si="1"/>
        <v>0</v>
      </c>
      <c r="L19" s="40" t="s">
        <v>636</v>
      </c>
      <c r="M19" s="41">
        <v>63000</v>
      </c>
      <c r="N19" s="24">
        <f>2000+300+600+650+3000</f>
        <v>6550</v>
      </c>
      <c r="O19" s="23">
        <f t="shared" si="2"/>
        <v>69550</v>
      </c>
      <c r="P19" s="89">
        <v>69450</v>
      </c>
      <c r="Q19" s="37">
        <f t="shared" si="3"/>
        <v>100</v>
      </c>
      <c r="R19" s="38">
        <v>63000</v>
      </c>
      <c r="S19" s="38">
        <v>6450</v>
      </c>
      <c r="T19" s="38">
        <f>S19+R19</f>
        <v>69450</v>
      </c>
      <c r="U19" s="93" t="s">
        <v>1305</v>
      </c>
    </row>
    <row r="20" spans="1:21" s="38" customFormat="1" ht="14.45" customHeight="1" x14ac:dyDescent="0.25">
      <c r="A20" s="85"/>
      <c r="B20" s="60">
        <v>437</v>
      </c>
      <c r="C20" s="39" t="s">
        <v>637</v>
      </c>
      <c r="D20" s="19" t="str">
        <f t="shared" si="0"/>
        <v xml:space="preserve"> 439</v>
      </c>
      <c r="E20" s="39" t="s">
        <v>637</v>
      </c>
      <c r="F20" s="19">
        <f t="shared" si="5"/>
        <v>0</v>
      </c>
      <c r="G20" s="17" t="s">
        <v>27</v>
      </c>
      <c r="H20" s="36" t="s">
        <v>610</v>
      </c>
      <c r="I20" s="36" t="s">
        <v>632</v>
      </c>
      <c r="J20" s="20">
        <f>M20</f>
        <v>71000</v>
      </c>
      <c r="K20" s="42">
        <f t="shared" si="1"/>
        <v>0</v>
      </c>
      <c r="L20" s="40" t="s">
        <v>636</v>
      </c>
      <c r="M20" s="41">
        <v>71000</v>
      </c>
      <c r="N20" s="24">
        <f>2000+200+600+1000+3000</f>
        <v>6800</v>
      </c>
      <c r="O20" s="23">
        <f t="shared" si="2"/>
        <v>77800</v>
      </c>
      <c r="P20" s="89">
        <v>76800</v>
      </c>
      <c r="Q20" s="37">
        <f t="shared" si="3"/>
        <v>1000</v>
      </c>
      <c r="R20" s="38">
        <v>71000</v>
      </c>
      <c r="S20" s="38">
        <v>5800</v>
      </c>
      <c r="T20" s="38">
        <f>S20+R20</f>
        <v>76800</v>
      </c>
      <c r="U20" s="93" t="s">
        <v>1300</v>
      </c>
    </row>
    <row r="21" spans="1:21" s="38" customFormat="1" ht="14.45" hidden="1" customHeight="1" x14ac:dyDescent="0.25">
      <c r="A21" s="85"/>
      <c r="B21" s="59">
        <v>438</v>
      </c>
      <c r="C21" s="39" t="s">
        <v>638</v>
      </c>
      <c r="D21" s="19" t="str">
        <f t="shared" si="0"/>
        <v xml:space="preserve"> 268</v>
      </c>
      <c r="E21" s="39" t="s">
        <v>638</v>
      </c>
      <c r="F21" s="19">
        <f t="shared" si="5"/>
        <v>0</v>
      </c>
      <c r="G21" s="36" t="s">
        <v>28</v>
      </c>
      <c r="H21" s="36" t="s">
        <v>607</v>
      </c>
      <c r="I21" s="36" t="s">
        <v>639</v>
      </c>
      <c r="J21" s="20">
        <v>78000</v>
      </c>
      <c r="K21" s="21">
        <f t="shared" si="1"/>
        <v>6400</v>
      </c>
      <c r="L21" s="19" t="s">
        <v>593</v>
      </c>
      <c r="M21" s="22">
        <f>J21-N21</f>
        <v>71600</v>
      </c>
      <c r="N21" s="22">
        <f>2000+200+600+3600</f>
        <v>6400</v>
      </c>
      <c r="O21" s="23">
        <f t="shared" si="2"/>
        <v>78000</v>
      </c>
      <c r="P21" s="89">
        <v>78000</v>
      </c>
      <c r="Q21" s="37">
        <f t="shared" si="3"/>
        <v>0</v>
      </c>
    </row>
    <row r="22" spans="1:21" s="38" customFormat="1" ht="14.45" customHeight="1" x14ac:dyDescent="0.25">
      <c r="A22" s="85"/>
      <c r="B22" s="39">
        <v>439</v>
      </c>
      <c r="C22" s="39" t="s">
        <v>640</v>
      </c>
      <c r="D22" s="19" t="str">
        <f t="shared" si="0"/>
        <v xml:space="preserve"> 390</v>
      </c>
      <c r="E22" s="39" t="s">
        <v>640</v>
      </c>
      <c r="F22" s="19">
        <f t="shared" si="5"/>
        <v>0</v>
      </c>
      <c r="G22" s="36" t="s">
        <v>28</v>
      </c>
      <c r="H22" s="36" t="s">
        <v>607</v>
      </c>
      <c r="I22" s="36" t="s">
        <v>628</v>
      </c>
      <c r="J22" s="20">
        <f>M22</f>
        <v>70000</v>
      </c>
      <c r="K22" s="42">
        <f t="shared" si="1"/>
        <v>0</v>
      </c>
      <c r="L22" s="40" t="s">
        <v>636</v>
      </c>
      <c r="M22" s="41">
        <v>70000</v>
      </c>
      <c r="N22" s="24">
        <f>2000+200+600+650+2600</f>
        <v>6050</v>
      </c>
      <c r="O22" s="23">
        <f t="shared" si="2"/>
        <v>76050</v>
      </c>
      <c r="P22" s="89">
        <v>77050</v>
      </c>
      <c r="Q22" s="37">
        <f t="shared" si="3"/>
        <v>-1000</v>
      </c>
      <c r="R22" s="38">
        <v>70000</v>
      </c>
      <c r="S22" s="38">
        <v>7050</v>
      </c>
      <c r="T22" s="38">
        <f>S22+R22</f>
        <v>77050</v>
      </c>
    </row>
    <row r="23" spans="1:21" s="38" customFormat="1" ht="14.45" hidden="1" customHeight="1" x14ac:dyDescent="0.25">
      <c r="B23" s="35">
        <v>440</v>
      </c>
      <c r="C23" s="39" t="s">
        <v>641</v>
      </c>
      <c r="D23" s="19" t="str">
        <f t="shared" si="0"/>
        <v xml:space="preserve"> 515</v>
      </c>
      <c r="E23" s="39" t="s">
        <v>641</v>
      </c>
      <c r="F23" s="19">
        <f t="shared" si="5"/>
        <v>0</v>
      </c>
      <c r="G23" s="36" t="s">
        <v>28</v>
      </c>
      <c r="H23" s="36" t="s">
        <v>642</v>
      </c>
      <c r="I23" s="36" t="s">
        <v>608</v>
      </c>
      <c r="J23" s="20">
        <v>86000</v>
      </c>
      <c r="K23" s="21">
        <f t="shared" si="1"/>
        <v>7400</v>
      </c>
      <c r="L23" s="19" t="s">
        <v>593</v>
      </c>
      <c r="M23" s="22">
        <f>J23-N23</f>
        <v>78600</v>
      </c>
      <c r="N23" s="22">
        <f>2000+200+600+1000+3600</f>
        <v>7400</v>
      </c>
      <c r="O23" s="23">
        <f t="shared" si="2"/>
        <v>86000</v>
      </c>
      <c r="P23" s="89">
        <v>86000</v>
      </c>
      <c r="Q23" s="37">
        <f t="shared" si="3"/>
        <v>0</v>
      </c>
    </row>
    <row r="24" spans="1:21" s="38" customFormat="1" ht="14.45" hidden="1" customHeight="1" x14ac:dyDescent="0.25">
      <c r="A24" s="85"/>
      <c r="B24" s="39">
        <v>441</v>
      </c>
      <c r="C24" s="39" t="s">
        <v>643</v>
      </c>
      <c r="D24" s="19" t="str">
        <f t="shared" si="0"/>
        <v xml:space="preserve"> 886</v>
      </c>
      <c r="E24" s="39" t="s">
        <v>643</v>
      </c>
      <c r="F24" s="19">
        <f t="shared" si="5"/>
        <v>0</v>
      </c>
      <c r="G24" s="36" t="s">
        <v>28</v>
      </c>
      <c r="H24" s="36" t="s">
        <v>607</v>
      </c>
      <c r="I24" s="36" t="s">
        <v>628</v>
      </c>
      <c r="J24" s="20">
        <f>M24</f>
        <v>80000</v>
      </c>
      <c r="K24" s="42">
        <f t="shared" si="1"/>
        <v>0</v>
      </c>
      <c r="L24" s="40" t="s">
        <v>636</v>
      </c>
      <c r="M24" s="41">
        <v>80000</v>
      </c>
      <c r="N24" s="24">
        <f>2000+200+600+1000+3000</f>
        <v>6800</v>
      </c>
      <c r="O24" s="23">
        <f t="shared" si="2"/>
        <v>86800</v>
      </c>
      <c r="P24" s="89">
        <v>86800</v>
      </c>
      <c r="Q24" s="37">
        <f t="shared" si="3"/>
        <v>0</v>
      </c>
      <c r="R24" s="38">
        <v>80000</v>
      </c>
      <c r="S24" s="38">
        <v>6800</v>
      </c>
      <c r="T24" s="38">
        <f>S24+R24</f>
        <v>86800</v>
      </c>
    </row>
    <row r="25" spans="1:21" s="38" customFormat="1" ht="14.45" customHeight="1" x14ac:dyDescent="0.25">
      <c r="A25" s="85"/>
      <c r="B25" s="59">
        <v>442</v>
      </c>
      <c r="C25" s="39" t="s">
        <v>644</v>
      </c>
      <c r="D25" s="19" t="str">
        <f t="shared" si="0"/>
        <v xml:space="preserve"> 754</v>
      </c>
      <c r="E25" s="39" t="s">
        <v>644</v>
      </c>
      <c r="F25" s="19">
        <f t="shared" si="5"/>
        <v>0</v>
      </c>
      <c r="G25" s="17" t="s">
        <v>27</v>
      </c>
      <c r="H25" s="36" t="s">
        <v>610</v>
      </c>
      <c r="I25" s="36" t="s">
        <v>611</v>
      </c>
      <c r="J25" s="20">
        <v>70000</v>
      </c>
      <c r="K25" s="21">
        <f t="shared" si="1"/>
        <v>7150</v>
      </c>
      <c r="L25" s="19" t="s">
        <v>593</v>
      </c>
      <c r="M25" s="22">
        <f>J25-N25</f>
        <v>62850</v>
      </c>
      <c r="N25" s="22">
        <f>2000+300+600+650+3600</f>
        <v>7150</v>
      </c>
      <c r="O25" s="23">
        <f t="shared" si="2"/>
        <v>70000</v>
      </c>
      <c r="P25" s="89">
        <v>75000</v>
      </c>
      <c r="Q25" s="37">
        <f t="shared" si="3"/>
        <v>-5000</v>
      </c>
      <c r="R25" s="93" t="s">
        <v>1295</v>
      </c>
    </row>
    <row r="26" spans="1:21" s="38" customFormat="1" ht="14.45" customHeight="1" x14ac:dyDescent="0.25">
      <c r="A26" s="85"/>
      <c r="B26" s="60">
        <v>443</v>
      </c>
      <c r="C26" s="39" t="s">
        <v>645</v>
      </c>
      <c r="D26" s="19" t="str">
        <f t="shared" si="0"/>
        <v xml:space="preserve"> 698</v>
      </c>
      <c r="E26" s="39" t="s">
        <v>645</v>
      </c>
      <c r="F26" s="19">
        <f t="shared" si="5"/>
        <v>0</v>
      </c>
      <c r="G26" s="36" t="s">
        <v>28</v>
      </c>
      <c r="H26" s="36" t="s">
        <v>646</v>
      </c>
      <c r="I26" s="36" t="s">
        <v>647</v>
      </c>
      <c r="J26" s="20">
        <f>M26</f>
        <v>41500</v>
      </c>
      <c r="K26" s="42">
        <f t="shared" si="1"/>
        <v>0</v>
      </c>
      <c r="L26" s="40" t="s">
        <v>636</v>
      </c>
      <c r="M26" s="43">
        <v>41500</v>
      </c>
      <c r="N26" s="22">
        <f>2000+200+600+650+3000</f>
        <v>6450</v>
      </c>
      <c r="O26" s="23">
        <f t="shared" si="2"/>
        <v>47950</v>
      </c>
      <c r="P26" s="89">
        <v>0</v>
      </c>
      <c r="Q26" s="37">
        <f t="shared" si="3"/>
        <v>47950</v>
      </c>
      <c r="R26" s="38">
        <v>41500</v>
      </c>
      <c r="T26" s="38">
        <f>S26+R26</f>
        <v>41500</v>
      </c>
      <c r="U26" s="93" t="s">
        <v>1296</v>
      </c>
    </row>
    <row r="27" spans="1:21" s="38" customFormat="1" ht="14.45" hidden="1" customHeight="1" x14ac:dyDescent="0.25">
      <c r="A27" s="85"/>
      <c r="B27" s="61">
        <v>444</v>
      </c>
      <c r="C27" s="35" t="s">
        <v>648</v>
      </c>
      <c r="D27" s="19" t="str">
        <f t="shared" si="0"/>
        <v xml:space="preserve"> 812</v>
      </c>
      <c r="E27" s="35" t="s">
        <v>648</v>
      </c>
      <c r="F27" s="35">
        <f>SUM(F28:F49)</f>
        <v>0</v>
      </c>
      <c r="G27" s="36" t="s">
        <v>28</v>
      </c>
      <c r="H27" s="36" t="s">
        <v>607</v>
      </c>
      <c r="I27" s="36" t="s">
        <v>649</v>
      </c>
      <c r="J27" s="20">
        <v>80000</v>
      </c>
      <c r="K27" s="21">
        <f t="shared" si="1"/>
        <v>7150</v>
      </c>
      <c r="L27" s="19" t="s">
        <v>593</v>
      </c>
      <c r="M27" s="22">
        <f>J27-N27</f>
        <v>72850</v>
      </c>
      <c r="N27" s="22">
        <v>7150</v>
      </c>
      <c r="O27" s="23">
        <f t="shared" si="2"/>
        <v>80000</v>
      </c>
      <c r="P27" s="89">
        <v>80000</v>
      </c>
      <c r="Q27" s="37">
        <f t="shared" si="3"/>
        <v>0</v>
      </c>
    </row>
    <row r="28" spans="1:21" s="38" customFormat="1" ht="14.45" hidden="1" customHeight="1" x14ac:dyDescent="0.25">
      <c r="A28" s="85"/>
      <c r="B28" s="61">
        <v>445</v>
      </c>
      <c r="C28" s="35" t="s">
        <v>650</v>
      </c>
      <c r="D28" s="19" t="str">
        <f t="shared" si="0"/>
        <v xml:space="preserve"> 118</v>
      </c>
      <c r="E28" s="35" t="s">
        <v>650</v>
      </c>
      <c r="F28" s="35">
        <f>SUM(F29:F49)</f>
        <v>0</v>
      </c>
      <c r="G28" s="36" t="s">
        <v>28</v>
      </c>
      <c r="H28" s="36" t="s">
        <v>607</v>
      </c>
      <c r="I28" s="36" t="s">
        <v>649</v>
      </c>
      <c r="J28" s="20">
        <v>85000</v>
      </c>
      <c r="K28" s="21">
        <f t="shared" si="1"/>
        <v>6550</v>
      </c>
      <c r="L28" s="19" t="s">
        <v>593</v>
      </c>
      <c r="M28" s="22">
        <f>J28-N28</f>
        <v>78450</v>
      </c>
      <c r="N28" s="22">
        <v>6550</v>
      </c>
      <c r="O28" s="23">
        <f t="shared" si="2"/>
        <v>85000</v>
      </c>
      <c r="P28" s="89">
        <v>85000</v>
      </c>
      <c r="Q28" s="37">
        <f t="shared" si="3"/>
        <v>0</v>
      </c>
    </row>
    <row r="29" spans="1:21" s="38" customFormat="1" ht="14.45" hidden="1" customHeight="1" x14ac:dyDescent="0.25">
      <c r="A29" s="85"/>
      <c r="B29" s="35">
        <v>446</v>
      </c>
      <c r="C29" s="39" t="s">
        <v>651</v>
      </c>
      <c r="D29" s="19" t="str">
        <f t="shared" si="0"/>
        <v xml:space="preserve"> 929</v>
      </c>
      <c r="E29" s="39" t="s">
        <v>651</v>
      </c>
      <c r="F29" s="19">
        <f>IF(C29=E29,0,1)</f>
        <v>0</v>
      </c>
      <c r="G29" s="36" t="s">
        <v>28</v>
      </c>
      <c r="H29" s="36" t="s">
        <v>642</v>
      </c>
      <c r="I29" s="36" t="s">
        <v>652</v>
      </c>
      <c r="J29" s="20">
        <v>87500</v>
      </c>
      <c r="K29" s="21">
        <f t="shared" si="1"/>
        <v>7400</v>
      </c>
      <c r="L29" s="19" t="s">
        <v>593</v>
      </c>
      <c r="M29" s="22">
        <f>J29-N29</f>
        <v>80100</v>
      </c>
      <c r="N29" s="22">
        <f>2000+200+600+1000+3600</f>
        <v>7400</v>
      </c>
      <c r="O29" s="23">
        <f t="shared" si="2"/>
        <v>87500</v>
      </c>
      <c r="P29" s="89">
        <v>87500</v>
      </c>
      <c r="Q29" s="37">
        <f t="shared" si="3"/>
        <v>0</v>
      </c>
    </row>
    <row r="30" spans="1:21" s="38" customFormat="1" ht="14.45" customHeight="1" x14ac:dyDescent="0.25">
      <c r="A30" s="85"/>
      <c r="B30" s="60">
        <v>447</v>
      </c>
      <c r="C30" s="39" t="s">
        <v>653</v>
      </c>
      <c r="D30" s="19" t="str">
        <f t="shared" si="0"/>
        <v xml:space="preserve"> 463</v>
      </c>
      <c r="E30" s="39" t="s">
        <v>653</v>
      </c>
      <c r="F30" s="19">
        <f>IF(C30=E30,0,1)</f>
        <v>0</v>
      </c>
      <c r="G30" s="17" t="s">
        <v>27</v>
      </c>
      <c r="H30" s="36" t="s">
        <v>610</v>
      </c>
      <c r="I30" s="36" t="s">
        <v>635</v>
      </c>
      <c r="J30" s="20">
        <f>M30</f>
        <v>49000</v>
      </c>
      <c r="K30" s="21">
        <f t="shared" si="1"/>
        <v>0</v>
      </c>
      <c r="L30" s="40" t="s">
        <v>636</v>
      </c>
      <c r="M30" s="41">
        <v>49000</v>
      </c>
      <c r="N30" s="24">
        <f>2000+2850+800+200+500</f>
        <v>6350</v>
      </c>
      <c r="O30" s="23">
        <f t="shared" si="2"/>
        <v>55350</v>
      </c>
      <c r="P30" s="89">
        <v>55450</v>
      </c>
      <c r="Q30" s="37">
        <f t="shared" si="3"/>
        <v>-100</v>
      </c>
      <c r="R30" s="38">
        <v>49000</v>
      </c>
      <c r="S30" s="38">
        <v>6450</v>
      </c>
      <c r="T30" s="38">
        <f>S30+R30</f>
        <v>55450</v>
      </c>
      <c r="U30" s="93" t="s">
        <v>1305</v>
      </c>
    </row>
    <row r="31" spans="1:21" s="38" customFormat="1" ht="14.45" hidden="1" customHeight="1" x14ac:dyDescent="0.25">
      <c r="A31" s="85"/>
      <c r="B31" s="19">
        <v>448</v>
      </c>
      <c r="C31" s="35" t="s">
        <v>654</v>
      </c>
      <c r="D31" s="19" t="str">
        <f t="shared" si="0"/>
        <v xml:space="preserve"> 321</v>
      </c>
      <c r="E31" s="35" t="s">
        <v>654</v>
      </c>
      <c r="F31" s="35">
        <f>SUM(F32:F51)</f>
        <v>0</v>
      </c>
      <c r="G31" s="36" t="s">
        <v>28</v>
      </c>
      <c r="H31" s="36" t="s">
        <v>607</v>
      </c>
      <c r="I31" s="36" t="s">
        <v>621</v>
      </c>
      <c r="J31" s="20">
        <v>62000</v>
      </c>
      <c r="K31" s="21">
        <f t="shared" si="1"/>
        <v>6900</v>
      </c>
      <c r="L31" s="19" t="s">
        <v>593</v>
      </c>
      <c r="M31" s="22">
        <f>J31-N31</f>
        <v>55100</v>
      </c>
      <c r="N31" s="22">
        <v>6900</v>
      </c>
      <c r="O31" s="23">
        <f t="shared" si="2"/>
        <v>62000</v>
      </c>
      <c r="P31" s="89">
        <v>62000</v>
      </c>
      <c r="Q31" s="37">
        <f t="shared" si="3"/>
        <v>0</v>
      </c>
    </row>
    <row r="32" spans="1:21" s="38" customFormat="1" ht="14.45" hidden="1" customHeight="1" x14ac:dyDescent="0.25">
      <c r="B32" s="60">
        <v>449</v>
      </c>
      <c r="C32" s="39" t="s">
        <v>1291</v>
      </c>
      <c r="D32" s="19" t="str">
        <f t="shared" si="0"/>
        <v xml:space="preserve"> 111</v>
      </c>
      <c r="E32" s="39" t="s">
        <v>1291</v>
      </c>
      <c r="F32" s="19">
        <f>IF(C32=E32,0,1)</f>
        <v>0</v>
      </c>
      <c r="G32" s="17" t="s">
        <v>27</v>
      </c>
      <c r="H32" s="36" t="s">
        <v>610</v>
      </c>
      <c r="I32" s="17" t="s">
        <v>611</v>
      </c>
      <c r="J32" s="20">
        <v>100000</v>
      </c>
      <c r="K32" s="21">
        <f t="shared" si="1"/>
        <v>7200</v>
      </c>
      <c r="L32" s="19" t="s">
        <v>593</v>
      </c>
      <c r="M32" s="22">
        <f>J32-N32</f>
        <v>92800</v>
      </c>
      <c r="N32" s="22">
        <f>2000+200+600+800+3600</f>
        <v>7200</v>
      </c>
      <c r="O32" s="23">
        <f t="shared" si="2"/>
        <v>100000</v>
      </c>
      <c r="P32" s="89">
        <v>100000</v>
      </c>
      <c r="Q32" s="37">
        <f t="shared" si="3"/>
        <v>0</v>
      </c>
    </row>
    <row r="33" spans="1:21" s="38" customFormat="1" ht="14.45" hidden="1" customHeight="1" x14ac:dyDescent="0.25">
      <c r="A33" s="85"/>
      <c r="B33" s="59">
        <v>450</v>
      </c>
      <c r="C33" s="39" t="s">
        <v>655</v>
      </c>
      <c r="D33" s="19" t="str">
        <f t="shared" si="0"/>
        <v xml:space="preserve"> 121</v>
      </c>
      <c r="E33" s="39" t="s">
        <v>655</v>
      </c>
      <c r="F33" s="19">
        <f>IF(C33=E33,0,1)</f>
        <v>0</v>
      </c>
      <c r="G33" s="17" t="s">
        <v>27</v>
      </c>
      <c r="H33" s="36" t="s">
        <v>610</v>
      </c>
      <c r="I33" s="36" t="s">
        <v>628</v>
      </c>
      <c r="J33" s="20">
        <f>M33</f>
        <v>65000</v>
      </c>
      <c r="K33" s="42">
        <f t="shared" si="1"/>
        <v>0</v>
      </c>
      <c r="L33" s="40" t="s">
        <v>636</v>
      </c>
      <c r="M33" s="41">
        <v>65000</v>
      </c>
      <c r="N33" s="24">
        <f>2000+200+600+1000+3000</f>
        <v>6800</v>
      </c>
      <c r="O33" s="23">
        <f t="shared" si="2"/>
        <v>71800</v>
      </c>
      <c r="P33" s="89">
        <v>71800</v>
      </c>
      <c r="Q33" s="37">
        <f t="shared" si="3"/>
        <v>0</v>
      </c>
      <c r="R33" s="38">
        <v>65000</v>
      </c>
      <c r="S33" s="38">
        <v>6800</v>
      </c>
      <c r="T33" s="38">
        <f>S33+R33</f>
        <v>71800</v>
      </c>
    </row>
    <row r="34" spans="1:21" s="38" customFormat="1" ht="14.45" customHeight="1" x14ac:dyDescent="0.25">
      <c r="A34" s="85"/>
      <c r="B34" s="60">
        <v>451</v>
      </c>
      <c r="C34" s="39" t="s">
        <v>656</v>
      </c>
      <c r="D34" s="19" t="str">
        <f t="shared" si="0"/>
        <v xml:space="preserve"> 216</v>
      </c>
      <c r="E34" s="39" t="s">
        <v>656</v>
      </c>
      <c r="F34" s="19">
        <f>IF(C34=E34,0,1)</f>
        <v>0</v>
      </c>
      <c r="G34" s="17" t="s">
        <v>27</v>
      </c>
      <c r="H34" s="36" t="s">
        <v>610</v>
      </c>
      <c r="I34" s="36" t="s">
        <v>657</v>
      </c>
      <c r="J34" s="20">
        <f>M34</f>
        <v>65000</v>
      </c>
      <c r="K34" s="42">
        <f t="shared" si="1"/>
        <v>0</v>
      </c>
      <c r="L34" s="40" t="s">
        <v>636</v>
      </c>
      <c r="M34" s="41">
        <v>65000</v>
      </c>
      <c r="N34" s="24">
        <f>2000+200+600+1000+2000</f>
        <v>5800</v>
      </c>
      <c r="O34" s="23">
        <f t="shared" si="2"/>
        <v>70800</v>
      </c>
      <c r="P34" s="89">
        <v>71450</v>
      </c>
      <c r="Q34" s="37">
        <f t="shared" si="3"/>
        <v>-650</v>
      </c>
      <c r="R34" s="38">
        <v>65000</v>
      </c>
      <c r="S34" s="38">
        <v>6450</v>
      </c>
      <c r="T34" s="38">
        <f>S34+R34</f>
        <v>71450</v>
      </c>
      <c r="U34" s="93" t="s">
        <v>1294</v>
      </c>
    </row>
    <row r="35" spans="1:21" s="38" customFormat="1" ht="14.45" hidden="1" customHeight="1" x14ac:dyDescent="0.25">
      <c r="B35" s="35">
        <v>452</v>
      </c>
      <c r="C35" s="39" t="s">
        <v>1290</v>
      </c>
      <c r="D35" s="19" t="str">
        <f t="shared" si="0"/>
        <v xml:space="preserve"> 054</v>
      </c>
      <c r="E35" s="39" t="s">
        <v>1290</v>
      </c>
      <c r="F35" s="19">
        <f>IF(C35=E35,0,1)</f>
        <v>0</v>
      </c>
      <c r="G35" s="17" t="s">
        <v>28</v>
      </c>
      <c r="H35" s="36" t="s">
        <v>662</v>
      </c>
      <c r="I35" s="36" t="s">
        <v>667</v>
      </c>
      <c r="J35" s="20">
        <v>41900</v>
      </c>
      <c r="K35" s="21">
        <f t="shared" si="1"/>
        <v>5900</v>
      </c>
      <c r="L35" s="19" t="s">
        <v>593</v>
      </c>
      <c r="M35" s="22">
        <f>J35-N35</f>
        <v>36000</v>
      </c>
      <c r="N35" s="22">
        <f>2000+300+600+1000+2000</f>
        <v>5900</v>
      </c>
      <c r="O35" s="23">
        <f t="shared" si="2"/>
        <v>41900</v>
      </c>
      <c r="P35" s="89">
        <v>41900</v>
      </c>
      <c r="Q35" s="37">
        <f t="shared" si="3"/>
        <v>0</v>
      </c>
    </row>
    <row r="36" spans="1:21" s="38" customFormat="1" ht="14.45" hidden="1" customHeight="1" x14ac:dyDescent="0.25">
      <c r="A36" s="85"/>
      <c r="B36" s="61">
        <v>453</v>
      </c>
      <c r="C36" s="35" t="s">
        <v>658</v>
      </c>
      <c r="D36" s="19" t="str">
        <f t="shared" ref="D36:D67" si="6">REPLACE(C36,1,3, )</f>
        <v xml:space="preserve"> 930</v>
      </c>
      <c r="E36" s="35" t="s">
        <v>658</v>
      </c>
      <c r="F36" s="35">
        <f>SUM(F37:F61)</f>
        <v>0</v>
      </c>
      <c r="G36" s="17" t="s">
        <v>27</v>
      </c>
      <c r="H36" s="36" t="s">
        <v>610</v>
      </c>
      <c r="I36" s="36" t="s">
        <v>659</v>
      </c>
      <c r="J36" s="20">
        <v>42250</v>
      </c>
      <c r="K36" s="21">
        <f t="shared" si="1"/>
        <v>5400</v>
      </c>
      <c r="L36" s="19" t="s">
        <v>593</v>
      </c>
      <c r="M36" s="22">
        <f>J36-N36</f>
        <v>36850</v>
      </c>
      <c r="N36" s="22">
        <v>5400</v>
      </c>
      <c r="O36" s="23">
        <f t="shared" si="2"/>
        <v>42250</v>
      </c>
      <c r="P36" s="89">
        <v>42250</v>
      </c>
      <c r="Q36" s="37">
        <f t="shared" si="3"/>
        <v>0</v>
      </c>
    </row>
    <row r="37" spans="1:21" s="38" customFormat="1" ht="14.45" hidden="1" customHeight="1" x14ac:dyDescent="0.25">
      <c r="A37" s="85"/>
      <c r="B37" s="61">
        <v>454</v>
      </c>
      <c r="C37" s="35" t="s">
        <v>660</v>
      </c>
      <c r="D37" s="19" t="str">
        <f t="shared" si="6"/>
        <v xml:space="preserve"> 860</v>
      </c>
      <c r="E37" s="35" t="s">
        <v>660</v>
      </c>
      <c r="F37" s="35">
        <f>SUM(F38:F63)</f>
        <v>0</v>
      </c>
      <c r="G37" s="17" t="s">
        <v>27</v>
      </c>
      <c r="H37" s="36" t="s">
        <v>610</v>
      </c>
      <c r="I37" s="36" t="s">
        <v>659</v>
      </c>
      <c r="J37" s="25">
        <v>42250</v>
      </c>
      <c r="K37" s="21">
        <f t="shared" si="1"/>
        <v>5400</v>
      </c>
      <c r="L37" s="19" t="s">
        <v>593</v>
      </c>
      <c r="M37" s="22">
        <f>J37-N37</f>
        <v>36850</v>
      </c>
      <c r="N37" s="25">
        <v>5400</v>
      </c>
      <c r="O37" s="23">
        <f t="shared" si="2"/>
        <v>42250</v>
      </c>
      <c r="P37" s="89">
        <v>42250</v>
      </c>
      <c r="Q37" s="37">
        <f t="shared" si="3"/>
        <v>0</v>
      </c>
    </row>
    <row r="38" spans="1:21" s="38" customFormat="1" ht="14.45" customHeight="1" x14ac:dyDescent="0.25">
      <c r="B38" s="60">
        <v>455</v>
      </c>
      <c r="C38" s="39" t="s">
        <v>661</v>
      </c>
      <c r="D38" s="19" t="str">
        <f t="shared" si="6"/>
        <v xml:space="preserve"> 659</v>
      </c>
      <c r="E38" s="39" t="s">
        <v>661</v>
      </c>
      <c r="F38" s="19">
        <f>IF(C38=E38,0,1)</f>
        <v>0</v>
      </c>
      <c r="G38" s="17" t="s">
        <v>27</v>
      </c>
      <c r="H38" s="36" t="s">
        <v>662</v>
      </c>
      <c r="I38" s="36" t="s">
        <v>663</v>
      </c>
      <c r="J38" s="44">
        <v>35000</v>
      </c>
      <c r="K38" s="45">
        <v>0</v>
      </c>
      <c r="L38" s="46" t="s">
        <v>664</v>
      </c>
      <c r="M38" s="47">
        <f>J38</f>
        <v>35000</v>
      </c>
      <c r="N38" s="48">
        <f>2000+1750+800+300+650</f>
        <v>5500</v>
      </c>
      <c r="O38" s="49">
        <f t="shared" si="2"/>
        <v>40500</v>
      </c>
      <c r="P38" s="90"/>
      <c r="Q38" s="37">
        <f t="shared" si="3"/>
        <v>40500</v>
      </c>
      <c r="R38" s="93" t="s">
        <v>1304</v>
      </c>
    </row>
    <row r="39" spans="1:21" s="38" customFormat="1" ht="14.45" customHeight="1" x14ac:dyDescent="0.25">
      <c r="A39" s="85"/>
      <c r="B39" s="59">
        <v>456</v>
      </c>
      <c r="C39" s="39" t="s">
        <v>665</v>
      </c>
      <c r="D39" s="19" t="str">
        <f t="shared" si="6"/>
        <v xml:space="preserve"> 431</v>
      </c>
      <c r="E39" s="39" t="s">
        <v>665</v>
      </c>
      <c r="F39" s="19">
        <f>IF(C39=E39,0,1)</f>
        <v>0</v>
      </c>
      <c r="G39" s="17" t="s">
        <v>27</v>
      </c>
      <c r="H39" s="36" t="s">
        <v>610</v>
      </c>
      <c r="I39" s="36" t="s">
        <v>626</v>
      </c>
      <c r="J39" s="20">
        <f>M39</f>
        <v>48000</v>
      </c>
      <c r="K39" s="42">
        <f t="shared" ref="K39:K82" si="7">J39-M39</f>
        <v>0</v>
      </c>
      <c r="L39" s="40" t="s">
        <v>636</v>
      </c>
      <c r="M39" s="41">
        <v>48000</v>
      </c>
      <c r="N39" s="24">
        <f>2000+200+600+650+2000</f>
        <v>5450</v>
      </c>
      <c r="O39" s="23">
        <f t="shared" si="2"/>
        <v>53450</v>
      </c>
      <c r="P39" s="89">
        <v>48000</v>
      </c>
      <c r="Q39" s="37">
        <f t="shared" si="3"/>
        <v>5450</v>
      </c>
      <c r="R39" s="93" t="s">
        <v>593</v>
      </c>
    </row>
    <row r="40" spans="1:21" s="38" customFormat="1" ht="14.45" hidden="1" customHeight="1" x14ac:dyDescent="0.25">
      <c r="A40" s="85"/>
      <c r="B40" s="61">
        <v>457</v>
      </c>
      <c r="C40" s="35" t="s">
        <v>1251</v>
      </c>
      <c r="D40" s="19" t="str">
        <f t="shared" si="6"/>
        <v xml:space="preserve"> 928</v>
      </c>
      <c r="E40" s="35" t="s">
        <v>1251</v>
      </c>
      <c r="F40" s="35">
        <f>SUM(F41:F67)</f>
        <v>0</v>
      </c>
      <c r="G40" s="36" t="s">
        <v>28</v>
      </c>
      <c r="H40" s="36" t="s">
        <v>662</v>
      </c>
      <c r="I40" s="36" t="s">
        <v>659</v>
      </c>
      <c r="J40" s="25">
        <v>32500</v>
      </c>
      <c r="K40" s="21">
        <f t="shared" si="7"/>
        <v>5900</v>
      </c>
      <c r="L40" s="19" t="s">
        <v>593</v>
      </c>
      <c r="M40" s="22">
        <f>J40-N40</f>
        <v>26600</v>
      </c>
      <c r="N40" s="25">
        <v>5900</v>
      </c>
      <c r="O40" s="23">
        <f t="shared" si="2"/>
        <v>32500</v>
      </c>
      <c r="P40" s="89">
        <v>32500</v>
      </c>
      <c r="Q40" s="37">
        <f t="shared" si="3"/>
        <v>0</v>
      </c>
    </row>
    <row r="41" spans="1:21" s="38" customFormat="1" ht="14.45" hidden="1" customHeight="1" x14ac:dyDescent="0.25">
      <c r="A41" s="85"/>
      <c r="B41" s="61">
        <v>458</v>
      </c>
      <c r="C41" s="35" t="s">
        <v>666</v>
      </c>
      <c r="D41" s="19" t="str">
        <f t="shared" si="6"/>
        <v xml:space="preserve"> 101</v>
      </c>
      <c r="E41" s="35" t="s">
        <v>666</v>
      </c>
      <c r="F41" s="35">
        <f>SUM(F42:F72)</f>
        <v>0</v>
      </c>
      <c r="G41" s="36" t="s">
        <v>28</v>
      </c>
      <c r="H41" s="36" t="s">
        <v>662</v>
      </c>
      <c r="I41" s="36" t="s">
        <v>667</v>
      </c>
      <c r="J41" s="20">
        <v>41900</v>
      </c>
      <c r="K41" s="21">
        <f t="shared" si="7"/>
        <v>5900</v>
      </c>
      <c r="L41" s="19" t="s">
        <v>593</v>
      </c>
      <c r="M41" s="22">
        <f>J41-N41</f>
        <v>36000</v>
      </c>
      <c r="N41" s="22">
        <v>5900</v>
      </c>
      <c r="O41" s="23">
        <f t="shared" si="2"/>
        <v>41900</v>
      </c>
      <c r="P41" s="89">
        <v>41900</v>
      </c>
      <c r="Q41" s="37">
        <f t="shared" si="3"/>
        <v>0</v>
      </c>
    </row>
    <row r="42" spans="1:21" s="38" customFormat="1" ht="14.45" customHeight="1" x14ac:dyDescent="0.25">
      <c r="B42" s="60">
        <v>459</v>
      </c>
      <c r="C42" s="39" t="s">
        <v>668</v>
      </c>
      <c r="D42" s="19" t="str">
        <f t="shared" si="6"/>
        <v xml:space="preserve"> 411</v>
      </c>
      <c r="E42" s="39" t="s">
        <v>668</v>
      </c>
      <c r="F42" s="19">
        <f>IF(C42=E42,0,1)</f>
        <v>0</v>
      </c>
      <c r="G42" s="17" t="s">
        <v>27</v>
      </c>
      <c r="H42" s="36" t="s">
        <v>662</v>
      </c>
      <c r="I42" s="36" t="s">
        <v>669</v>
      </c>
      <c r="J42" s="50">
        <v>34000</v>
      </c>
      <c r="K42" s="45">
        <f t="shared" si="7"/>
        <v>0</v>
      </c>
      <c r="L42" s="46" t="s">
        <v>664</v>
      </c>
      <c r="M42" s="51">
        <f>J42</f>
        <v>34000</v>
      </c>
      <c r="N42" s="48">
        <f>2000+1750+800+200</f>
        <v>4750</v>
      </c>
      <c r="O42" s="52">
        <f>N42+M42</f>
        <v>38750</v>
      </c>
      <c r="P42" s="91"/>
      <c r="Q42" s="37">
        <f t="shared" si="3"/>
        <v>38750</v>
      </c>
      <c r="R42" s="93" t="s">
        <v>1304</v>
      </c>
    </row>
    <row r="43" spans="1:21" s="38" customFormat="1" ht="14.45" hidden="1" customHeight="1" x14ac:dyDescent="0.25">
      <c r="A43" s="85"/>
      <c r="B43" s="61">
        <v>460</v>
      </c>
      <c r="C43" s="35" t="s">
        <v>670</v>
      </c>
      <c r="D43" s="19" t="str">
        <f t="shared" si="6"/>
        <v xml:space="preserve"> 581</v>
      </c>
      <c r="E43" s="35" t="s">
        <v>670</v>
      </c>
      <c r="F43" s="35">
        <f>SUM(F44:F73)</f>
        <v>0</v>
      </c>
      <c r="G43" s="36" t="s">
        <v>28</v>
      </c>
      <c r="H43" s="36" t="s">
        <v>662</v>
      </c>
      <c r="I43" s="36" t="s">
        <v>667</v>
      </c>
      <c r="J43" s="25">
        <v>41900</v>
      </c>
      <c r="K43" s="21">
        <f t="shared" si="7"/>
        <v>5900</v>
      </c>
      <c r="L43" s="19" t="s">
        <v>593</v>
      </c>
      <c r="M43" s="22">
        <f t="shared" ref="M43:M48" si="8">J43-N43</f>
        <v>36000</v>
      </c>
      <c r="N43" s="25">
        <v>5900</v>
      </c>
      <c r="O43" s="23">
        <f t="shared" ref="O43:O51" si="9">M43+N43</f>
        <v>41900</v>
      </c>
      <c r="P43" s="89">
        <v>41900</v>
      </c>
      <c r="Q43" s="37">
        <f t="shared" si="3"/>
        <v>0</v>
      </c>
    </row>
    <row r="44" spans="1:21" s="38" customFormat="1" ht="14.45" hidden="1" customHeight="1" x14ac:dyDescent="0.25">
      <c r="A44" s="85"/>
      <c r="B44" s="60">
        <v>461</v>
      </c>
      <c r="C44" s="39" t="s">
        <v>671</v>
      </c>
      <c r="D44" s="19" t="str">
        <f t="shared" si="6"/>
        <v xml:space="preserve"> 228</v>
      </c>
      <c r="E44" s="39" t="s">
        <v>671</v>
      </c>
      <c r="F44" s="19">
        <f>IF(C44=E44,0,1)</f>
        <v>0</v>
      </c>
      <c r="G44" s="36" t="s">
        <v>28</v>
      </c>
      <c r="H44" s="36" t="s">
        <v>662</v>
      </c>
      <c r="I44" s="36" t="s">
        <v>672</v>
      </c>
      <c r="J44" s="20">
        <v>37900</v>
      </c>
      <c r="K44" s="21">
        <f t="shared" si="7"/>
        <v>4800</v>
      </c>
      <c r="L44" s="19" t="s">
        <v>593</v>
      </c>
      <c r="M44" s="22">
        <f t="shared" si="8"/>
        <v>33100</v>
      </c>
      <c r="N44" s="22">
        <f>2000+200+600+2000</f>
        <v>4800</v>
      </c>
      <c r="O44" s="23">
        <f t="shared" si="9"/>
        <v>37900</v>
      </c>
      <c r="P44" s="89">
        <v>37900</v>
      </c>
      <c r="Q44" s="37">
        <f t="shared" si="3"/>
        <v>0</v>
      </c>
    </row>
    <row r="45" spans="1:21" s="38" customFormat="1" ht="14.45" hidden="1" customHeight="1" x14ac:dyDescent="0.25">
      <c r="A45" s="85"/>
      <c r="B45" s="59">
        <v>462</v>
      </c>
      <c r="C45" s="39" t="s">
        <v>673</v>
      </c>
      <c r="D45" s="19" t="str">
        <f t="shared" si="6"/>
        <v xml:space="preserve"> 792</v>
      </c>
      <c r="E45" s="39" t="s">
        <v>673</v>
      </c>
      <c r="F45" s="19">
        <f>IF(C45=E45,0,1)</f>
        <v>0</v>
      </c>
      <c r="G45" s="36" t="s">
        <v>28</v>
      </c>
      <c r="H45" s="36" t="s">
        <v>662</v>
      </c>
      <c r="I45" s="36" t="s">
        <v>672</v>
      </c>
      <c r="J45" s="20">
        <v>37900</v>
      </c>
      <c r="K45" s="21">
        <f t="shared" si="7"/>
        <v>4800</v>
      </c>
      <c r="L45" s="19" t="s">
        <v>593</v>
      </c>
      <c r="M45" s="22">
        <f t="shared" si="8"/>
        <v>33100</v>
      </c>
      <c r="N45" s="22">
        <f>2000+200+600+2000</f>
        <v>4800</v>
      </c>
      <c r="O45" s="23">
        <f t="shared" si="9"/>
        <v>37900</v>
      </c>
      <c r="P45" s="89">
        <v>37900</v>
      </c>
      <c r="Q45" s="37">
        <f t="shared" si="3"/>
        <v>0</v>
      </c>
    </row>
    <row r="46" spans="1:21" s="38" customFormat="1" ht="14.45" hidden="1" customHeight="1" x14ac:dyDescent="0.25">
      <c r="A46" s="85"/>
      <c r="B46" s="61">
        <v>463</v>
      </c>
      <c r="C46" s="35" t="s">
        <v>674</v>
      </c>
      <c r="D46" s="19" t="str">
        <f t="shared" si="6"/>
        <v xml:space="preserve"> 728</v>
      </c>
      <c r="E46" s="35" t="s">
        <v>674</v>
      </c>
      <c r="F46" s="35">
        <f>SUM(F47:F75)</f>
        <v>0</v>
      </c>
      <c r="G46" s="36" t="s">
        <v>28</v>
      </c>
      <c r="H46" s="36" t="s">
        <v>662</v>
      </c>
      <c r="I46" s="36" t="s">
        <v>667</v>
      </c>
      <c r="J46" s="25">
        <v>39900</v>
      </c>
      <c r="K46" s="21">
        <f t="shared" si="7"/>
        <v>4900</v>
      </c>
      <c r="L46" s="19" t="s">
        <v>593</v>
      </c>
      <c r="M46" s="22">
        <f t="shared" si="8"/>
        <v>35000</v>
      </c>
      <c r="N46" s="25">
        <v>4900</v>
      </c>
      <c r="O46" s="23">
        <f t="shared" si="9"/>
        <v>39900</v>
      </c>
      <c r="P46" s="89">
        <v>39900</v>
      </c>
      <c r="Q46" s="37">
        <f t="shared" si="3"/>
        <v>0</v>
      </c>
    </row>
    <row r="47" spans="1:21" s="38" customFormat="1" ht="14.45" hidden="1" customHeight="1" x14ac:dyDescent="0.25">
      <c r="A47" s="85"/>
      <c r="B47" s="59">
        <v>464</v>
      </c>
      <c r="C47" s="39" t="s">
        <v>675</v>
      </c>
      <c r="D47" s="19" t="str">
        <f t="shared" si="6"/>
        <v xml:space="preserve"> 786</v>
      </c>
      <c r="E47" s="39" t="s">
        <v>675</v>
      </c>
      <c r="F47" s="19">
        <f>IF(C47=E47,0,1)</f>
        <v>0</v>
      </c>
      <c r="G47" s="36" t="s">
        <v>28</v>
      </c>
      <c r="H47" s="36" t="s">
        <v>662</v>
      </c>
      <c r="I47" s="36" t="s">
        <v>672</v>
      </c>
      <c r="J47" s="20">
        <v>40900</v>
      </c>
      <c r="K47" s="21">
        <f t="shared" si="7"/>
        <v>5900</v>
      </c>
      <c r="L47" s="19" t="s">
        <v>593</v>
      </c>
      <c r="M47" s="22">
        <f t="shared" si="8"/>
        <v>35000</v>
      </c>
      <c r="N47" s="22">
        <f>2000+300+600+1000+2000</f>
        <v>5900</v>
      </c>
      <c r="O47" s="23">
        <f t="shared" si="9"/>
        <v>40900</v>
      </c>
      <c r="P47" s="89">
        <v>40900</v>
      </c>
      <c r="Q47" s="37">
        <f t="shared" si="3"/>
        <v>0</v>
      </c>
    </row>
    <row r="48" spans="1:21" s="38" customFormat="1" ht="14.45" hidden="1" customHeight="1" x14ac:dyDescent="0.25">
      <c r="A48" s="85"/>
      <c r="B48" s="61">
        <v>465</v>
      </c>
      <c r="C48" s="35" t="s">
        <v>1252</v>
      </c>
      <c r="D48" s="19" t="str">
        <f t="shared" si="6"/>
        <v xml:space="preserve"> 937</v>
      </c>
      <c r="E48" s="35" t="s">
        <v>1252</v>
      </c>
      <c r="F48" s="35">
        <f>SUM(F49:F76)</f>
        <v>0</v>
      </c>
      <c r="G48" s="36" t="s">
        <v>28</v>
      </c>
      <c r="H48" s="36" t="s">
        <v>662</v>
      </c>
      <c r="I48" s="36" t="s">
        <v>659</v>
      </c>
      <c r="J48" s="20">
        <v>32500</v>
      </c>
      <c r="K48" s="21">
        <f t="shared" si="7"/>
        <v>4900</v>
      </c>
      <c r="L48" s="19" t="s">
        <v>593</v>
      </c>
      <c r="M48" s="22">
        <f t="shared" si="8"/>
        <v>27600</v>
      </c>
      <c r="N48" s="22">
        <v>4900</v>
      </c>
      <c r="O48" s="23">
        <f t="shared" si="9"/>
        <v>32500</v>
      </c>
      <c r="P48" s="89">
        <v>32500</v>
      </c>
      <c r="Q48" s="37">
        <f t="shared" si="3"/>
        <v>0</v>
      </c>
    </row>
    <row r="49" spans="1:21" s="38" customFormat="1" ht="14.45" hidden="1" customHeight="1" x14ac:dyDescent="0.25">
      <c r="A49" s="85"/>
      <c r="B49" s="35">
        <v>466</v>
      </c>
      <c r="C49" s="39" t="s">
        <v>1198</v>
      </c>
      <c r="D49" s="19" t="str">
        <f t="shared" si="6"/>
        <v xml:space="preserve"> 549</v>
      </c>
      <c r="E49" s="39" t="s">
        <v>1198</v>
      </c>
      <c r="F49" s="19">
        <f t="shared" ref="F49:F85" si="10">IF(C49=E49,0,1)</f>
        <v>0</v>
      </c>
      <c r="G49" s="36" t="s">
        <v>28</v>
      </c>
      <c r="H49" s="36" t="s">
        <v>677</v>
      </c>
      <c r="I49" s="36" t="s">
        <v>678</v>
      </c>
      <c r="J49" s="20">
        <f>M49</f>
        <v>71250</v>
      </c>
      <c r="K49" s="21">
        <f t="shared" si="7"/>
        <v>0</v>
      </c>
      <c r="L49" s="40" t="s">
        <v>636</v>
      </c>
      <c r="M49" s="41">
        <v>71250</v>
      </c>
      <c r="N49" s="24">
        <f>2000+200+600+250+450+1000+800+3600</f>
        <v>8900</v>
      </c>
      <c r="O49" s="23">
        <f t="shared" si="9"/>
        <v>80150</v>
      </c>
      <c r="P49" s="89">
        <v>80150</v>
      </c>
      <c r="Q49" s="37">
        <f t="shared" si="3"/>
        <v>0</v>
      </c>
      <c r="S49" s="38">
        <v>8900</v>
      </c>
      <c r="T49" s="38">
        <f>S49+U49</f>
        <v>80150</v>
      </c>
      <c r="U49" s="38">
        <v>71250</v>
      </c>
    </row>
    <row r="50" spans="1:21" s="38" customFormat="1" ht="14.45" hidden="1" customHeight="1" x14ac:dyDescent="0.25">
      <c r="A50" s="85"/>
      <c r="B50" s="60">
        <v>467</v>
      </c>
      <c r="C50" s="39" t="s">
        <v>676</v>
      </c>
      <c r="D50" s="19" t="str">
        <f t="shared" si="6"/>
        <v xml:space="preserve"> 919</v>
      </c>
      <c r="E50" s="39" t="s">
        <v>676</v>
      </c>
      <c r="F50" s="19">
        <f t="shared" si="10"/>
        <v>0</v>
      </c>
      <c r="G50" s="17" t="s">
        <v>27</v>
      </c>
      <c r="H50" s="36" t="s">
        <v>677</v>
      </c>
      <c r="I50" s="36" t="s">
        <v>678</v>
      </c>
      <c r="J50" s="20">
        <f>M50</f>
        <v>77750</v>
      </c>
      <c r="K50" s="21">
        <f t="shared" si="7"/>
        <v>0</v>
      </c>
      <c r="L50" s="40" t="s">
        <v>636</v>
      </c>
      <c r="M50" s="41">
        <v>77750</v>
      </c>
      <c r="N50" s="24">
        <f>2000+600+200+250+650+3600+450</f>
        <v>7750</v>
      </c>
      <c r="O50" s="23">
        <f t="shared" si="9"/>
        <v>85500</v>
      </c>
      <c r="P50" s="89">
        <v>85500</v>
      </c>
      <c r="Q50" s="37">
        <f t="shared" si="3"/>
        <v>0</v>
      </c>
      <c r="S50" s="38">
        <v>7750</v>
      </c>
      <c r="T50" s="38">
        <f>S50+U50</f>
        <v>85500</v>
      </c>
      <c r="U50" s="38">
        <v>77750</v>
      </c>
    </row>
    <row r="51" spans="1:21" s="38" customFormat="1" ht="14.45" hidden="1" customHeight="1" x14ac:dyDescent="0.25">
      <c r="A51" s="85"/>
      <c r="B51" s="59">
        <v>468</v>
      </c>
      <c r="C51" s="39" t="s">
        <v>679</v>
      </c>
      <c r="D51" s="19" t="str">
        <f t="shared" si="6"/>
        <v xml:space="preserve"> 141</v>
      </c>
      <c r="E51" s="39" t="s">
        <v>679</v>
      </c>
      <c r="F51" s="19">
        <f t="shared" si="10"/>
        <v>0</v>
      </c>
      <c r="G51" s="17" t="s">
        <v>27</v>
      </c>
      <c r="H51" s="36" t="s">
        <v>677</v>
      </c>
      <c r="I51" s="36" t="s">
        <v>678</v>
      </c>
      <c r="J51" s="20">
        <f>M51</f>
        <v>77750</v>
      </c>
      <c r="K51" s="21">
        <f t="shared" si="7"/>
        <v>0</v>
      </c>
      <c r="L51" s="40" t="s">
        <v>636</v>
      </c>
      <c r="M51" s="41">
        <v>77750</v>
      </c>
      <c r="N51" s="24">
        <f>2000+600+200+250+650+3600+450</f>
        <v>7750</v>
      </c>
      <c r="O51" s="23">
        <f t="shared" si="9"/>
        <v>85500</v>
      </c>
      <c r="P51" s="89">
        <v>85500</v>
      </c>
      <c r="Q51" s="37">
        <f t="shared" si="3"/>
        <v>0</v>
      </c>
      <c r="S51" s="38">
        <v>7750</v>
      </c>
      <c r="T51" s="38">
        <f>S51+U51</f>
        <v>85500</v>
      </c>
      <c r="U51" s="38">
        <v>77750</v>
      </c>
    </row>
    <row r="52" spans="1:21" s="38" customFormat="1" ht="14.45" hidden="1" customHeight="1" x14ac:dyDescent="0.25">
      <c r="A52" s="85"/>
      <c r="B52" s="60">
        <v>469</v>
      </c>
      <c r="C52" s="39" t="s">
        <v>680</v>
      </c>
      <c r="D52" s="19" t="str">
        <f t="shared" si="6"/>
        <v xml:space="preserve"> 598</v>
      </c>
      <c r="E52" s="39" t="s">
        <v>680</v>
      </c>
      <c r="F52" s="19">
        <f t="shared" si="10"/>
        <v>0</v>
      </c>
      <c r="G52" s="17" t="s">
        <v>27</v>
      </c>
      <c r="H52" s="36" t="s">
        <v>677</v>
      </c>
      <c r="I52" s="17" t="s">
        <v>684</v>
      </c>
      <c r="J52" s="50">
        <v>72000</v>
      </c>
      <c r="K52" s="21">
        <f t="shared" si="7"/>
        <v>-2000</v>
      </c>
      <c r="L52" s="46" t="s">
        <v>664</v>
      </c>
      <c r="M52" s="47">
        <v>74000</v>
      </c>
      <c r="N52" s="48">
        <f>2000+200+250+600+450+400+3600</f>
        <v>7500</v>
      </c>
      <c r="O52" s="48">
        <f>N52+M52</f>
        <v>81500</v>
      </c>
      <c r="P52" s="92">
        <v>81500</v>
      </c>
      <c r="Q52" s="37">
        <f t="shared" si="3"/>
        <v>0</v>
      </c>
      <c r="R52" s="38">
        <v>74000</v>
      </c>
      <c r="S52" s="38">
        <v>7500</v>
      </c>
      <c r="T52" s="38">
        <f>S52+R52</f>
        <v>81500</v>
      </c>
    </row>
    <row r="53" spans="1:21" s="38" customFormat="1" ht="14.45" hidden="1" customHeight="1" x14ac:dyDescent="0.25">
      <c r="A53" s="85"/>
      <c r="B53" s="59">
        <v>470</v>
      </c>
      <c r="C53" s="39" t="s">
        <v>682</v>
      </c>
      <c r="D53" s="19" t="str">
        <f t="shared" si="6"/>
        <v xml:space="preserve"> 510</v>
      </c>
      <c r="E53" s="39" t="s">
        <v>682</v>
      </c>
      <c r="F53" s="19">
        <f t="shared" si="10"/>
        <v>0</v>
      </c>
      <c r="G53" s="17" t="s">
        <v>27</v>
      </c>
      <c r="H53" s="36" t="s">
        <v>677</v>
      </c>
      <c r="I53" s="36" t="s">
        <v>678</v>
      </c>
      <c r="J53" s="20">
        <f t="shared" ref="J53:J71" si="11">M53</f>
        <v>65250</v>
      </c>
      <c r="K53" s="21">
        <f t="shared" si="7"/>
        <v>0</v>
      </c>
      <c r="L53" s="40" t="s">
        <v>636</v>
      </c>
      <c r="M53" s="41">
        <v>65250</v>
      </c>
      <c r="N53" s="24">
        <f>2000+600+200+250+800+3600+450</f>
        <v>7900</v>
      </c>
      <c r="O53" s="23">
        <f t="shared" ref="O53:O77" si="12">M53+N53</f>
        <v>73150</v>
      </c>
      <c r="P53" s="89">
        <v>73150</v>
      </c>
      <c r="Q53" s="37">
        <f t="shared" si="3"/>
        <v>0</v>
      </c>
      <c r="S53" s="38">
        <v>7900</v>
      </c>
      <c r="T53" s="38">
        <f>S53+U53</f>
        <v>73150</v>
      </c>
      <c r="U53" s="38">
        <v>65250</v>
      </c>
    </row>
    <row r="54" spans="1:21" s="38" customFormat="1" ht="14.45" customHeight="1" x14ac:dyDescent="0.25">
      <c r="A54" s="85"/>
      <c r="B54" s="60">
        <v>471</v>
      </c>
      <c r="C54" s="39" t="s">
        <v>683</v>
      </c>
      <c r="D54" s="19" t="str">
        <f t="shared" si="6"/>
        <v xml:space="preserve"> 267</v>
      </c>
      <c r="E54" s="39" t="s">
        <v>683</v>
      </c>
      <c r="F54" s="19">
        <f t="shared" si="10"/>
        <v>0</v>
      </c>
      <c r="G54" s="17" t="s">
        <v>27</v>
      </c>
      <c r="H54" s="36" t="s">
        <v>677</v>
      </c>
      <c r="I54" s="36" t="s">
        <v>684</v>
      </c>
      <c r="J54" s="20">
        <f t="shared" si="11"/>
        <v>68000</v>
      </c>
      <c r="K54" s="42">
        <f t="shared" si="7"/>
        <v>0</v>
      </c>
      <c r="L54" s="40" t="s">
        <v>636</v>
      </c>
      <c r="M54" s="41">
        <v>68000</v>
      </c>
      <c r="N54" s="24">
        <f>2000+200+250+700+450+3600</f>
        <v>7200</v>
      </c>
      <c r="O54" s="23">
        <f t="shared" si="12"/>
        <v>75200</v>
      </c>
      <c r="P54" s="89">
        <v>75800</v>
      </c>
      <c r="Q54" s="37">
        <f t="shared" si="3"/>
        <v>-600</v>
      </c>
      <c r="R54" s="38">
        <v>68000</v>
      </c>
      <c r="S54" s="38">
        <v>7800</v>
      </c>
      <c r="T54" s="38">
        <f>S54+R54</f>
        <v>75800</v>
      </c>
      <c r="U54" s="93" t="s">
        <v>1299</v>
      </c>
    </row>
    <row r="55" spans="1:21" s="38" customFormat="1" ht="14.45" hidden="1" customHeight="1" x14ac:dyDescent="0.25">
      <c r="A55" s="85"/>
      <c r="B55" s="59">
        <v>472</v>
      </c>
      <c r="C55" s="39" t="s">
        <v>685</v>
      </c>
      <c r="D55" s="19" t="str">
        <f t="shared" si="6"/>
        <v xml:space="preserve"> 319</v>
      </c>
      <c r="E55" s="39" t="s">
        <v>685</v>
      </c>
      <c r="F55" s="19">
        <f t="shared" si="10"/>
        <v>0</v>
      </c>
      <c r="G55" s="17" t="s">
        <v>27</v>
      </c>
      <c r="H55" s="36" t="s">
        <v>677</v>
      </c>
      <c r="I55" s="36" t="s">
        <v>678</v>
      </c>
      <c r="J55" s="20">
        <f t="shared" si="11"/>
        <v>67750</v>
      </c>
      <c r="K55" s="21">
        <f t="shared" si="7"/>
        <v>0</v>
      </c>
      <c r="L55" s="40" t="s">
        <v>636</v>
      </c>
      <c r="M55" s="41">
        <v>67750</v>
      </c>
      <c r="N55" s="24">
        <f>2000+600+200+250+700+3600+450</f>
        <v>7800</v>
      </c>
      <c r="O55" s="23">
        <f t="shared" si="12"/>
        <v>75550</v>
      </c>
      <c r="P55" s="89">
        <v>75550</v>
      </c>
      <c r="Q55" s="37">
        <f t="shared" si="3"/>
        <v>0</v>
      </c>
      <c r="S55" s="38">
        <v>7800</v>
      </c>
      <c r="T55" s="38">
        <f>S55+U55</f>
        <v>75550</v>
      </c>
      <c r="U55" s="38">
        <v>67750</v>
      </c>
    </row>
    <row r="56" spans="1:21" s="38" customFormat="1" ht="14.45" hidden="1" customHeight="1" x14ac:dyDescent="0.25">
      <c r="A56" s="85"/>
      <c r="B56" s="39">
        <v>473</v>
      </c>
      <c r="C56" s="39" t="s">
        <v>686</v>
      </c>
      <c r="D56" s="19" t="str">
        <f t="shared" si="6"/>
        <v xml:space="preserve"> 669</v>
      </c>
      <c r="E56" s="39" t="s">
        <v>686</v>
      </c>
      <c r="F56" s="19">
        <f t="shared" si="10"/>
        <v>0</v>
      </c>
      <c r="G56" s="36" t="s">
        <v>28</v>
      </c>
      <c r="H56" s="36" t="s">
        <v>642</v>
      </c>
      <c r="I56" s="36" t="s">
        <v>687</v>
      </c>
      <c r="J56" s="20">
        <f t="shared" si="11"/>
        <v>69000</v>
      </c>
      <c r="K56" s="42">
        <f t="shared" si="7"/>
        <v>0</v>
      </c>
      <c r="L56" s="40" t="s">
        <v>636</v>
      </c>
      <c r="M56" s="41">
        <v>69000</v>
      </c>
      <c r="N56" s="24">
        <f>2000+200+250+600+1000+3600+450</f>
        <v>8100</v>
      </c>
      <c r="O56" s="23">
        <f t="shared" si="12"/>
        <v>77100</v>
      </c>
      <c r="P56" s="89">
        <v>77100</v>
      </c>
      <c r="Q56" s="37">
        <f t="shared" si="3"/>
        <v>0</v>
      </c>
      <c r="R56" s="38">
        <v>69000</v>
      </c>
      <c r="S56" s="38">
        <v>8100</v>
      </c>
      <c r="T56" s="38">
        <f>S56+R56</f>
        <v>77100</v>
      </c>
      <c r="U56" s="93" t="s">
        <v>1307</v>
      </c>
    </row>
    <row r="57" spans="1:21" s="38" customFormat="1" ht="14.45" hidden="1" customHeight="1" x14ac:dyDescent="0.25">
      <c r="A57" s="85"/>
      <c r="B57" s="59">
        <v>474</v>
      </c>
      <c r="C57" s="39" t="s">
        <v>688</v>
      </c>
      <c r="D57" s="19" t="str">
        <f t="shared" si="6"/>
        <v xml:space="preserve"> 380</v>
      </c>
      <c r="E57" s="39" t="s">
        <v>688</v>
      </c>
      <c r="F57" s="19">
        <f t="shared" si="10"/>
        <v>0</v>
      </c>
      <c r="G57" s="17" t="s">
        <v>27</v>
      </c>
      <c r="H57" s="36" t="s">
        <v>677</v>
      </c>
      <c r="I57" s="36" t="s">
        <v>678</v>
      </c>
      <c r="J57" s="20">
        <f t="shared" si="11"/>
        <v>63250</v>
      </c>
      <c r="K57" s="21">
        <f t="shared" si="7"/>
        <v>0</v>
      </c>
      <c r="L57" s="40" t="s">
        <v>636</v>
      </c>
      <c r="M57" s="41">
        <v>63250</v>
      </c>
      <c r="N57" s="24">
        <f>2000+600+200+250+800+3600+450</f>
        <v>7900</v>
      </c>
      <c r="O57" s="23">
        <f t="shared" si="12"/>
        <v>71150</v>
      </c>
      <c r="P57" s="89">
        <v>71150</v>
      </c>
      <c r="Q57" s="37">
        <f t="shared" si="3"/>
        <v>0</v>
      </c>
      <c r="S57" s="38">
        <v>7900</v>
      </c>
      <c r="T57" s="38">
        <f>S57+U57</f>
        <v>71150</v>
      </c>
      <c r="U57" s="38">
        <v>63250</v>
      </c>
    </row>
    <row r="58" spans="1:21" s="38" customFormat="1" ht="14.45" hidden="1" customHeight="1" x14ac:dyDescent="0.25">
      <c r="A58" s="85"/>
      <c r="B58" s="60">
        <v>475</v>
      </c>
      <c r="C58" s="39" t="s">
        <v>689</v>
      </c>
      <c r="D58" s="19" t="str">
        <f t="shared" si="6"/>
        <v xml:space="preserve"> 667</v>
      </c>
      <c r="E58" s="39" t="s">
        <v>689</v>
      </c>
      <c r="F58" s="19">
        <f t="shared" si="10"/>
        <v>0</v>
      </c>
      <c r="G58" s="17" t="s">
        <v>27</v>
      </c>
      <c r="H58" s="36" t="s">
        <v>677</v>
      </c>
      <c r="I58" s="36" t="s">
        <v>678</v>
      </c>
      <c r="J58" s="20">
        <f t="shared" si="11"/>
        <v>77750</v>
      </c>
      <c r="K58" s="21">
        <f t="shared" si="7"/>
        <v>0</v>
      </c>
      <c r="L58" s="40" t="s">
        <v>636</v>
      </c>
      <c r="M58" s="41">
        <v>77750</v>
      </c>
      <c r="N58" s="24">
        <f>2000+600+200+250+650+3600+450</f>
        <v>7750</v>
      </c>
      <c r="O58" s="23">
        <f t="shared" si="12"/>
        <v>85500</v>
      </c>
      <c r="P58" s="89">
        <v>85500</v>
      </c>
      <c r="Q58" s="37">
        <f t="shared" si="3"/>
        <v>0</v>
      </c>
      <c r="S58" s="38">
        <v>7750</v>
      </c>
      <c r="T58" s="38">
        <f>S58+U58</f>
        <v>85500</v>
      </c>
      <c r="U58" s="38">
        <v>77750</v>
      </c>
    </row>
    <row r="59" spans="1:21" s="38" customFormat="1" ht="14.45" hidden="1" customHeight="1" x14ac:dyDescent="0.25">
      <c r="A59" s="85"/>
      <c r="B59" s="35">
        <v>476</v>
      </c>
      <c r="C59" s="39" t="s">
        <v>690</v>
      </c>
      <c r="D59" s="19" t="str">
        <f t="shared" si="6"/>
        <v xml:space="preserve"> 765</v>
      </c>
      <c r="E59" s="39" t="s">
        <v>690</v>
      </c>
      <c r="F59" s="19">
        <f t="shared" si="10"/>
        <v>0</v>
      </c>
      <c r="G59" s="36" t="s">
        <v>28</v>
      </c>
      <c r="H59" s="36" t="s">
        <v>677</v>
      </c>
      <c r="I59" s="36" t="s">
        <v>691</v>
      </c>
      <c r="J59" s="20">
        <f t="shared" si="11"/>
        <v>68000</v>
      </c>
      <c r="K59" s="42">
        <f t="shared" si="7"/>
        <v>0</v>
      </c>
      <c r="L59" s="40" t="s">
        <v>636</v>
      </c>
      <c r="M59" s="41">
        <v>68000</v>
      </c>
      <c r="N59" s="24">
        <f>2000+200+250+600+1000+3600+450</f>
        <v>8100</v>
      </c>
      <c r="O59" s="23">
        <f t="shared" si="12"/>
        <v>76100</v>
      </c>
      <c r="P59" s="89">
        <v>76100</v>
      </c>
      <c r="Q59" s="37">
        <f t="shared" si="3"/>
        <v>0</v>
      </c>
      <c r="R59" s="38">
        <v>68000</v>
      </c>
      <c r="S59" s="38">
        <v>8100</v>
      </c>
      <c r="T59" s="38">
        <f>S59+R59</f>
        <v>76100</v>
      </c>
    </row>
    <row r="60" spans="1:21" s="38" customFormat="1" ht="14.45" customHeight="1" x14ac:dyDescent="0.25">
      <c r="A60" s="85"/>
      <c r="B60" s="39">
        <v>477</v>
      </c>
      <c r="C60" s="39" t="s">
        <v>1264</v>
      </c>
      <c r="D60" s="19" t="str">
        <f t="shared" si="6"/>
        <v xml:space="preserve"> 666</v>
      </c>
      <c r="E60" s="39" t="s">
        <v>1264</v>
      </c>
      <c r="F60" s="19">
        <f t="shared" si="10"/>
        <v>0</v>
      </c>
      <c r="G60" s="36" t="s">
        <v>28</v>
      </c>
      <c r="H60" s="36" t="s">
        <v>677</v>
      </c>
      <c r="I60" s="17" t="s">
        <v>681</v>
      </c>
      <c r="J60" s="20">
        <f t="shared" si="11"/>
        <v>82000</v>
      </c>
      <c r="K60" s="42">
        <f t="shared" si="7"/>
        <v>0</v>
      </c>
      <c r="L60" s="40" t="s">
        <v>636</v>
      </c>
      <c r="M60" s="41">
        <v>82000</v>
      </c>
      <c r="N60" s="24">
        <f>2000+200+250+650+3600+450</f>
        <v>7150</v>
      </c>
      <c r="O60" s="23">
        <f t="shared" si="12"/>
        <v>89150</v>
      </c>
      <c r="P60" s="89">
        <v>89650</v>
      </c>
      <c r="Q60" s="37">
        <f t="shared" si="3"/>
        <v>-500</v>
      </c>
      <c r="R60" s="38">
        <v>82500</v>
      </c>
      <c r="S60" s="38">
        <v>7150</v>
      </c>
      <c r="T60" s="38">
        <f>S60+R60</f>
        <v>89650</v>
      </c>
    </row>
    <row r="61" spans="1:21" s="38" customFormat="1" ht="14.45" hidden="1" customHeight="1" x14ac:dyDescent="0.25">
      <c r="A61" s="85"/>
      <c r="B61" s="59">
        <v>478</v>
      </c>
      <c r="C61" s="39" t="s">
        <v>693</v>
      </c>
      <c r="D61" s="19" t="str">
        <f t="shared" si="6"/>
        <v xml:space="preserve"> 386</v>
      </c>
      <c r="E61" s="39" t="s">
        <v>693</v>
      </c>
      <c r="F61" s="19">
        <f t="shared" si="10"/>
        <v>0</v>
      </c>
      <c r="G61" s="17" t="s">
        <v>27</v>
      </c>
      <c r="H61" s="36" t="s">
        <v>677</v>
      </c>
      <c r="I61" s="36" t="s">
        <v>678</v>
      </c>
      <c r="J61" s="20">
        <f t="shared" si="11"/>
        <v>69250</v>
      </c>
      <c r="K61" s="21">
        <f t="shared" si="7"/>
        <v>0</v>
      </c>
      <c r="L61" s="40" t="s">
        <v>636</v>
      </c>
      <c r="M61" s="41">
        <v>69250</v>
      </c>
      <c r="N61" s="24">
        <f>2000+600+200+250+400+800+3600+450</f>
        <v>8300</v>
      </c>
      <c r="O61" s="23">
        <f t="shared" si="12"/>
        <v>77550</v>
      </c>
      <c r="P61" s="89">
        <v>77550</v>
      </c>
      <c r="Q61" s="37">
        <f t="shared" si="3"/>
        <v>0</v>
      </c>
      <c r="S61" s="38">
        <v>8300</v>
      </c>
      <c r="T61" s="38">
        <f>S61+U61</f>
        <v>77550</v>
      </c>
      <c r="U61" s="38">
        <v>69250</v>
      </c>
    </row>
    <row r="62" spans="1:21" s="38" customFormat="1" ht="14.45" customHeight="1" x14ac:dyDescent="0.25">
      <c r="A62" s="85"/>
      <c r="B62" s="39">
        <v>479</v>
      </c>
      <c r="C62" s="39" t="s">
        <v>694</v>
      </c>
      <c r="D62" s="19" t="str">
        <f t="shared" si="6"/>
        <v xml:space="preserve"> 388</v>
      </c>
      <c r="E62" s="39" t="s">
        <v>694</v>
      </c>
      <c r="F62" s="19">
        <f t="shared" si="10"/>
        <v>0</v>
      </c>
      <c r="G62" s="36" t="s">
        <v>28</v>
      </c>
      <c r="H62" s="36" t="s">
        <v>677</v>
      </c>
      <c r="I62" s="36" t="s">
        <v>695</v>
      </c>
      <c r="J62" s="20">
        <f t="shared" si="11"/>
        <v>75000</v>
      </c>
      <c r="K62" s="21">
        <f t="shared" si="7"/>
        <v>0</v>
      </c>
      <c r="L62" s="40" t="s">
        <v>636</v>
      </c>
      <c r="M62" s="41">
        <v>75000</v>
      </c>
      <c r="N62" s="24">
        <f>2000+200+250+600+1000+3600</f>
        <v>7650</v>
      </c>
      <c r="O62" s="23">
        <f t="shared" si="12"/>
        <v>82650</v>
      </c>
      <c r="P62" s="89">
        <v>83100</v>
      </c>
      <c r="Q62" s="37">
        <f t="shared" si="3"/>
        <v>-450</v>
      </c>
      <c r="R62" s="38">
        <v>75000</v>
      </c>
      <c r="S62" s="38">
        <v>8100</v>
      </c>
      <c r="T62" s="38">
        <f>S62+R62</f>
        <v>83100</v>
      </c>
      <c r="U62" s="93" t="s">
        <v>1306</v>
      </c>
    </row>
    <row r="63" spans="1:21" s="38" customFormat="1" ht="14.45" customHeight="1" x14ac:dyDescent="0.25">
      <c r="A63" s="85"/>
      <c r="B63" s="59">
        <v>480</v>
      </c>
      <c r="C63" s="39" t="s">
        <v>696</v>
      </c>
      <c r="D63" s="19" t="str">
        <f t="shared" si="6"/>
        <v xml:space="preserve"> 427</v>
      </c>
      <c r="E63" s="39" t="s">
        <v>696</v>
      </c>
      <c r="F63" s="19">
        <f t="shared" si="10"/>
        <v>0</v>
      </c>
      <c r="G63" s="36" t="s">
        <v>28</v>
      </c>
      <c r="H63" s="36" t="s">
        <v>677</v>
      </c>
      <c r="I63" s="36" t="s">
        <v>678</v>
      </c>
      <c r="J63" s="20">
        <f t="shared" si="11"/>
        <v>62750</v>
      </c>
      <c r="K63" s="21">
        <f t="shared" si="7"/>
        <v>0</v>
      </c>
      <c r="L63" s="40" t="s">
        <v>636</v>
      </c>
      <c r="M63" s="41">
        <v>62750</v>
      </c>
      <c r="N63" s="24">
        <f>2000+200+250+600+400+3600+450</f>
        <v>7500</v>
      </c>
      <c r="O63" s="23">
        <f t="shared" si="12"/>
        <v>70250</v>
      </c>
      <c r="P63" s="89"/>
      <c r="Q63" s="37">
        <f t="shared" si="3"/>
        <v>70250</v>
      </c>
      <c r="T63" s="38">
        <f>S63+U63</f>
        <v>62750</v>
      </c>
      <c r="U63" s="38">
        <v>62750</v>
      </c>
    </row>
    <row r="64" spans="1:21" s="38" customFormat="1" ht="14.45" hidden="1" customHeight="1" x14ac:dyDescent="0.25">
      <c r="A64" s="85"/>
      <c r="B64" s="39">
        <v>481</v>
      </c>
      <c r="C64" s="39" t="s">
        <v>697</v>
      </c>
      <c r="D64" s="19" t="str">
        <f t="shared" si="6"/>
        <v xml:space="preserve"> 409</v>
      </c>
      <c r="E64" s="39" t="s">
        <v>697</v>
      </c>
      <c r="F64" s="19">
        <f t="shared" si="10"/>
        <v>0</v>
      </c>
      <c r="G64" s="36" t="s">
        <v>28</v>
      </c>
      <c r="H64" s="36" t="s">
        <v>677</v>
      </c>
      <c r="I64" s="36" t="s">
        <v>692</v>
      </c>
      <c r="J64" s="20">
        <f t="shared" si="11"/>
        <v>103000</v>
      </c>
      <c r="K64" s="42">
        <f t="shared" si="7"/>
        <v>0</v>
      </c>
      <c r="L64" s="40" t="s">
        <v>636</v>
      </c>
      <c r="M64" s="41">
        <v>103000</v>
      </c>
      <c r="N64" s="24">
        <f>2000+200+250+450+1000+3600</f>
        <v>7500</v>
      </c>
      <c r="O64" s="23">
        <f t="shared" si="12"/>
        <v>110500</v>
      </c>
      <c r="P64" s="89">
        <v>110500</v>
      </c>
      <c r="Q64" s="37">
        <f t="shared" si="3"/>
        <v>0</v>
      </c>
      <c r="R64" s="38">
        <v>103000</v>
      </c>
      <c r="S64" s="38">
        <v>7500</v>
      </c>
      <c r="T64" s="38">
        <f>S64+R64</f>
        <v>110500</v>
      </c>
    </row>
    <row r="65" spans="1:21" s="38" customFormat="1" ht="14.45" hidden="1" customHeight="1" x14ac:dyDescent="0.25">
      <c r="A65" s="85"/>
      <c r="B65" s="35">
        <v>482</v>
      </c>
      <c r="C65" s="39" t="s">
        <v>698</v>
      </c>
      <c r="D65" s="19" t="str">
        <f t="shared" si="6"/>
        <v xml:space="preserve"> 641</v>
      </c>
      <c r="E65" s="39" t="s">
        <v>698</v>
      </c>
      <c r="F65" s="19">
        <f t="shared" si="10"/>
        <v>0</v>
      </c>
      <c r="G65" s="36" t="s">
        <v>28</v>
      </c>
      <c r="H65" s="36" t="s">
        <v>642</v>
      </c>
      <c r="I65" s="36" t="s">
        <v>687</v>
      </c>
      <c r="J65" s="20">
        <f t="shared" si="11"/>
        <v>69000</v>
      </c>
      <c r="K65" s="42">
        <f t="shared" si="7"/>
        <v>0</v>
      </c>
      <c r="L65" s="40" t="s">
        <v>636</v>
      </c>
      <c r="M65" s="41">
        <v>69000</v>
      </c>
      <c r="N65" s="24">
        <f>2000+200+250+600+1000+3600+450</f>
        <v>8100</v>
      </c>
      <c r="O65" s="23">
        <f t="shared" si="12"/>
        <v>77100</v>
      </c>
      <c r="P65" s="89">
        <v>77100</v>
      </c>
      <c r="Q65" s="37">
        <f t="shared" si="3"/>
        <v>0</v>
      </c>
      <c r="R65" s="38">
        <v>69000</v>
      </c>
      <c r="S65" s="38">
        <v>8100</v>
      </c>
      <c r="T65" s="38">
        <f>S65+R65</f>
        <v>77100</v>
      </c>
      <c r="U65" s="93" t="s">
        <v>1307</v>
      </c>
    </row>
    <row r="66" spans="1:21" s="38" customFormat="1" ht="14.45" hidden="1" customHeight="1" x14ac:dyDescent="0.25">
      <c r="A66" s="85"/>
      <c r="B66" s="39">
        <v>483</v>
      </c>
      <c r="C66" s="39" t="s">
        <v>1215</v>
      </c>
      <c r="D66" s="19" t="str">
        <f t="shared" si="6"/>
        <v xml:space="preserve"> 100</v>
      </c>
      <c r="E66" s="39" t="s">
        <v>1215</v>
      </c>
      <c r="F66" s="19">
        <f t="shared" si="10"/>
        <v>0</v>
      </c>
      <c r="G66" s="36" t="s">
        <v>28</v>
      </c>
      <c r="H66" s="36" t="s">
        <v>677</v>
      </c>
      <c r="I66" s="17" t="s">
        <v>678</v>
      </c>
      <c r="J66" s="20">
        <f t="shared" si="11"/>
        <v>71750</v>
      </c>
      <c r="K66" s="42">
        <f t="shared" si="7"/>
        <v>0</v>
      </c>
      <c r="L66" s="40" t="s">
        <v>636</v>
      </c>
      <c r="M66" s="41">
        <v>71750</v>
      </c>
      <c r="N66" s="24">
        <f>2000+200+250+600+1000+3600+450</f>
        <v>8100</v>
      </c>
      <c r="O66" s="23">
        <f t="shared" si="12"/>
        <v>79850</v>
      </c>
      <c r="P66" s="89">
        <v>79850</v>
      </c>
      <c r="Q66" s="37">
        <f t="shared" si="3"/>
        <v>0</v>
      </c>
      <c r="S66" s="38">
        <v>8100</v>
      </c>
      <c r="T66" s="38">
        <f>S66+U66</f>
        <v>79850</v>
      </c>
      <c r="U66" s="38">
        <v>71750</v>
      </c>
    </row>
    <row r="67" spans="1:21" s="38" customFormat="1" ht="14.45" hidden="1" customHeight="1" x14ac:dyDescent="0.25">
      <c r="A67" s="85"/>
      <c r="B67" s="35">
        <v>484</v>
      </c>
      <c r="C67" s="39" t="s">
        <v>699</v>
      </c>
      <c r="D67" s="19" t="str">
        <f t="shared" si="6"/>
        <v xml:space="preserve"> 539</v>
      </c>
      <c r="E67" s="39" t="s">
        <v>699</v>
      </c>
      <c r="F67" s="19">
        <f t="shared" si="10"/>
        <v>0</v>
      </c>
      <c r="G67" s="36" t="s">
        <v>28</v>
      </c>
      <c r="H67" s="36" t="s">
        <v>642</v>
      </c>
      <c r="I67" s="36" t="s">
        <v>687</v>
      </c>
      <c r="J67" s="20">
        <f t="shared" si="11"/>
        <v>69000</v>
      </c>
      <c r="K67" s="42">
        <f t="shared" si="7"/>
        <v>0</v>
      </c>
      <c r="L67" s="40" t="s">
        <v>636</v>
      </c>
      <c r="M67" s="41">
        <v>69000</v>
      </c>
      <c r="N67" s="24">
        <f>2000+200+250+600+1000+3600+450</f>
        <v>8100</v>
      </c>
      <c r="O67" s="23">
        <f t="shared" si="12"/>
        <v>77100</v>
      </c>
      <c r="P67" s="89">
        <v>77100</v>
      </c>
      <c r="Q67" s="37">
        <f t="shared" si="3"/>
        <v>0</v>
      </c>
      <c r="R67" s="38">
        <v>69000</v>
      </c>
      <c r="S67" s="38">
        <v>8100</v>
      </c>
      <c r="T67" s="38">
        <f t="shared" ref="T67:T68" si="13">S67+R67</f>
        <v>77100</v>
      </c>
      <c r="U67" s="93" t="s">
        <v>1307</v>
      </c>
    </row>
    <row r="68" spans="1:21" s="38" customFormat="1" ht="14.45" hidden="1" customHeight="1" x14ac:dyDescent="0.25">
      <c r="A68" s="85"/>
      <c r="B68" s="39">
        <v>485</v>
      </c>
      <c r="C68" s="39" t="s">
        <v>700</v>
      </c>
      <c r="D68" s="19" t="str">
        <f t="shared" ref="D68:D96" si="14">REPLACE(C68,1,3, )</f>
        <v xml:space="preserve"> 415</v>
      </c>
      <c r="E68" s="39" t="s">
        <v>700</v>
      </c>
      <c r="F68" s="19">
        <f t="shared" si="10"/>
        <v>0</v>
      </c>
      <c r="G68" s="36" t="s">
        <v>28</v>
      </c>
      <c r="H68" s="36" t="s">
        <v>642</v>
      </c>
      <c r="I68" s="36" t="s">
        <v>687</v>
      </c>
      <c r="J68" s="20">
        <f t="shared" si="11"/>
        <v>69000</v>
      </c>
      <c r="K68" s="42">
        <f t="shared" si="7"/>
        <v>0</v>
      </c>
      <c r="L68" s="40" t="s">
        <v>636</v>
      </c>
      <c r="M68" s="41">
        <v>69000</v>
      </c>
      <c r="N68" s="24">
        <f>2000+200+250+600+1000+3600+450</f>
        <v>8100</v>
      </c>
      <c r="O68" s="23">
        <f t="shared" si="12"/>
        <v>77100</v>
      </c>
      <c r="P68" s="89">
        <v>77100</v>
      </c>
      <c r="Q68" s="37">
        <f t="shared" si="3"/>
        <v>0</v>
      </c>
      <c r="R68" s="38">
        <v>69000</v>
      </c>
      <c r="S68" s="38">
        <v>8100</v>
      </c>
      <c r="T68" s="38">
        <f t="shared" si="13"/>
        <v>77100</v>
      </c>
      <c r="U68" s="93" t="s">
        <v>1307</v>
      </c>
    </row>
    <row r="69" spans="1:21" s="38" customFormat="1" ht="14.45" hidden="1" customHeight="1" x14ac:dyDescent="0.25">
      <c r="A69" s="85"/>
      <c r="B69" s="59">
        <v>486</v>
      </c>
      <c r="C69" s="39" t="s">
        <v>701</v>
      </c>
      <c r="D69" s="19" t="str">
        <f t="shared" si="14"/>
        <v xml:space="preserve"> 537</v>
      </c>
      <c r="E69" s="39" t="s">
        <v>701</v>
      </c>
      <c r="F69" s="19">
        <f t="shared" si="10"/>
        <v>0</v>
      </c>
      <c r="G69" s="17" t="s">
        <v>27</v>
      </c>
      <c r="H69" s="36" t="s">
        <v>677</v>
      </c>
      <c r="I69" s="36" t="s">
        <v>678</v>
      </c>
      <c r="J69" s="20">
        <f t="shared" si="11"/>
        <v>71750</v>
      </c>
      <c r="K69" s="42">
        <f t="shared" si="7"/>
        <v>0</v>
      </c>
      <c r="L69" s="40" t="s">
        <v>636</v>
      </c>
      <c r="M69" s="41">
        <v>71750</v>
      </c>
      <c r="N69" s="24">
        <f>2000+600+200+250+3600+450</f>
        <v>7100</v>
      </c>
      <c r="O69" s="23">
        <f t="shared" si="12"/>
        <v>78850</v>
      </c>
      <c r="P69" s="89">
        <v>78850</v>
      </c>
      <c r="Q69" s="37">
        <f t="shared" ref="Q69:Q96" si="15">O69-P69</f>
        <v>0</v>
      </c>
      <c r="S69" s="38">
        <v>7100</v>
      </c>
      <c r="T69" s="38">
        <f>S69+U69</f>
        <v>78850</v>
      </c>
      <c r="U69" s="38">
        <v>71750</v>
      </c>
    </row>
    <row r="70" spans="1:21" s="38" customFormat="1" ht="14.45" hidden="1" customHeight="1" x14ac:dyDescent="0.25">
      <c r="A70" s="85"/>
      <c r="B70" s="60">
        <v>487</v>
      </c>
      <c r="C70" s="39" t="s">
        <v>702</v>
      </c>
      <c r="D70" s="19" t="str">
        <f t="shared" si="14"/>
        <v xml:space="preserve"> 535</v>
      </c>
      <c r="E70" s="39" t="s">
        <v>702</v>
      </c>
      <c r="F70" s="19">
        <f t="shared" si="10"/>
        <v>0</v>
      </c>
      <c r="G70" s="36" t="s">
        <v>28</v>
      </c>
      <c r="H70" s="36" t="s">
        <v>610</v>
      </c>
      <c r="I70" s="36" t="s">
        <v>678</v>
      </c>
      <c r="J70" s="20">
        <f t="shared" si="11"/>
        <v>35000</v>
      </c>
      <c r="K70" s="42">
        <f t="shared" si="7"/>
        <v>0</v>
      </c>
      <c r="L70" s="40" t="s">
        <v>636</v>
      </c>
      <c r="M70" s="41">
        <v>35000</v>
      </c>
      <c r="N70" s="24">
        <f>2000+600+200+250+650+2500</f>
        <v>6200</v>
      </c>
      <c r="O70" s="23">
        <f t="shared" si="12"/>
        <v>41200</v>
      </c>
      <c r="P70" s="89">
        <v>41200</v>
      </c>
      <c r="Q70" s="37">
        <f t="shared" si="15"/>
        <v>0</v>
      </c>
      <c r="S70" s="38">
        <v>6200</v>
      </c>
      <c r="T70" s="38">
        <f>S70+U70</f>
        <v>41200</v>
      </c>
      <c r="U70" s="38">
        <v>35000</v>
      </c>
    </row>
    <row r="71" spans="1:21" s="38" customFormat="1" ht="14.45" customHeight="1" x14ac:dyDescent="0.25">
      <c r="A71" s="85"/>
      <c r="B71" s="59">
        <v>488</v>
      </c>
      <c r="C71" s="39" t="s">
        <v>703</v>
      </c>
      <c r="D71" s="19" t="str">
        <f t="shared" si="14"/>
        <v xml:space="preserve"> 817</v>
      </c>
      <c r="E71" s="39" t="s">
        <v>703</v>
      </c>
      <c r="F71" s="19">
        <f t="shared" si="10"/>
        <v>0</v>
      </c>
      <c r="G71" s="36" t="s">
        <v>28</v>
      </c>
      <c r="H71" s="36" t="s">
        <v>610</v>
      </c>
      <c r="I71" s="36" t="s">
        <v>678</v>
      </c>
      <c r="J71" s="20">
        <f t="shared" si="11"/>
        <v>60200</v>
      </c>
      <c r="K71" s="42">
        <f t="shared" si="7"/>
        <v>0</v>
      </c>
      <c r="L71" s="40" t="s">
        <v>636</v>
      </c>
      <c r="M71" s="41">
        <v>60200</v>
      </c>
      <c r="N71" s="24">
        <f>2000+600+400+250+650+3000+450</f>
        <v>7350</v>
      </c>
      <c r="O71" s="23">
        <f t="shared" si="12"/>
        <v>67550</v>
      </c>
      <c r="P71" s="89">
        <v>66900</v>
      </c>
      <c r="Q71" s="37">
        <f t="shared" si="15"/>
        <v>650</v>
      </c>
      <c r="S71" s="38">
        <v>6700</v>
      </c>
      <c r="T71" s="38">
        <f>S71+U71</f>
        <v>66900</v>
      </c>
      <c r="U71" s="38">
        <v>60200</v>
      </c>
    </row>
    <row r="72" spans="1:21" s="38" customFormat="1" ht="14.45" hidden="1" customHeight="1" x14ac:dyDescent="0.25">
      <c r="A72" s="85"/>
      <c r="B72" s="39">
        <v>489</v>
      </c>
      <c r="C72" s="39" t="s">
        <v>704</v>
      </c>
      <c r="D72" s="19" t="str">
        <f t="shared" si="14"/>
        <v xml:space="preserve"> 748</v>
      </c>
      <c r="E72" s="39" t="s">
        <v>704</v>
      </c>
      <c r="F72" s="19">
        <f t="shared" si="10"/>
        <v>0</v>
      </c>
      <c r="G72" s="36" t="s">
        <v>28</v>
      </c>
      <c r="H72" s="36" t="s">
        <v>705</v>
      </c>
      <c r="I72" s="36" t="s">
        <v>706</v>
      </c>
      <c r="J72" s="20">
        <v>35000</v>
      </c>
      <c r="K72" s="21">
        <f t="shared" si="7"/>
        <v>6450</v>
      </c>
      <c r="L72" s="19" t="s">
        <v>593</v>
      </c>
      <c r="M72" s="22">
        <f>J72-N72</f>
        <v>28550</v>
      </c>
      <c r="N72" s="22">
        <f>2000+200+600+650+3000</f>
        <v>6450</v>
      </c>
      <c r="O72" s="23">
        <f t="shared" si="12"/>
        <v>35000</v>
      </c>
      <c r="P72" s="89">
        <v>35000</v>
      </c>
      <c r="Q72" s="37">
        <f t="shared" si="15"/>
        <v>0</v>
      </c>
    </row>
    <row r="73" spans="1:21" s="38" customFormat="1" ht="14.45" customHeight="1" x14ac:dyDescent="0.25">
      <c r="A73" s="85"/>
      <c r="B73" s="59">
        <v>490</v>
      </c>
      <c r="C73" s="39" t="s">
        <v>707</v>
      </c>
      <c r="D73" s="19" t="str">
        <f t="shared" si="14"/>
        <v xml:space="preserve"> 398</v>
      </c>
      <c r="E73" s="39" t="s">
        <v>707</v>
      </c>
      <c r="F73" s="19">
        <f t="shared" si="10"/>
        <v>0</v>
      </c>
      <c r="G73" s="36" t="s">
        <v>28</v>
      </c>
      <c r="H73" s="36" t="s">
        <v>610</v>
      </c>
      <c r="I73" s="36" t="s">
        <v>647</v>
      </c>
      <c r="J73" s="20">
        <f>M73</f>
        <v>65000</v>
      </c>
      <c r="K73" s="42">
        <f t="shared" si="7"/>
        <v>0</v>
      </c>
      <c r="L73" s="40" t="s">
        <v>636</v>
      </c>
      <c r="M73" s="43">
        <v>65000</v>
      </c>
      <c r="N73" s="22">
        <f>2000+250+250+600+1000+3600+450</f>
        <v>8150</v>
      </c>
      <c r="O73" s="23">
        <f t="shared" si="12"/>
        <v>73150</v>
      </c>
      <c r="P73" s="89">
        <v>73100</v>
      </c>
      <c r="Q73" s="37">
        <f t="shared" si="15"/>
        <v>50</v>
      </c>
      <c r="R73" s="38">
        <v>65000</v>
      </c>
      <c r="S73" s="38">
        <v>8100</v>
      </c>
      <c r="T73" s="38">
        <f>S73+R73</f>
        <v>73100</v>
      </c>
      <c r="U73" s="93" t="s">
        <v>1297</v>
      </c>
    </row>
    <row r="74" spans="1:21" s="38" customFormat="1" ht="14.45" customHeight="1" x14ac:dyDescent="0.25">
      <c r="A74" s="86"/>
      <c r="B74" s="60">
        <v>491</v>
      </c>
      <c r="C74" s="39" t="s">
        <v>708</v>
      </c>
      <c r="D74" s="19" t="str">
        <f t="shared" si="14"/>
        <v xml:space="preserve"> 893</v>
      </c>
      <c r="E74" s="39" t="s">
        <v>708</v>
      </c>
      <c r="F74" s="19">
        <f t="shared" si="10"/>
        <v>0</v>
      </c>
      <c r="G74" s="17" t="s">
        <v>27</v>
      </c>
      <c r="H74" s="36" t="s">
        <v>705</v>
      </c>
      <c r="I74" s="17" t="s">
        <v>709</v>
      </c>
      <c r="J74" s="53">
        <v>27000</v>
      </c>
      <c r="K74" s="52">
        <f t="shared" si="7"/>
        <v>0</v>
      </c>
      <c r="L74" s="54" t="s">
        <v>636</v>
      </c>
      <c r="M74" s="55">
        <f>J74</f>
        <v>27000</v>
      </c>
      <c r="N74" s="56">
        <f>2000+2850+800+200+250+800</f>
        <v>6900</v>
      </c>
      <c r="O74" s="52">
        <f t="shared" si="12"/>
        <v>33900</v>
      </c>
      <c r="P74" s="91"/>
      <c r="Q74" s="37">
        <f t="shared" si="15"/>
        <v>33900</v>
      </c>
      <c r="R74" s="93" t="s">
        <v>1304</v>
      </c>
    </row>
    <row r="75" spans="1:21" s="38" customFormat="1" ht="14.45" hidden="1" customHeight="1" x14ac:dyDescent="0.25">
      <c r="B75" s="35">
        <v>492</v>
      </c>
      <c r="C75" s="39" t="s">
        <v>710</v>
      </c>
      <c r="D75" s="19" t="str">
        <f t="shared" si="14"/>
        <v xml:space="preserve"> 579</v>
      </c>
      <c r="E75" s="39" t="s">
        <v>710</v>
      </c>
      <c r="F75" s="19">
        <f t="shared" si="10"/>
        <v>0</v>
      </c>
      <c r="G75" s="36" t="s">
        <v>28</v>
      </c>
      <c r="H75" s="36" t="s">
        <v>610</v>
      </c>
      <c r="I75" s="36" t="s">
        <v>617</v>
      </c>
      <c r="J75" s="20">
        <v>57000</v>
      </c>
      <c r="K75" s="21">
        <f t="shared" si="7"/>
        <v>5600</v>
      </c>
      <c r="L75" s="19" t="s">
        <v>593</v>
      </c>
      <c r="M75" s="22">
        <f>J75-N75</f>
        <v>51400</v>
      </c>
      <c r="N75" s="22">
        <f>2000+200+600+300+2500</f>
        <v>5600</v>
      </c>
      <c r="O75" s="23">
        <f t="shared" si="12"/>
        <v>57000</v>
      </c>
      <c r="P75" s="89">
        <v>57000</v>
      </c>
      <c r="Q75" s="37">
        <f t="shared" si="15"/>
        <v>0</v>
      </c>
    </row>
    <row r="76" spans="1:21" s="38" customFormat="1" ht="14.45" hidden="1" customHeight="1" x14ac:dyDescent="0.25">
      <c r="A76" s="85"/>
      <c r="B76" s="60">
        <v>493</v>
      </c>
      <c r="C76" s="39" t="s">
        <v>711</v>
      </c>
      <c r="D76" s="19" t="str">
        <f t="shared" si="14"/>
        <v xml:space="preserve"> 753</v>
      </c>
      <c r="E76" s="39" t="s">
        <v>711</v>
      </c>
      <c r="F76" s="19">
        <f t="shared" si="10"/>
        <v>0</v>
      </c>
      <c r="G76" s="36" t="s">
        <v>28</v>
      </c>
      <c r="H76" s="36" t="s">
        <v>712</v>
      </c>
      <c r="I76" s="36" t="s">
        <v>678</v>
      </c>
      <c r="J76" s="20">
        <f>M76</f>
        <v>74250</v>
      </c>
      <c r="K76" s="42">
        <f t="shared" si="7"/>
        <v>0</v>
      </c>
      <c r="L76" s="40" t="s">
        <v>636</v>
      </c>
      <c r="M76" s="41">
        <v>74250</v>
      </c>
      <c r="N76" s="24">
        <f>2000+600+200+250+1000+3600</f>
        <v>7650</v>
      </c>
      <c r="O76" s="23">
        <f t="shared" si="12"/>
        <v>81900</v>
      </c>
      <c r="P76" s="89">
        <v>81900</v>
      </c>
      <c r="Q76" s="37">
        <f t="shared" si="15"/>
        <v>0</v>
      </c>
      <c r="R76" s="38">
        <v>74250</v>
      </c>
      <c r="S76" s="38">
        <v>7650</v>
      </c>
      <c r="T76" s="38">
        <f t="shared" ref="T76:T77" si="16">S76+R76</f>
        <v>81900</v>
      </c>
    </row>
    <row r="77" spans="1:21" s="38" customFormat="1" ht="14.45" hidden="1" customHeight="1" x14ac:dyDescent="0.25">
      <c r="A77" s="85"/>
      <c r="B77" s="59">
        <v>494</v>
      </c>
      <c r="C77" s="39" t="s">
        <v>713</v>
      </c>
      <c r="D77" s="19" t="str">
        <f t="shared" si="14"/>
        <v xml:space="preserve"> 053</v>
      </c>
      <c r="E77" s="39" t="s">
        <v>713</v>
      </c>
      <c r="F77" s="19">
        <f t="shared" si="10"/>
        <v>0</v>
      </c>
      <c r="G77" s="17" t="s">
        <v>27</v>
      </c>
      <c r="H77" s="36" t="s">
        <v>714</v>
      </c>
      <c r="I77" s="36" t="s">
        <v>678</v>
      </c>
      <c r="J77" s="20">
        <f>M77</f>
        <v>74250</v>
      </c>
      <c r="K77" s="42">
        <f t="shared" si="7"/>
        <v>0</v>
      </c>
      <c r="L77" s="40" t="s">
        <v>636</v>
      </c>
      <c r="M77" s="41">
        <v>74250</v>
      </c>
      <c r="N77" s="24">
        <f>2000+600+200+250+3600</f>
        <v>6650</v>
      </c>
      <c r="O77" s="23">
        <f t="shared" si="12"/>
        <v>80900</v>
      </c>
      <c r="P77" s="89">
        <v>80900</v>
      </c>
      <c r="Q77" s="37">
        <f t="shared" si="15"/>
        <v>0</v>
      </c>
      <c r="R77" s="38">
        <v>74250</v>
      </c>
      <c r="S77" s="38">
        <v>6650</v>
      </c>
      <c r="T77" s="38">
        <f t="shared" si="16"/>
        <v>80900</v>
      </c>
    </row>
    <row r="78" spans="1:21" s="38" customFormat="1" ht="14.45" customHeight="1" x14ac:dyDescent="0.25">
      <c r="A78" s="86"/>
      <c r="B78" s="60">
        <v>495</v>
      </c>
      <c r="C78" s="39" t="s">
        <v>715</v>
      </c>
      <c r="D78" s="19" t="str">
        <f t="shared" si="14"/>
        <v xml:space="preserve"> 308</v>
      </c>
      <c r="E78" s="39" t="s">
        <v>715</v>
      </c>
      <c r="F78" s="19">
        <f t="shared" si="10"/>
        <v>0</v>
      </c>
      <c r="G78" s="17" t="s">
        <v>27</v>
      </c>
      <c r="H78" s="36" t="s">
        <v>677</v>
      </c>
      <c r="I78" s="17" t="s">
        <v>709</v>
      </c>
      <c r="J78" s="44">
        <v>97100</v>
      </c>
      <c r="K78" s="45">
        <f t="shared" si="7"/>
        <v>0</v>
      </c>
      <c r="L78" s="54" t="s">
        <v>636</v>
      </c>
      <c r="M78" s="55">
        <f>J78</f>
        <v>97100</v>
      </c>
      <c r="N78" s="56">
        <f>2000+800+200+250</f>
        <v>3250</v>
      </c>
      <c r="O78" s="52">
        <f>N78+M78</f>
        <v>100350</v>
      </c>
      <c r="P78" s="91"/>
      <c r="Q78" s="37">
        <f t="shared" si="15"/>
        <v>100350</v>
      </c>
      <c r="R78" s="93" t="s">
        <v>1304</v>
      </c>
    </row>
    <row r="79" spans="1:21" s="38" customFormat="1" ht="14.45" hidden="1" customHeight="1" x14ac:dyDescent="0.25">
      <c r="A79" s="85"/>
      <c r="B79" s="59">
        <v>496</v>
      </c>
      <c r="C79" s="39" t="s">
        <v>716</v>
      </c>
      <c r="D79" s="19" t="str">
        <f t="shared" si="14"/>
        <v xml:space="preserve"> 567</v>
      </c>
      <c r="E79" s="39" t="s">
        <v>716</v>
      </c>
      <c r="F79" s="19">
        <f t="shared" si="10"/>
        <v>0</v>
      </c>
      <c r="G79" s="17" t="s">
        <v>27</v>
      </c>
      <c r="H79" s="36" t="s">
        <v>717</v>
      </c>
      <c r="I79" s="36" t="s">
        <v>145</v>
      </c>
      <c r="J79" s="20">
        <v>30000</v>
      </c>
      <c r="K79" s="21">
        <f t="shared" si="7"/>
        <v>4450</v>
      </c>
      <c r="L79" s="19" t="s">
        <v>593</v>
      </c>
      <c r="M79" s="22">
        <f>J79-N79</f>
        <v>25550</v>
      </c>
      <c r="N79" s="22">
        <f>2000+200+600+1650</f>
        <v>4450</v>
      </c>
      <c r="O79" s="23">
        <f>M79+N79</f>
        <v>30000</v>
      </c>
      <c r="P79" s="89">
        <v>30000</v>
      </c>
      <c r="Q79" s="37">
        <f t="shared" si="15"/>
        <v>0</v>
      </c>
    </row>
    <row r="80" spans="1:21" s="38" customFormat="1" ht="14.45" customHeight="1" x14ac:dyDescent="0.25">
      <c r="B80" s="60">
        <v>497</v>
      </c>
      <c r="C80" s="39" t="s">
        <v>718</v>
      </c>
      <c r="D80" s="19" t="str">
        <f t="shared" si="14"/>
        <v xml:space="preserve"> 160</v>
      </c>
      <c r="E80" s="39" t="s">
        <v>718</v>
      </c>
      <c r="F80" s="19">
        <f t="shared" si="10"/>
        <v>0</v>
      </c>
      <c r="G80" s="17" t="s">
        <v>27</v>
      </c>
      <c r="H80" s="36" t="s">
        <v>662</v>
      </c>
      <c r="I80" s="36" t="s">
        <v>669</v>
      </c>
      <c r="J80" s="50">
        <v>25000</v>
      </c>
      <c r="K80" s="45">
        <f t="shared" si="7"/>
        <v>0</v>
      </c>
      <c r="L80" s="46" t="s">
        <v>664</v>
      </c>
      <c r="M80" s="51">
        <f>J80</f>
        <v>25000</v>
      </c>
      <c r="N80" s="48">
        <f>2000+1600+800+200</f>
        <v>4600</v>
      </c>
      <c r="O80" s="52">
        <f>N80+M80</f>
        <v>29600</v>
      </c>
      <c r="P80" s="91"/>
      <c r="Q80" s="37">
        <f t="shared" si="15"/>
        <v>29600</v>
      </c>
      <c r="R80" s="93" t="s">
        <v>1304</v>
      </c>
    </row>
    <row r="81" spans="1:18" s="38" customFormat="1" ht="14.45" hidden="1" customHeight="1" x14ac:dyDescent="0.25">
      <c r="A81" s="85"/>
      <c r="B81" s="35">
        <v>498</v>
      </c>
      <c r="C81" s="39" t="s">
        <v>719</v>
      </c>
      <c r="D81" s="19" t="str">
        <f t="shared" si="14"/>
        <v xml:space="preserve"> 552</v>
      </c>
      <c r="E81" s="39" t="s">
        <v>719</v>
      </c>
      <c r="F81" s="19">
        <f t="shared" si="10"/>
        <v>0</v>
      </c>
      <c r="G81" s="36" t="s">
        <v>28</v>
      </c>
      <c r="H81" s="36" t="s">
        <v>717</v>
      </c>
      <c r="I81" s="36" t="s">
        <v>720</v>
      </c>
      <c r="J81" s="20">
        <v>29500</v>
      </c>
      <c r="K81" s="21">
        <f t="shared" si="7"/>
        <v>4450</v>
      </c>
      <c r="L81" s="19" t="s">
        <v>593</v>
      </c>
      <c r="M81" s="22">
        <f>J81-N81</f>
        <v>25050</v>
      </c>
      <c r="N81" s="22">
        <f>2000+200+600+1650</f>
        <v>4450</v>
      </c>
      <c r="O81" s="23">
        <f t="shared" ref="O81:O94" si="17">M81+N81</f>
        <v>29500</v>
      </c>
      <c r="P81" s="89">
        <v>29500</v>
      </c>
      <c r="Q81" s="37">
        <f t="shared" si="15"/>
        <v>0</v>
      </c>
    </row>
    <row r="82" spans="1:18" s="38" customFormat="1" ht="14.45" customHeight="1" x14ac:dyDescent="0.25">
      <c r="B82" s="60">
        <v>499</v>
      </c>
      <c r="C82" s="39" t="s">
        <v>721</v>
      </c>
      <c r="D82" s="19" t="str">
        <f t="shared" si="14"/>
        <v xml:space="preserve"> 456</v>
      </c>
      <c r="E82" s="39" t="s">
        <v>721</v>
      </c>
      <c r="F82" s="19">
        <f t="shared" si="10"/>
        <v>0</v>
      </c>
      <c r="G82" s="17" t="s">
        <v>27</v>
      </c>
      <c r="H82" s="36" t="s">
        <v>717</v>
      </c>
      <c r="I82" s="36" t="s">
        <v>722</v>
      </c>
      <c r="J82" s="44">
        <v>27500</v>
      </c>
      <c r="K82" s="45">
        <f t="shared" si="7"/>
        <v>4600</v>
      </c>
      <c r="L82" s="46" t="s">
        <v>723</v>
      </c>
      <c r="M82" s="48">
        <f>J82-N82</f>
        <v>22900</v>
      </c>
      <c r="N82" s="48">
        <f>2000+1600+800+200</f>
        <v>4600</v>
      </c>
      <c r="O82" s="49">
        <f t="shared" si="17"/>
        <v>27500</v>
      </c>
      <c r="P82" s="90"/>
      <c r="Q82" s="37">
        <f t="shared" si="15"/>
        <v>27500</v>
      </c>
      <c r="R82" s="93" t="s">
        <v>1304</v>
      </c>
    </row>
    <row r="83" spans="1:18" s="38" customFormat="1" ht="14.45" customHeight="1" x14ac:dyDescent="0.25">
      <c r="B83" s="59">
        <v>500</v>
      </c>
      <c r="C83" s="39" t="s">
        <v>724</v>
      </c>
      <c r="D83" s="19" t="str">
        <f t="shared" si="14"/>
        <v xml:space="preserve"> 746</v>
      </c>
      <c r="E83" s="39" t="s">
        <v>724</v>
      </c>
      <c r="F83" s="19">
        <f t="shared" si="10"/>
        <v>0</v>
      </c>
      <c r="G83" s="17" t="s">
        <v>27</v>
      </c>
      <c r="H83" s="36" t="s">
        <v>662</v>
      </c>
      <c r="I83" s="36" t="s">
        <v>669</v>
      </c>
      <c r="J83" s="50">
        <v>26000</v>
      </c>
      <c r="K83" s="45">
        <v>0</v>
      </c>
      <c r="L83" s="46" t="s">
        <v>664</v>
      </c>
      <c r="M83" s="51">
        <f>J83</f>
        <v>26000</v>
      </c>
      <c r="N83" s="48">
        <f>2000+1600+800+200</f>
        <v>4600</v>
      </c>
      <c r="O83" s="49">
        <f t="shared" si="17"/>
        <v>30600</v>
      </c>
      <c r="P83" s="90"/>
      <c r="Q83" s="37">
        <f t="shared" si="15"/>
        <v>30600</v>
      </c>
      <c r="R83" s="93" t="s">
        <v>1304</v>
      </c>
    </row>
    <row r="84" spans="1:18" s="38" customFormat="1" ht="14.45" hidden="1" customHeight="1" x14ac:dyDescent="0.25">
      <c r="A84" s="85"/>
      <c r="B84" s="39">
        <v>501</v>
      </c>
      <c r="C84" s="39" t="s">
        <v>725</v>
      </c>
      <c r="D84" s="19" t="str">
        <f t="shared" si="14"/>
        <v xml:space="preserve"> 345</v>
      </c>
      <c r="E84" s="39" t="s">
        <v>725</v>
      </c>
      <c r="F84" s="19">
        <f t="shared" si="10"/>
        <v>0</v>
      </c>
      <c r="G84" s="36" t="s">
        <v>28</v>
      </c>
      <c r="H84" s="36" t="s">
        <v>717</v>
      </c>
      <c r="I84" s="36" t="s">
        <v>726</v>
      </c>
      <c r="J84" s="20">
        <v>32000</v>
      </c>
      <c r="K84" s="21">
        <f>J84-M84</f>
        <v>4800</v>
      </c>
      <c r="L84" s="19" t="s">
        <v>593</v>
      </c>
      <c r="M84" s="22">
        <f>J84-N84</f>
        <v>27200</v>
      </c>
      <c r="N84" s="22">
        <f>2000+2000+600+200</f>
        <v>4800</v>
      </c>
      <c r="O84" s="23">
        <f t="shared" si="17"/>
        <v>32000</v>
      </c>
      <c r="P84" s="89">
        <v>32000</v>
      </c>
      <c r="Q84" s="37">
        <f t="shared" si="15"/>
        <v>0</v>
      </c>
    </row>
    <row r="85" spans="1:18" s="38" customFormat="1" ht="14.45" customHeight="1" x14ac:dyDescent="0.25">
      <c r="A85" s="85"/>
      <c r="B85" s="59">
        <v>502</v>
      </c>
      <c r="C85" s="39" t="s">
        <v>727</v>
      </c>
      <c r="D85" s="19" t="str">
        <f t="shared" si="14"/>
        <v xml:space="preserve"> 202</v>
      </c>
      <c r="E85" s="39" t="s">
        <v>727</v>
      </c>
      <c r="F85" s="19">
        <f t="shared" si="10"/>
        <v>0</v>
      </c>
      <c r="G85" s="17" t="s">
        <v>27</v>
      </c>
      <c r="H85" s="36" t="s">
        <v>662</v>
      </c>
      <c r="I85" s="82" t="s">
        <v>206</v>
      </c>
      <c r="J85" s="20">
        <f>M85</f>
        <v>29500</v>
      </c>
      <c r="K85" s="42">
        <f>J85-M85</f>
        <v>0</v>
      </c>
      <c r="L85" s="40" t="s">
        <v>636</v>
      </c>
      <c r="M85" s="41">
        <v>29500</v>
      </c>
      <c r="N85" s="24">
        <f>2000+200+600+650+1650</f>
        <v>5100</v>
      </c>
      <c r="O85" s="23">
        <f t="shared" si="17"/>
        <v>34600</v>
      </c>
      <c r="P85" s="89"/>
      <c r="Q85" s="37">
        <f t="shared" si="15"/>
        <v>34600</v>
      </c>
      <c r="R85" s="93" t="s">
        <v>1304</v>
      </c>
    </row>
    <row r="86" spans="1:18" s="38" customFormat="1" ht="14.45" hidden="1" customHeight="1" x14ac:dyDescent="0.25">
      <c r="A86" s="85"/>
      <c r="B86" s="61">
        <v>503</v>
      </c>
      <c r="C86" s="35" t="s">
        <v>728</v>
      </c>
      <c r="D86" s="19" t="str">
        <f t="shared" si="14"/>
        <v xml:space="preserve"> 750</v>
      </c>
      <c r="E86" s="35" t="s">
        <v>728</v>
      </c>
      <c r="F86" s="35">
        <f>SUM(F87:F101)</f>
        <v>0</v>
      </c>
      <c r="G86" s="36" t="s">
        <v>28</v>
      </c>
      <c r="H86" s="36" t="s">
        <v>717</v>
      </c>
      <c r="I86" s="36" t="s">
        <v>729</v>
      </c>
      <c r="J86" s="20">
        <v>32500</v>
      </c>
      <c r="K86" s="21">
        <f>J86-M86</f>
        <v>4800</v>
      </c>
      <c r="L86" s="19" t="s">
        <v>593</v>
      </c>
      <c r="M86" s="22">
        <f>J86-N86</f>
        <v>27700</v>
      </c>
      <c r="N86" s="22">
        <v>4800</v>
      </c>
      <c r="O86" s="23">
        <f t="shared" si="17"/>
        <v>32500</v>
      </c>
      <c r="P86" s="89">
        <v>32500</v>
      </c>
      <c r="Q86" s="37">
        <f t="shared" si="15"/>
        <v>0</v>
      </c>
    </row>
    <row r="87" spans="1:18" s="38" customFormat="1" ht="14.45" customHeight="1" x14ac:dyDescent="0.25">
      <c r="A87" s="85"/>
      <c r="B87" s="59">
        <v>504</v>
      </c>
      <c r="C87" s="39" t="s">
        <v>730</v>
      </c>
      <c r="D87" s="19" t="str">
        <f t="shared" si="14"/>
        <v xml:space="preserve"> 494</v>
      </c>
      <c r="E87" s="39" t="s">
        <v>730</v>
      </c>
      <c r="F87" s="19">
        <f>IF(C87=E87,0,1)</f>
        <v>0</v>
      </c>
      <c r="G87" s="17" t="s">
        <v>27</v>
      </c>
      <c r="H87" s="36" t="s">
        <v>717</v>
      </c>
      <c r="I87" s="36" t="s">
        <v>667</v>
      </c>
      <c r="J87" s="20">
        <f>M87</f>
        <v>28000</v>
      </c>
      <c r="K87" s="42">
        <f>J87-M87</f>
        <v>0</v>
      </c>
      <c r="L87" s="40" t="s">
        <v>636</v>
      </c>
      <c r="M87" s="41">
        <v>28000</v>
      </c>
      <c r="N87" s="24">
        <f>2000+200+600+650+1650</f>
        <v>5100</v>
      </c>
      <c r="O87" s="23">
        <f t="shared" si="17"/>
        <v>33100</v>
      </c>
      <c r="P87" s="89">
        <v>27000</v>
      </c>
      <c r="Q87" s="37">
        <f t="shared" si="15"/>
        <v>6100</v>
      </c>
      <c r="R87" s="93" t="s">
        <v>593</v>
      </c>
    </row>
    <row r="88" spans="1:18" s="38" customFormat="1" ht="14.45" hidden="1" customHeight="1" x14ac:dyDescent="0.25">
      <c r="A88" s="85"/>
      <c r="B88" s="61">
        <v>505</v>
      </c>
      <c r="C88" s="35" t="s">
        <v>731</v>
      </c>
      <c r="D88" s="19" t="str">
        <f t="shared" si="14"/>
        <v xml:space="preserve"> 709</v>
      </c>
      <c r="E88" s="35" t="s">
        <v>731</v>
      </c>
      <c r="F88" s="35">
        <f>SUM(F89:F107)</f>
        <v>0</v>
      </c>
      <c r="G88" s="36" t="s">
        <v>28</v>
      </c>
      <c r="H88" s="36" t="s">
        <v>717</v>
      </c>
      <c r="I88" s="36" t="s">
        <v>729</v>
      </c>
      <c r="J88" s="20">
        <v>29000</v>
      </c>
      <c r="K88" s="21">
        <f>J88-M88</f>
        <v>4450</v>
      </c>
      <c r="L88" s="19" t="s">
        <v>593</v>
      </c>
      <c r="M88" s="22">
        <f t="shared" ref="M88:M94" si="18">J88-N88</f>
        <v>24550</v>
      </c>
      <c r="N88" s="22">
        <v>4450</v>
      </c>
      <c r="O88" s="23">
        <f t="shared" si="17"/>
        <v>29000</v>
      </c>
      <c r="P88" s="89">
        <v>29000</v>
      </c>
      <c r="Q88" s="37">
        <f t="shared" si="15"/>
        <v>0</v>
      </c>
    </row>
    <row r="89" spans="1:18" s="38" customFormat="1" ht="14.45" hidden="1" customHeight="1" x14ac:dyDescent="0.25">
      <c r="A89" s="85"/>
      <c r="B89" s="35">
        <v>506</v>
      </c>
      <c r="C89" s="39" t="s">
        <v>732</v>
      </c>
      <c r="D89" s="19" t="str">
        <f t="shared" si="14"/>
        <v xml:space="preserve"> 478</v>
      </c>
      <c r="E89" s="39" t="s">
        <v>732</v>
      </c>
      <c r="F89" s="19">
        <f>IF(C89=E89,0,1)</f>
        <v>0</v>
      </c>
      <c r="G89" s="36" t="s">
        <v>28</v>
      </c>
      <c r="H89" s="36" t="s">
        <v>717</v>
      </c>
      <c r="I89" s="36" t="s">
        <v>145</v>
      </c>
      <c r="J89" s="20">
        <v>30000</v>
      </c>
      <c r="K89" s="22">
        <v>4450</v>
      </c>
      <c r="L89" s="19" t="s">
        <v>593</v>
      </c>
      <c r="M89" s="22">
        <f t="shared" si="18"/>
        <v>25550</v>
      </c>
      <c r="N89" s="22">
        <f>2000+200+600+1650</f>
        <v>4450</v>
      </c>
      <c r="O89" s="23">
        <f t="shared" si="17"/>
        <v>30000</v>
      </c>
      <c r="P89" s="89">
        <v>30000</v>
      </c>
      <c r="Q89" s="37">
        <f t="shared" si="15"/>
        <v>0</v>
      </c>
    </row>
    <row r="90" spans="1:18" s="38" customFormat="1" ht="14.45" hidden="1" customHeight="1" x14ac:dyDescent="0.25">
      <c r="A90" s="85"/>
      <c r="B90" s="39">
        <v>507</v>
      </c>
      <c r="C90" s="39" t="s">
        <v>733</v>
      </c>
      <c r="D90" s="19" t="str">
        <f t="shared" si="14"/>
        <v xml:space="preserve"> 315</v>
      </c>
      <c r="E90" s="39" t="s">
        <v>733</v>
      </c>
      <c r="F90" s="19">
        <f>IF(C90=E90,0,1)</f>
        <v>0</v>
      </c>
      <c r="G90" s="36" t="s">
        <v>28</v>
      </c>
      <c r="H90" s="36" t="s">
        <v>717</v>
      </c>
      <c r="I90" s="36" t="s">
        <v>720</v>
      </c>
      <c r="J90" s="20">
        <v>29500</v>
      </c>
      <c r="K90" s="21">
        <f>J90-M90</f>
        <v>4450</v>
      </c>
      <c r="L90" s="19" t="s">
        <v>593</v>
      </c>
      <c r="M90" s="22">
        <f t="shared" si="18"/>
        <v>25050</v>
      </c>
      <c r="N90" s="22">
        <f>2000+200+600+1650</f>
        <v>4450</v>
      </c>
      <c r="O90" s="23">
        <f t="shared" si="17"/>
        <v>29500</v>
      </c>
      <c r="P90" s="89">
        <v>29500</v>
      </c>
      <c r="Q90" s="37">
        <f t="shared" si="15"/>
        <v>0</v>
      </c>
    </row>
    <row r="91" spans="1:18" s="38" customFormat="1" ht="14.45" hidden="1" customHeight="1" x14ac:dyDescent="0.25">
      <c r="A91" s="85"/>
      <c r="B91" s="35">
        <v>508</v>
      </c>
      <c r="C91" s="39" t="s">
        <v>734</v>
      </c>
      <c r="D91" s="19" t="str">
        <f t="shared" si="14"/>
        <v xml:space="preserve"> 571</v>
      </c>
      <c r="E91" s="39" t="s">
        <v>734</v>
      </c>
      <c r="F91" s="19">
        <f>IF(C91=E91,0,1)</f>
        <v>0</v>
      </c>
      <c r="G91" s="36" t="s">
        <v>28</v>
      </c>
      <c r="H91" s="36" t="s">
        <v>717</v>
      </c>
      <c r="I91" s="36" t="s">
        <v>729</v>
      </c>
      <c r="J91" s="20">
        <v>29000</v>
      </c>
      <c r="K91" s="21">
        <f>J91-M91</f>
        <v>4450</v>
      </c>
      <c r="L91" s="19" t="s">
        <v>593</v>
      </c>
      <c r="M91" s="22">
        <f t="shared" si="18"/>
        <v>24550</v>
      </c>
      <c r="N91" s="22">
        <f>2000+200+600+1650</f>
        <v>4450</v>
      </c>
      <c r="O91" s="23">
        <f t="shared" si="17"/>
        <v>29000</v>
      </c>
      <c r="P91" s="89">
        <v>29000</v>
      </c>
      <c r="Q91" s="37">
        <f t="shared" si="15"/>
        <v>0</v>
      </c>
    </row>
    <row r="92" spans="1:18" s="38" customFormat="1" ht="14.45" hidden="1" customHeight="1" x14ac:dyDescent="0.25">
      <c r="A92" s="85"/>
      <c r="B92" s="61">
        <v>509</v>
      </c>
      <c r="C92" s="35" t="s">
        <v>735</v>
      </c>
      <c r="D92" s="19" t="str">
        <f t="shared" si="14"/>
        <v xml:space="preserve"> 521</v>
      </c>
      <c r="E92" s="35" t="s">
        <v>735</v>
      </c>
      <c r="F92" s="35">
        <f>SUM(F93:F109)</f>
        <v>0</v>
      </c>
      <c r="G92" s="36" t="s">
        <v>28</v>
      </c>
      <c r="H92" s="36" t="s">
        <v>717</v>
      </c>
      <c r="I92" s="36" t="s">
        <v>729</v>
      </c>
      <c r="J92" s="20">
        <v>29000</v>
      </c>
      <c r="K92" s="21">
        <f>J92-M92</f>
        <v>4450</v>
      </c>
      <c r="L92" s="19" t="s">
        <v>593</v>
      </c>
      <c r="M92" s="22">
        <f t="shared" si="18"/>
        <v>24550</v>
      </c>
      <c r="N92" s="22">
        <v>4450</v>
      </c>
      <c r="O92" s="23">
        <f t="shared" si="17"/>
        <v>29000</v>
      </c>
      <c r="P92" s="89">
        <v>29000</v>
      </c>
      <c r="Q92" s="37">
        <f t="shared" si="15"/>
        <v>0</v>
      </c>
    </row>
    <row r="93" spans="1:18" s="38" customFormat="1" ht="14.45" hidden="1" customHeight="1" x14ac:dyDescent="0.25">
      <c r="B93" s="61">
        <v>510</v>
      </c>
      <c r="C93" s="35" t="s">
        <v>736</v>
      </c>
      <c r="D93" s="19" t="str">
        <f t="shared" si="14"/>
        <v xml:space="preserve"> 852</v>
      </c>
      <c r="E93" s="35" t="s">
        <v>736</v>
      </c>
      <c r="F93" s="35">
        <f>SUM(F94:F109)</f>
        <v>0</v>
      </c>
      <c r="G93" s="36" t="s">
        <v>28</v>
      </c>
      <c r="H93" s="36" t="s">
        <v>717</v>
      </c>
      <c r="I93" s="36" t="s">
        <v>729</v>
      </c>
      <c r="J93" s="20">
        <v>29000</v>
      </c>
      <c r="K93" s="21">
        <f>J93-M93</f>
        <v>4450</v>
      </c>
      <c r="L93" s="19" t="s">
        <v>593</v>
      </c>
      <c r="M93" s="22">
        <f t="shared" si="18"/>
        <v>24550</v>
      </c>
      <c r="N93" s="22">
        <v>4450</v>
      </c>
      <c r="O93" s="23">
        <f t="shared" si="17"/>
        <v>29000</v>
      </c>
      <c r="P93" s="89">
        <v>29000</v>
      </c>
      <c r="Q93" s="37">
        <f t="shared" si="15"/>
        <v>0</v>
      </c>
    </row>
    <row r="94" spans="1:18" s="38" customFormat="1" ht="14.45" customHeight="1" x14ac:dyDescent="0.25">
      <c r="A94" s="85"/>
      <c r="B94" s="39">
        <v>511</v>
      </c>
      <c r="C94" s="39" t="s">
        <v>737</v>
      </c>
      <c r="D94" s="19" t="str">
        <f t="shared" si="14"/>
        <v xml:space="preserve"> 589</v>
      </c>
      <c r="E94" s="39" t="s">
        <v>737</v>
      </c>
      <c r="F94" s="19">
        <f>IF(C94=E94,0,1)</f>
        <v>0</v>
      </c>
      <c r="G94" s="36" t="s">
        <v>28</v>
      </c>
      <c r="H94" s="36" t="s">
        <v>717</v>
      </c>
      <c r="I94" s="36" t="s">
        <v>726</v>
      </c>
      <c r="J94" s="20">
        <v>28000</v>
      </c>
      <c r="K94" s="21">
        <f>J94-M94</f>
        <v>4450</v>
      </c>
      <c r="L94" s="19" t="s">
        <v>593</v>
      </c>
      <c r="M94" s="22">
        <f t="shared" si="18"/>
        <v>23550</v>
      </c>
      <c r="N94" s="22">
        <f>2000+1650+600+200</f>
        <v>4450</v>
      </c>
      <c r="O94" s="23">
        <f t="shared" si="17"/>
        <v>28000</v>
      </c>
      <c r="P94" s="89">
        <v>28500</v>
      </c>
      <c r="Q94" s="37">
        <f t="shared" si="15"/>
        <v>-500</v>
      </c>
      <c r="R94" s="93" t="s">
        <v>1302</v>
      </c>
    </row>
    <row r="95" spans="1:18" s="38" customFormat="1" ht="14.45" customHeight="1" x14ac:dyDescent="0.25">
      <c r="B95" s="59">
        <v>512</v>
      </c>
      <c r="C95" s="39" t="s">
        <v>738</v>
      </c>
      <c r="D95" s="19" t="str">
        <f t="shared" si="14"/>
        <v xml:space="preserve"> 117</v>
      </c>
      <c r="E95" s="39" t="s">
        <v>738</v>
      </c>
      <c r="F95" s="19">
        <f>IF(C95=E95,0,1)</f>
        <v>0</v>
      </c>
      <c r="G95" s="17" t="s">
        <v>27</v>
      </c>
      <c r="H95" s="36" t="s">
        <v>662</v>
      </c>
      <c r="I95" s="36" t="s">
        <v>669</v>
      </c>
      <c r="J95" s="50">
        <v>24000</v>
      </c>
      <c r="K95" s="45">
        <v>0</v>
      </c>
      <c r="L95" s="46" t="s">
        <v>664</v>
      </c>
      <c r="M95" s="51">
        <f>J95</f>
        <v>24000</v>
      </c>
      <c r="N95" s="48">
        <f>2000+1600+800+200+650</f>
        <v>5250</v>
      </c>
      <c r="O95" s="49">
        <f>N95+M95</f>
        <v>29250</v>
      </c>
      <c r="P95" s="90"/>
      <c r="Q95" s="37">
        <f t="shared" si="15"/>
        <v>29250</v>
      </c>
      <c r="R95" s="93" t="s">
        <v>1304</v>
      </c>
    </row>
    <row r="96" spans="1:18" s="38" customFormat="1" ht="14.45" hidden="1" customHeight="1" x14ac:dyDescent="0.25">
      <c r="A96" s="85"/>
      <c r="B96" s="61">
        <v>513</v>
      </c>
      <c r="C96" s="35" t="s">
        <v>739</v>
      </c>
      <c r="D96" s="19" t="str">
        <f t="shared" si="14"/>
        <v xml:space="preserve"> 678</v>
      </c>
      <c r="E96" s="35" t="s">
        <v>739</v>
      </c>
      <c r="F96" s="35">
        <f>SUM(F97:F114)</f>
        <v>0</v>
      </c>
      <c r="G96" s="36" t="s">
        <v>28</v>
      </c>
      <c r="H96" s="36" t="s">
        <v>717</v>
      </c>
      <c r="I96" s="36" t="s">
        <v>729</v>
      </c>
      <c r="J96" s="20">
        <v>29000</v>
      </c>
      <c r="K96" s="21">
        <f>J96-M96</f>
        <v>4450</v>
      </c>
      <c r="L96" s="19" t="s">
        <v>593</v>
      </c>
      <c r="M96" s="22">
        <f>J96-N96</f>
        <v>24550</v>
      </c>
      <c r="N96" s="22">
        <v>4450</v>
      </c>
      <c r="O96" s="23">
        <f>M96+N96</f>
        <v>29000</v>
      </c>
      <c r="P96" s="89">
        <v>29000</v>
      </c>
      <c r="Q96" s="37">
        <f t="shared" si="15"/>
        <v>0</v>
      </c>
    </row>
    <row r="98" spans="9:9" x14ac:dyDescent="0.25">
      <c r="I98" s="57" t="s">
        <v>1301</v>
      </c>
    </row>
  </sheetData>
  <autoFilter ref="A3:Q96">
    <filterColumn colId="16">
      <filters>
        <filter val="(1,000)"/>
        <filter val="(100)"/>
        <filter val="(450)"/>
        <filter val="(5,000)"/>
        <filter val="(500)"/>
        <filter val="(6,800)"/>
        <filter val="(600)"/>
        <filter val="(650)"/>
        <filter val="1,000"/>
        <filter val="100"/>
        <filter val="100,350"/>
        <filter val="27,500"/>
        <filter val="29,250"/>
        <filter val="29,600"/>
        <filter val="30,600"/>
        <filter val="33,900"/>
        <filter val="34,600"/>
        <filter val="38,750"/>
        <filter val="40,500"/>
        <filter val="47,950"/>
        <filter val="5,450"/>
        <filter val="50"/>
        <filter val="6,100"/>
        <filter val="650"/>
        <filter val="7,000"/>
        <filter val="70,250"/>
        <filter val="8,500"/>
      </filters>
    </filterColumn>
  </autoFilter>
  <conditionalFormatting sqref="D4:D96">
    <cfRule type="duplicateValues" dxfId="37" priority="117"/>
    <cfRule type="duplicateValues" dxfId="36" priority="118"/>
  </conditionalFormatting>
  <conditionalFormatting sqref="D4">
    <cfRule type="duplicateValues" dxfId="35" priority="115"/>
    <cfRule type="duplicateValues" dxfId="34" priority="116"/>
  </conditionalFormatting>
  <conditionalFormatting sqref="D6">
    <cfRule type="duplicateValues" dxfId="33" priority="113"/>
    <cfRule type="duplicateValues" dxfId="32" priority="114"/>
  </conditionalFormatting>
  <conditionalFormatting sqref="D7">
    <cfRule type="duplicateValues" dxfId="31" priority="111"/>
    <cfRule type="duplicateValues" dxfId="30" priority="112"/>
  </conditionalFormatting>
  <conditionalFormatting sqref="D14">
    <cfRule type="duplicateValues" dxfId="29" priority="109"/>
    <cfRule type="duplicateValues" dxfId="28" priority="110"/>
  </conditionalFormatting>
  <conditionalFormatting sqref="D16">
    <cfRule type="duplicateValues" dxfId="27" priority="107"/>
    <cfRule type="duplicateValues" dxfId="26" priority="108"/>
  </conditionalFormatting>
  <conditionalFormatting sqref="D27">
    <cfRule type="duplicateValues" dxfId="25" priority="105"/>
    <cfRule type="duplicateValues" dxfId="24" priority="106"/>
  </conditionalFormatting>
  <conditionalFormatting sqref="D28">
    <cfRule type="duplicateValues" dxfId="23" priority="103"/>
    <cfRule type="duplicateValues" dxfId="22" priority="104"/>
  </conditionalFormatting>
  <conditionalFormatting sqref="D31">
    <cfRule type="duplicateValues" dxfId="21" priority="101"/>
    <cfRule type="duplicateValues" dxfId="20" priority="102"/>
  </conditionalFormatting>
  <conditionalFormatting sqref="D36">
    <cfRule type="duplicateValues" dxfId="19" priority="99"/>
    <cfRule type="duplicateValues" dxfId="18" priority="100"/>
  </conditionalFormatting>
  <conditionalFormatting sqref="D37">
    <cfRule type="duplicateValues" dxfId="17" priority="97"/>
    <cfRule type="duplicateValues" dxfId="16" priority="98"/>
  </conditionalFormatting>
  <conditionalFormatting sqref="D40:D41">
    <cfRule type="duplicateValues" dxfId="15" priority="95"/>
    <cfRule type="duplicateValues" dxfId="14" priority="96"/>
  </conditionalFormatting>
  <conditionalFormatting sqref="D43">
    <cfRule type="duplicateValues" dxfId="13" priority="93"/>
    <cfRule type="duplicateValues" dxfId="12" priority="94"/>
  </conditionalFormatting>
  <conditionalFormatting sqref="D46">
    <cfRule type="duplicateValues" dxfId="11" priority="91"/>
    <cfRule type="duplicateValues" dxfId="10" priority="92"/>
  </conditionalFormatting>
  <conditionalFormatting sqref="D48">
    <cfRule type="duplicateValues" dxfId="9" priority="89"/>
    <cfRule type="duplicateValues" dxfId="8" priority="90"/>
  </conditionalFormatting>
  <conditionalFormatting sqref="D86">
    <cfRule type="duplicateValues" dxfId="7" priority="87"/>
    <cfRule type="duplicateValues" dxfId="6" priority="88"/>
  </conditionalFormatting>
  <conditionalFormatting sqref="D88">
    <cfRule type="duplicateValues" dxfId="5" priority="85"/>
    <cfRule type="duplicateValues" dxfId="4" priority="86"/>
  </conditionalFormatting>
  <conditionalFormatting sqref="D92:D93">
    <cfRule type="duplicateValues" dxfId="3" priority="83"/>
    <cfRule type="duplicateValues" dxfId="2" priority="84"/>
  </conditionalFormatting>
  <conditionalFormatting sqref="D96">
    <cfRule type="duplicateValues" dxfId="1" priority="81"/>
    <cfRule type="duplicateValues" dxfId="0" priority="82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517"/>
  <sheetViews>
    <sheetView topLeftCell="A415" workbookViewId="0">
      <selection activeCell="D448" sqref="D448"/>
    </sheetView>
  </sheetViews>
  <sheetFormatPr defaultRowHeight="15" x14ac:dyDescent="0.25"/>
  <cols>
    <col min="4" max="4" width="30.140625" bestFit="1" customWidth="1"/>
  </cols>
  <sheetData>
    <row r="4" spans="1:8" x14ac:dyDescent="0.25">
      <c r="A4" t="s">
        <v>1268</v>
      </c>
    </row>
    <row r="5" spans="1:8" x14ac:dyDescent="0.25">
      <c r="A5">
        <v>1</v>
      </c>
      <c r="B5" t="s">
        <v>747</v>
      </c>
      <c r="C5" t="s">
        <v>64</v>
      </c>
      <c r="D5" t="s">
        <v>31</v>
      </c>
      <c r="E5" t="s">
        <v>68</v>
      </c>
      <c r="F5">
        <v>85</v>
      </c>
      <c r="G5">
        <v>76.5</v>
      </c>
      <c r="H5" t="s">
        <v>591</v>
      </c>
    </row>
    <row r="6" spans="1:8" x14ac:dyDescent="0.25">
      <c r="A6">
        <v>2</v>
      </c>
      <c r="B6" t="s">
        <v>748</v>
      </c>
      <c r="C6" t="s">
        <v>65</v>
      </c>
      <c r="D6" t="s">
        <v>38</v>
      </c>
      <c r="E6" t="s">
        <v>69</v>
      </c>
      <c r="F6">
        <v>90</v>
      </c>
      <c r="G6">
        <v>87</v>
      </c>
      <c r="H6" t="s">
        <v>591</v>
      </c>
    </row>
    <row r="7" spans="1:8" x14ac:dyDescent="0.25">
      <c r="A7">
        <v>3</v>
      </c>
      <c r="B7" t="s">
        <v>749</v>
      </c>
      <c r="C7" t="s">
        <v>207</v>
      </c>
      <c r="D7" t="s">
        <v>31</v>
      </c>
      <c r="E7" t="s">
        <v>68</v>
      </c>
      <c r="F7">
        <v>85</v>
      </c>
      <c r="G7">
        <v>76.5</v>
      </c>
      <c r="H7" t="s">
        <v>591</v>
      </c>
    </row>
    <row r="8" spans="1:8" x14ac:dyDescent="0.25">
      <c r="A8">
        <v>4</v>
      </c>
      <c r="B8" t="s">
        <v>750</v>
      </c>
      <c r="C8" t="s">
        <v>208</v>
      </c>
      <c r="D8" t="s">
        <v>39</v>
      </c>
      <c r="E8" t="s">
        <v>70</v>
      </c>
      <c r="F8">
        <v>98</v>
      </c>
      <c r="G8">
        <v>91</v>
      </c>
      <c r="H8" t="s">
        <v>591</v>
      </c>
    </row>
    <row r="9" spans="1:8" x14ac:dyDescent="0.25">
      <c r="A9">
        <v>5</v>
      </c>
      <c r="B9" t="s">
        <v>751</v>
      </c>
      <c r="C9" t="s">
        <v>209</v>
      </c>
      <c r="D9" t="s">
        <v>39</v>
      </c>
      <c r="E9" t="s">
        <v>71</v>
      </c>
      <c r="F9">
        <v>72</v>
      </c>
      <c r="G9">
        <v>74.5</v>
      </c>
      <c r="H9" t="s">
        <v>592</v>
      </c>
    </row>
    <row r="10" spans="1:8" x14ac:dyDescent="0.25">
      <c r="A10">
        <v>6</v>
      </c>
      <c r="B10" t="s">
        <v>752</v>
      </c>
      <c r="C10" t="s">
        <v>210</v>
      </c>
      <c r="D10" t="s">
        <v>39</v>
      </c>
      <c r="E10" t="s">
        <v>70</v>
      </c>
      <c r="F10">
        <v>98</v>
      </c>
      <c r="G10">
        <v>91</v>
      </c>
      <c r="H10" t="s">
        <v>591</v>
      </c>
    </row>
    <row r="11" spans="1:8" x14ac:dyDescent="0.25">
      <c r="A11">
        <v>7</v>
      </c>
      <c r="B11" t="s">
        <v>753</v>
      </c>
      <c r="C11" t="s">
        <v>211</v>
      </c>
      <c r="D11" t="s">
        <v>39</v>
      </c>
      <c r="E11" t="s">
        <v>72</v>
      </c>
      <c r="F11">
        <v>0</v>
      </c>
      <c r="G11">
        <v>0</v>
      </c>
      <c r="H11" t="s">
        <v>592</v>
      </c>
    </row>
    <row r="12" spans="1:8" x14ac:dyDescent="0.25">
      <c r="A12">
        <v>8</v>
      </c>
      <c r="B12" t="s">
        <v>754</v>
      </c>
      <c r="C12" t="s">
        <v>212</v>
      </c>
      <c r="D12" t="s">
        <v>38</v>
      </c>
      <c r="E12" t="s">
        <v>68</v>
      </c>
      <c r="F12">
        <v>90</v>
      </c>
      <c r="G12">
        <v>80</v>
      </c>
      <c r="H12" t="s">
        <v>591</v>
      </c>
    </row>
    <row r="13" spans="1:8" x14ac:dyDescent="0.25">
      <c r="A13">
        <v>9</v>
      </c>
      <c r="B13" t="s">
        <v>755</v>
      </c>
      <c r="C13" t="s">
        <v>213</v>
      </c>
      <c r="D13" t="s">
        <v>38</v>
      </c>
      <c r="E13" t="s">
        <v>70</v>
      </c>
      <c r="F13">
        <v>89</v>
      </c>
      <c r="G13">
        <v>91</v>
      </c>
      <c r="H13" t="s">
        <v>592</v>
      </c>
    </row>
    <row r="14" spans="1:8" x14ac:dyDescent="0.25">
      <c r="A14">
        <v>10</v>
      </c>
      <c r="B14" t="s">
        <v>756</v>
      </c>
      <c r="C14" t="s">
        <v>214</v>
      </c>
      <c r="D14" t="s">
        <v>39</v>
      </c>
      <c r="E14" t="s">
        <v>73</v>
      </c>
      <c r="F14">
        <v>100</v>
      </c>
      <c r="G14">
        <v>0</v>
      </c>
      <c r="H14" t="s">
        <v>591</v>
      </c>
    </row>
    <row r="15" spans="1:8" x14ac:dyDescent="0.25">
      <c r="A15">
        <v>11</v>
      </c>
      <c r="B15" t="s">
        <v>757</v>
      </c>
      <c r="C15" t="s">
        <v>215</v>
      </c>
      <c r="D15" t="s">
        <v>39</v>
      </c>
      <c r="E15" t="s">
        <v>71</v>
      </c>
      <c r="F15">
        <v>70</v>
      </c>
      <c r="G15">
        <v>72.5</v>
      </c>
      <c r="H15" t="s">
        <v>592</v>
      </c>
    </row>
    <row r="16" spans="1:8" x14ac:dyDescent="0.25">
      <c r="A16">
        <v>12</v>
      </c>
      <c r="B16" t="s">
        <v>758</v>
      </c>
      <c r="C16" t="s">
        <v>216</v>
      </c>
      <c r="D16" t="s">
        <v>39</v>
      </c>
      <c r="E16" t="s">
        <v>74</v>
      </c>
      <c r="F16">
        <v>72.5</v>
      </c>
      <c r="G16">
        <v>71.5</v>
      </c>
      <c r="H16" t="s">
        <v>591</v>
      </c>
    </row>
    <row r="17" spans="1:8" x14ac:dyDescent="0.25">
      <c r="A17">
        <v>13</v>
      </c>
      <c r="B17" t="s">
        <v>759</v>
      </c>
      <c r="C17" t="s">
        <v>217</v>
      </c>
      <c r="D17" t="s">
        <v>39</v>
      </c>
      <c r="E17" t="s">
        <v>71</v>
      </c>
      <c r="F17">
        <v>65</v>
      </c>
      <c r="G17">
        <v>65</v>
      </c>
      <c r="H17" t="s">
        <v>591</v>
      </c>
    </row>
    <row r="18" spans="1:8" x14ac:dyDescent="0.25">
      <c r="A18">
        <v>14</v>
      </c>
      <c r="B18" t="s">
        <v>760</v>
      </c>
      <c r="C18" t="s">
        <v>218</v>
      </c>
      <c r="D18" t="s">
        <v>39</v>
      </c>
      <c r="E18" t="s">
        <v>75</v>
      </c>
      <c r="F18">
        <v>86</v>
      </c>
      <c r="G18">
        <v>0</v>
      </c>
      <c r="H18" t="s">
        <v>591</v>
      </c>
    </row>
    <row r="19" spans="1:8" x14ac:dyDescent="0.25">
      <c r="A19">
        <v>15</v>
      </c>
      <c r="B19" t="s">
        <v>761</v>
      </c>
      <c r="C19" t="s">
        <v>219</v>
      </c>
      <c r="D19" t="s">
        <v>17</v>
      </c>
      <c r="E19" t="s">
        <v>76</v>
      </c>
      <c r="F19">
        <v>79.900000000000006</v>
      </c>
      <c r="G19">
        <v>71</v>
      </c>
      <c r="H19" t="s">
        <v>591</v>
      </c>
    </row>
    <row r="20" spans="1:8" x14ac:dyDescent="0.25">
      <c r="A20">
        <v>16</v>
      </c>
      <c r="B20" t="s">
        <v>762</v>
      </c>
      <c r="C20" t="s">
        <v>220</v>
      </c>
      <c r="D20" t="s">
        <v>39</v>
      </c>
      <c r="E20" t="s">
        <v>77</v>
      </c>
      <c r="F20">
        <v>66</v>
      </c>
      <c r="G20">
        <v>67</v>
      </c>
      <c r="H20" t="s">
        <v>592</v>
      </c>
    </row>
    <row r="21" spans="1:8" x14ac:dyDescent="0.25">
      <c r="A21">
        <v>17</v>
      </c>
      <c r="B21" t="s">
        <v>763</v>
      </c>
      <c r="C21" t="s">
        <v>221</v>
      </c>
      <c r="D21" t="s">
        <v>39</v>
      </c>
      <c r="E21" t="s">
        <v>75</v>
      </c>
      <c r="F21">
        <v>99</v>
      </c>
      <c r="G21">
        <v>0</v>
      </c>
      <c r="H21" t="s">
        <v>591</v>
      </c>
    </row>
    <row r="22" spans="1:8" x14ac:dyDescent="0.25">
      <c r="A22">
        <v>18</v>
      </c>
      <c r="B22" t="s">
        <v>764</v>
      </c>
      <c r="C22" t="s">
        <v>222</v>
      </c>
      <c r="D22" t="s">
        <v>39</v>
      </c>
      <c r="E22" t="s">
        <v>78</v>
      </c>
      <c r="F22">
        <v>0</v>
      </c>
      <c r="G22">
        <v>0</v>
      </c>
      <c r="H22" t="s">
        <v>592</v>
      </c>
    </row>
    <row r="23" spans="1:8" x14ac:dyDescent="0.25">
      <c r="A23">
        <v>19</v>
      </c>
      <c r="B23" t="s">
        <v>765</v>
      </c>
      <c r="C23" t="s">
        <v>223</v>
      </c>
      <c r="D23" t="s">
        <v>39</v>
      </c>
      <c r="E23" t="s">
        <v>79</v>
      </c>
      <c r="F23">
        <v>0</v>
      </c>
      <c r="G23">
        <v>72.5</v>
      </c>
      <c r="H23" t="s">
        <v>591</v>
      </c>
    </row>
    <row r="24" spans="1:8" x14ac:dyDescent="0.25">
      <c r="A24">
        <v>20</v>
      </c>
      <c r="B24" t="s">
        <v>766</v>
      </c>
      <c r="C24" t="s">
        <v>224</v>
      </c>
      <c r="D24" t="s">
        <v>39</v>
      </c>
      <c r="E24" t="s">
        <v>80</v>
      </c>
      <c r="F24">
        <v>0</v>
      </c>
      <c r="G24">
        <v>0</v>
      </c>
      <c r="H24" t="s">
        <v>592</v>
      </c>
    </row>
    <row r="25" spans="1:8" x14ac:dyDescent="0.25">
      <c r="A25">
        <v>21</v>
      </c>
      <c r="B25" t="s">
        <v>767</v>
      </c>
      <c r="C25" t="s">
        <v>225</v>
      </c>
      <c r="D25" t="s">
        <v>39</v>
      </c>
      <c r="E25" t="s">
        <v>81</v>
      </c>
      <c r="F25">
        <v>75</v>
      </c>
      <c r="G25">
        <v>0</v>
      </c>
      <c r="H25" t="s">
        <v>591</v>
      </c>
    </row>
    <row r="26" spans="1:8" x14ac:dyDescent="0.25">
      <c r="A26">
        <v>22</v>
      </c>
      <c r="B26" t="s">
        <v>768</v>
      </c>
      <c r="C26" t="s">
        <v>226</v>
      </c>
      <c r="D26" t="s">
        <v>39</v>
      </c>
      <c r="E26" t="s">
        <v>82</v>
      </c>
      <c r="F26">
        <v>160</v>
      </c>
      <c r="G26">
        <v>154</v>
      </c>
      <c r="H26" t="s">
        <v>591</v>
      </c>
    </row>
    <row r="27" spans="1:8" x14ac:dyDescent="0.25">
      <c r="A27">
        <v>23</v>
      </c>
      <c r="B27" t="s">
        <v>769</v>
      </c>
      <c r="C27" t="s">
        <v>227</v>
      </c>
      <c r="D27" t="s">
        <v>39</v>
      </c>
      <c r="E27" t="s">
        <v>83</v>
      </c>
      <c r="F27">
        <v>0</v>
      </c>
      <c r="G27">
        <v>0</v>
      </c>
      <c r="H27" t="s">
        <v>592</v>
      </c>
    </row>
    <row r="28" spans="1:8" x14ac:dyDescent="0.25">
      <c r="A28">
        <v>24</v>
      </c>
      <c r="B28" t="s">
        <v>770</v>
      </c>
      <c r="C28" t="s">
        <v>228</v>
      </c>
      <c r="D28" t="s">
        <v>39</v>
      </c>
      <c r="E28" t="s">
        <v>82</v>
      </c>
      <c r="F28">
        <v>140</v>
      </c>
      <c r="G28">
        <v>138</v>
      </c>
      <c r="H28" t="s">
        <v>591</v>
      </c>
    </row>
    <row r="29" spans="1:8" x14ac:dyDescent="0.25">
      <c r="A29">
        <v>25</v>
      </c>
      <c r="B29" t="s">
        <v>771</v>
      </c>
      <c r="C29" t="s">
        <v>229</v>
      </c>
      <c r="D29" t="s">
        <v>32</v>
      </c>
      <c r="E29" t="s">
        <v>84</v>
      </c>
      <c r="F29">
        <v>0</v>
      </c>
      <c r="G29">
        <v>0</v>
      </c>
      <c r="H29" t="s">
        <v>591</v>
      </c>
    </row>
    <row r="30" spans="1:8" x14ac:dyDescent="0.25">
      <c r="A30">
        <v>26</v>
      </c>
      <c r="B30" t="s">
        <v>772</v>
      </c>
      <c r="C30" t="s">
        <v>230</v>
      </c>
      <c r="D30" t="s">
        <v>32</v>
      </c>
      <c r="E30" t="s">
        <v>85</v>
      </c>
      <c r="F30">
        <v>0</v>
      </c>
      <c r="G30">
        <v>0</v>
      </c>
      <c r="H30" t="s">
        <v>592</v>
      </c>
    </row>
    <row r="31" spans="1:8" x14ac:dyDescent="0.25">
      <c r="A31">
        <v>27</v>
      </c>
      <c r="B31" t="s">
        <v>773</v>
      </c>
      <c r="C31" t="s">
        <v>745</v>
      </c>
      <c r="D31" t="s">
        <v>31</v>
      </c>
      <c r="E31" t="s">
        <v>84</v>
      </c>
      <c r="F31">
        <v>0</v>
      </c>
      <c r="G31">
        <v>0</v>
      </c>
      <c r="H31" t="s">
        <v>591</v>
      </c>
    </row>
    <row r="32" spans="1:8" x14ac:dyDescent="0.25">
      <c r="A32">
        <v>28</v>
      </c>
      <c r="B32" t="s">
        <v>774</v>
      </c>
      <c r="C32" t="s">
        <v>231</v>
      </c>
      <c r="D32" t="s">
        <v>32</v>
      </c>
      <c r="E32" t="s">
        <v>86</v>
      </c>
      <c r="F32">
        <v>75</v>
      </c>
      <c r="G32">
        <v>75</v>
      </c>
      <c r="H32" t="s">
        <v>592</v>
      </c>
    </row>
    <row r="33" spans="1:8" x14ac:dyDescent="0.25">
      <c r="A33">
        <v>29</v>
      </c>
      <c r="B33" t="s">
        <v>775</v>
      </c>
      <c r="C33" t="s">
        <v>740</v>
      </c>
      <c r="D33" t="s">
        <v>32</v>
      </c>
      <c r="E33" t="s">
        <v>84</v>
      </c>
      <c r="F33">
        <v>0</v>
      </c>
      <c r="G33">
        <v>0</v>
      </c>
      <c r="H33" t="s">
        <v>591</v>
      </c>
    </row>
    <row r="34" spans="1:8" x14ac:dyDescent="0.25">
      <c r="A34">
        <v>30</v>
      </c>
      <c r="B34" t="s">
        <v>776</v>
      </c>
      <c r="C34" t="s">
        <v>232</v>
      </c>
      <c r="D34" t="s">
        <v>32</v>
      </c>
      <c r="E34" t="s">
        <v>84</v>
      </c>
      <c r="F34">
        <v>0</v>
      </c>
      <c r="G34">
        <v>0</v>
      </c>
      <c r="H34" t="s">
        <v>592</v>
      </c>
    </row>
    <row r="35" spans="1:8" x14ac:dyDescent="0.25">
      <c r="A35">
        <v>31</v>
      </c>
      <c r="B35" t="s">
        <v>777</v>
      </c>
      <c r="C35" t="s">
        <v>233</v>
      </c>
      <c r="D35" t="s">
        <v>31</v>
      </c>
      <c r="E35" t="s">
        <v>778</v>
      </c>
      <c r="F35">
        <v>75</v>
      </c>
      <c r="G35">
        <v>68</v>
      </c>
      <c r="H35" t="s">
        <v>591</v>
      </c>
    </row>
    <row r="36" spans="1:8" x14ac:dyDescent="0.25">
      <c r="A36">
        <v>32</v>
      </c>
      <c r="B36" t="s">
        <v>779</v>
      </c>
      <c r="C36" t="s">
        <v>36</v>
      </c>
      <c r="D36" t="s">
        <v>32</v>
      </c>
      <c r="E36" t="s">
        <v>87</v>
      </c>
      <c r="F36">
        <v>0</v>
      </c>
      <c r="G36">
        <v>0</v>
      </c>
      <c r="H36" t="s">
        <v>592</v>
      </c>
    </row>
    <row r="37" spans="1:8" x14ac:dyDescent="0.25">
      <c r="A37">
        <v>33</v>
      </c>
      <c r="B37" t="s">
        <v>780</v>
      </c>
      <c r="C37" t="s">
        <v>67</v>
      </c>
      <c r="D37" t="s">
        <v>32</v>
      </c>
      <c r="E37" t="s">
        <v>69</v>
      </c>
      <c r="F37">
        <v>77.5</v>
      </c>
      <c r="G37">
        <v>80</v>
      </c>
      <c r="H37" t="s">
        <v>591</v>
      </c>
    </row>
    <row r="38" spans="1:8" x14ac:dyDescent="0.25">
      <c r="A38">
        <v>34</v>
      </c>
      <c r="B38" t="s">
        <v>781</v>
      </c>
      <c r="C38" t="s">
        <v>743</v>
      </c>
      <c r="D38" t="s">
        <v>32</v>
      </c>
      <c r="E38" t="s">
        <v>84</v>
      </c>
      <c r="F38">
        <v>0</v>
      </c>
      <c r="G38">
        <v>0</v>
      </c>
      <c r="H38" t="s">
        <v>591</v>
      </c>
    </row>
    <row r="39" spans="1:8" x14ac:dyDescent="0.25">
      <c r="A39">
        <v>35</v>
      </c>
      <c r="B39" t="s">
        <v>782</v>
      </c>
      <c r="C39" t="s">
        <v>234</v>
      </c>
      <c r="D39" t="s">
        <v>32</v>
      </c>
      <c r="E39" t="s">
        <v>85</v>
      </c>
      <c r="F39">
        <v>0</v>
      </c>
      <c r="G39">
        <v>0</v>
      </c>
      <c r="H39" t="s">
        <v>592</v>
      </c>
    </row>
    <row r="40" spans="1:8" x14ac:dyDescent="0.25">
      <c r="A40">
        <v>36</v>
      </c>
      <c r="B40" t="s">
        <v>783</v>
      </c>
      <c r="C40" t="s">
        <v>235</v>
      </c>
      <c r="D40" t="s">
        <v>31</v>
      </c>
      <c r="E40" t="s">
        <v>88</v>
      </c>
      <c r="F40">
        <v>85</v>
      </c>
      <c r="G40">
        <v>73.5</v>
      </c>
      <c r="H40" t="s">
        <v>591</v>
      </c>
    </row>
    <row r="41" spans="1:8" x14ac:dyDescent="0.25">
      <c r="A41">
        <v>37</v>
      </c>
      <c r="B41" t="s">
        <v>784</v>
      </c>
      <c r="C41" t="s">
        <v>236</v>
      </c>
      <c r="D41" t="s">
        <v>31</v>
      </c>
      <c r="E41" t="s">
        <v>73</v>
      </c>
      <c r="F41">
        <v>0</v>
      </c>
      <c r="G41">
        <v>0</v>
      </c>
      <c r="H41" t="s">
        <v>592</v>
      </c>
    </row>
    <row r="42" spans="1:8" x14ac:dyDescent="0.25">
      <c r="A42">
        <v>38</v>
      </c>
      <c r="B42" t="s">
        <v>785</v>
      </c>
      <c r="C42" t="s">
        <v>741</v>
      </c>
      <c r="D42" t="s">
        <v>31</v>
      </c>
      <c r="E42" t="s">
        <v>84</v>
      </c>
      <c r="F42">
        <v>0</v>
      </c>
      <c r="G42">
        <v>0</v>
      </c>
      <c r="H42" t="s">
        <v>591</v>
      </c>
    </row>
    <row r="43" spans="1:8" x14ac:dyDescent="0.25">
      <c r="A43">
        <v>39</v>
      </c>
      <c r="B43" t="s">
        <v>786</v>
      </c>
      <c r="C43" t="s">
        <v>237</v>
      </c>
      <c r="D43" t="s">
        <v>31</v>
      </c>
      <c r="E43" t="s">
        <v>89</v>
      </c>
      <c r="F43">
        <v>72</v>
      </c>
      <c r="G43">
        <v>74</v>
      </c>
      <c r="H43" t="s">
        <v>592</v>
      </c>
    </row>
    <row r="44" spans="1:8" x14ac:dyDescent="0.25">
      <c r="A44">
        <v>40</v>
      </c>
      <c r="B44" t="s">
        <v>787</v>
      </c>
      <c r="C44" t="s">
        <v>744</v>
      </c>
      <c r="D44" t="s">
        <v>31</v>
      </c>
      <c r="E44" t="s">
        <v>84</v>
      </c>
      <c r="F44">
        <v>0</v>
      </c>
      <c r="G44">
        <v>0</v>
      </c>
      <c r="H44" t="s">
        <v>591</v>
      </c>
    </row>
    <row r="45" spans="1:8" x14ac:dyDescent="0.25">
      <c r="A45">
        <v>41</v>
      </c>
      <c r="B45" t="s">
        <v>788</v>
      </c>
      <c r="C45" t="s">
        <v>238</v>
      </c>
      <c r="D45" t="s">
        <v>31</v>
      </c>
      <c r="E45" t="s">
        <v>789</v>
      </c>
      <c r="F45">
        <v>0</v>
      </c>
      <c r="G45">
        <v>0</v>
      </c>
      <c r="H45" t="s">
        <v>592</v>
      </c>
    </row>
    <row r="46" spans="1:8" x14ac:dyDescent="0.25">
      <c r="A46">
        <v>42</v>
      </c>
      <c r="B46" t="s">
        <v>790</v>
      </c>
      <c r="C46" t="s">
        <v>742</v>
      </c>
      <c r="D46" t="s">
        <v>31</v>
      </c>
      <c r="E46" t="s">
        <v>84</v>
      </c>
      <c r="F46">
        <v>0</v>
      </c>
      <c r="G46">
        <v>0</v>
      </c>
      <c r="H46" t="s">
        <v>591</v>
      </c>
    </row>
    <row r="47" spans="1:8" x14ac:dyDescent="0.25">
      <c r="A47">
        <v>43</v>
      </c>
      <c r="B47" t="s">
        <v>791</v>
      </c>
      <c r="C47" t="s">
        <v>239</v>
      </c>
      <c r="D47" t="s">
        <v>31</v>
      </c>
      <c r="E47" t="s">
        <v>84</v>
      </c>
      <c r="F47">
        <v>0</v>
      </c>
      <c r="G47">
        <v>0</v>
      </c>
      <c r="H47" t="s">
        <v>592</v>
      </c>
    </row>
    <row r="48" spans="1:8" x14ac:dyDescent="0.25">
      <c r="A48">
        <v>44</v>
      </c>
      <c r="B48" t="s">
        <v>792</v>
      </c>
      <c r="C48" t="s">
        <v>240</v>
      </c>
      <c r="D48" t="s">
        <v>31</v>
      </c>
      <c r="E48" t="s">
        <v>77</v>
      </c>
      <c r="F48">
        <v>70</v>
      </c>
      <c r="G48">
        <v>65</v>
      </c>
      <c r="H48" t="s">
        <v>591</v>
      </c>
    </row>
    <row r="49" spans="1:8" x14ac:dyDescent="0.25">
      <c r="A49">
        <v>45</v>
      </c>
      <c r="B49" t="s">
        <v>793</v>
      </c>
      <c r="C49" t="s">
        <v>241</v>
      </c>
      <c r="D49" t="s">
        <v>31</v>
      </c>
      <c r="E49" t="s">
        <v>90</v>
      </c>
      <c r="F49">
        <v>69.5</v>
      </c>
      <c r="G49">
        <v>71.5</v>
      </c>
      <c r="H49" t="s">
        <v>592</v>
      </c>
    </row>
    <row r="50" spans="1:8" x14ac:dyDescent="0.25">
      <c r="A50">
        <v>46</v>
      </c>
      <c r="B50" t="s">
        <v>794</v>
      </c>
      <c r="C50" t="s">
        <v>242</v>
      </c>
      <c r="D50" t="s">
        <v>31</v>
      </c>
      <c r="E50" t="s">
        <v>90</v>
      </c>
      <c r="F50">
        <v>76</v>
      </c>
      <c r="G50">
        <v>71.5</v>
      </c>
      <c r="H50" t="s">
        <v>591</v>
      </c>
    </row>
    <row r="51" spans="1:8" x14ac:dyDescent="0.25">
      <c r="A51">
        <v>47</v>
      </c>
      <c r="B51" t="s">
        <v>795</v>
      </c>
      <c r="C51" t="s">
        <v>243</v>
      </c>
      <c r="D51" t="s">
        <v>39</v>
      </c>
      <c r="E51" t="s">
        <v>91</v>
      </c>
      <c r="F51">
        <v>0</v>
      </c>
      <c r="G51">
        <v>0</v>
      </c>
      <c r="H51" t="s">
        <v>592</v>
      </c>
    </row>
    <row r="52" spans="1:8" x14ac:dyDescent="0.25">
      <c r="A52">
        <v>48</v>
      </c>
      <c r="B52" t="s">
        <v>796</v>
      </c>
      <c r="C52" t="s">
        <v>244</v>
      </c>
      <c r="D52" t="s">
        <v>31</v>
      </c>
      <c r="E52" t="s">
        <v>83</v>
      </c>
      <c r="F52">
        <v>0</v>
      </c>
      <c r="G52">
        <v>0</v>
      </c>
      <c r="H52" t="s">
        <v>591</v>
      </c>
    </row>
    <row r="53" spans="1:8" x14ac:dyDescent="0.25">
      <c r="A53">
        <v>49</v>
      </c>
      <c r="B53" t="s">
        <v>797</v>
      </c>
      <c r="C53" t="s">
        <v>245</v>
      </c>
      <c r="D53" t="s">
        <v>31</v>
      </c>
      <c r="E53" t="s">
        <v>77</v>
      </c>
      <c r="F53">
        <v>70</v>
      </c>
      <c r="G53">
        <v>65</v>
      </c>
      <c r="H53" t="s">
        <v>591</v>
      </c>
    </row>
    <row r="54" spans="1:8" x14ac:dyDescent="0.25">
      <c r="A54">
        <v>50</v>
      </c>
      <c r="B54" t="s">
        <v>798</v>
      </c>
      <c r="C54" t="s">
        <v>246</v>
      </c>
      <c r="D54" t="s">
        <v>31</v>
      </c>
      <c r="E54" t="s">
        <v>92</v>
      </c>
      <c r="F54">
        <v>71.900000000000006</v>
      </c>
      <c r="G54">
        <v>69</v>
      </c>
      <c r="H54" t="s">
        <v>591</v>
      </c>
    </row>
    <row r="55" spans="1:8" x14ac:dyDescent="0.25">
      <c r="A55">
        <v>51</v>
      </c>
      <c r="B55" t="s">
        <v>799</v>
      </c>
      <c r="C55" t="s">
        <v>247</v>
      </c>
      <c r="D55" t="s">
        <v>31</v>
      </c>
      <c r="E55" t="s">
        <v>89</v>
      </c>
      <c r="F55">
        <v>82.5</v>
      </c>
      <c r="G55">
        <v>78</v>
      </c>
      <c r="H55" t="s">
        <v>591</v>
      </c>
    </row>
    <row r="56" spans="1:8" x14ac:dyDescent="0.25">
      <c r="A56">
        <v>52</v>
      </c>
      <c r="B56" t="s">
        <v>800</v>
      </c>
      <c r="C56" t="s">
        <v>248</v>
      </c>
      <c r="D56" t="s">
        <v>31</v>
      </c>
      <c r="E56" t="s">
        <v>77</v>
      </c>
      <c r="F56">
        <v>60</v>
      </c>
      <c r="G56">
        <v>62.5</v>
      </c>
      <c r="H56" t="s">
        <v>592</v>
      </c>
    </row>
    <row r="57" spans="1:8" x14ac:dyDescent="0.25">
      <c r="A57">
        <v>53</v>
      </c>
      <c r="B57" t="s">
        <v>801</v>
      </c>
      <c r="C57" t="s">
        <v>249</v>
      </c>
      <c r="D57" t="s">
        <v>31</v>
      </c>
      <c r="E57" t="s">
        <v>77</v>
      </c>
      <c r="F57">
        <v>70</v>
      </c>
      <c r="G57">
        <v>65</v>
      </c>
      <c r="H57" t="s">
        <v>591</v>
      </c>
    </row>
    <row r="58" spans="1:8" x14ac:dyDescent="0.25">
      <c r="A58">
        <v>54</v>
      </c>
      <c r="B58" t="s">
        <v>802</v>
      </c>
      <c r="C58" t="s">
        <v>250</v>
      </c>
      <c r="D58" t="s">
        <v>31</v>
      </c>
      <c r="E58" t="s">
        <v>91</v>
      </c>
      <c r="F58">
        <v>0</v>
      </c>
      <c r="G58">
        <v>0</v>
      </c>
      <c r="H58" t="s">
        <v>592</v>
      </c>
    </row>
    <row r="59" spans="1:8" x14ac:dyDescent="0.25">
      <c r="A59">
        <v>55</v>
      </c>
      <c r="B59" t="s">
        <v>803</v>
      </c>
      <c r="C59" t="s">
        <v>251</v>
      </c>
      <c r="D59" t="s">
        <v>39</v>
      </c>
      <c r="E59" t="s">
        <v>91</v>
      </c>
      <c r="F59">
        <v>0</v>
      </c>
      <c r="G59">
        <v>0</v>
      </c>
      <c r="H59" t="s">
        <v>592</v>
      </c>
    </row>
    <row r="60" spans="1:8" x14ac:dyDescent="0.25">
      <c r="A60">
        <v>56</v>
      </c>
      <c r="B60" t="s">
        <v>804</v>
      </c>
      <c r="C60" t="s">
        <v>252</v>
      </c>
      <c r="D60" t="s">
        <v>39</v>
      </c>
      <c r="E60" t="s">
        <v>805</v>
      </c>
      <c r="F60">
        <v>85</v>
      </c>
      <c r="G60">
        <v>0</v>
      </c>
      <c r="H60" t="s">
        <v>591</v>
      </c>
    </row>
    <row r="61" spans="1:8" x14ac:dyDescent="0.25">
      <c r="A61">
        <v>57</v>
      </c>
      <c r="B61" t="s">
        <v>806</v>
      </c>
      <c r="C61" t="s">
        <v>253</v>
      </c>
      <c r="D61" t="s">
        <v>39</v>
      </c>
      <c r="E61" t="s">
        <v>91</v>
      </c>
      <c r="F61">
        <v>0</v>
      </c>
      <c r="G61">
        <v>0</v>
      </c>
      <c r="H61" t="s">
        <v>592</v>
      </c>
    </row>
    <row r="62" spans="1:8" x14ac:dyDescent="0.25">
      <c r="A62">
        <v>58</v>
      </c>
      <c r="B62" t="s">
        <v>807</v>
      </c>
      <c r="C62" t="s">
        <v>254</v>
      </c>
      <c r="D62" t="s">
        <v>31</v>
      </c>
      <c r="E62" t="s">
        <v>88</v>
      </c>
      <c r="F62">
        <v>80</v>
      </c>
      <c r="G62">
        <v>71.75</v>
      </c>
      <c r="H62" t="s">
        <v>591</v>
      </c>
    </row>
    <row r="63" spans="1:8" x14ac:dyDescent="0.25">
      <c r="A63">
        <v>59</v>
      </c>
      <c r="B63" t="s">
        <v>808</v>
      </c>
      <c r="C63" t="s">
        <v>255</v>
      </c>
      <c r="D63" t="s">
        <v>16</v>
      </c>
      <c r="E63" t="s">
        <v>84</v>
      </c>
      <c r="F63">
        <v>0</v>
      </c>
      <c r="G63">
        <v>0</v>
      </c>
      <c r="H63" t="s">
        <v>592</v>
      </c>
    </row>
    <row r="64" spans="1:8" x14ac:dyDescent="0.25">
      <c r="A64">
        <v>60</v>
      </c>
      <c r="B64" t="s">
        <v>809</v>
      </c>
      <c r="C64" t="s">
        <v>256</v>
      </c>
      <c r="D64" t="s">
        <v>32</v>
      </c>
      <c r="E64" t="s">
        <v>93</v>
      </c>
      <c r="F64">
        <v>85</v>
      </c>
      <c r="G64">
        <v>82.5</v>
      </c>
      <c r="H64" t="s">
        <v>591</v>
      </c>
    </row>
    <row r="65" spans="1:8" x14ac:dyDescent="0.25">
      <c r="A65">
        <v>61</v>
      </c>
      <c r="B65" t="s">
        <v>1269</v>
      </c>
      <c r="C65" t="s">
        <v>1270</v>
      </c>
      <c r="D65" t="s">
        <v>32</v>
      </c>
      <c r="E65" t="s">
        <v>84</v>
      </c>
      <c r="F65">
        <v>0</v>
      </c>
      <c r="G65">
        <v>0</v>
      </c>
      <c r="H65" t="s">
        <v>591</v>
      </c>
    </row>
    <row r="66" spans="1:8" x14ac:dyDescent="0.25">
      <c r="A66">
        <v>62</v>
      </c>
      <c r="B66" t="s">
        <v>810</v>
      </c>
      <c r="C66" t="s">
        <v>257</v>
      </c>
      <c r="D66" t="s">
        <v>32</v>
      </c>
      <c r="E66" t="s">
        <v>93</v>
      </c>
      <c r="F66">
        <v>85</v>
      </c>
      <c r="G66">
        <v>82.5</v>
      </c>
      <c r="H66" t="s">
        <v>591</v>
      </c>
    </row>
    <row r="67" spans="1:8" x14ac:dyDescent="0.25">
      <c r="A67">
        <v>63</v>
      </c>
      <c r="B67" t="s">
        <v>811</v>
      </c>
      <c r="C67" t="s">
        <v>258</v>
      </c>
      <c r="D67" t="s">
        <v>32</v>
      </c>
      <c r="E67" t="s">
        <v>84</v>
      </c>
      <c r="F67">
        <v>0</v>
      </c>
      <c r="G67">
        <v>0</v>
      </c>
      <c r="H67" t="s">
        <v>592</v>
      </c>
    </row>
    <row r="68" spans="1:8" x14ac:dyDescent="0.25">
      <c r="A68">
        <v>64</v>
      </c>
      <c r="B68" t="s">
        <v>812</v>
      </c>
      <c r="C68" t="s">
        <v>259</v>
      </c>
      <c r="D68" t="s">
        <v>31</v>
      </c>
      <c r="E68" t="s">
        <v>68</v>
      </c>
      <c r="F68">
        <v>80</v>
      </c>
      <c r="G68">
        <v>75</v>
      </c>
      <c r="H68" t="s">
        <v>591</v>
      </c>
    </row>
    <row r="69" spans="1:8" x14ac:dyDescent="0.25">
      <c r="A69">
        <v>65</v>
      </c>
      <c r="B69" t="s">
        <v>813</v>
      </c>
      <c r="C69" t="s">
        <v>260</v>
      </c>
      <c r="D69" t="s">
        <v>40</v>
      </c>
      <c r="E69" t="s">
        <v>94</v>
      </c>
      <c r="F69">
        <v>0</v>
      </c>
      <c r="G69">
        <v>0</v>
      </c>
      <c r="H69" t="s">
        <v>592</v>
      </c>
    </row>
    <row r="70" spans="1:8" x14ac:dyDescent="0.25">
      <c r="A70">
        <v>66</v>
      </c>
      <c r="B70" t="s">
        <v>814</v>
      </c>
      <c r="C70" t="s">
        <v>261</v>
      </c>
      <c r="D70" t="s">
        <v>31</v>
      </c>
      <c r="E70" t="s">
        <v>88</v>
      </c>
      <c r="F70">
        <v>80</v>
      </c>
      <c r="G70">
        <v>71.75</v>
      </c>
      <c r="H70" t="s">
        <v>591</v>
      </c>
    </row>
    <row r="71" spans="1:8" x14ac:dyDescent="0.25">
      <c r="A71">
        <v>67</v>
      </c>
      <c r="B71" t="s">
        <v>815</v>
      </c>
      <c r="C71" t="s">
        <v>262</v>
      </c>
      <c r="D71" t="s">
        <v>31</v>
      </c>
      <c r="E71" t="s">
        <v>85</v>
      </c>
      <c r="F71">
        <v>70</v>
      </c>
      <c r="G71">
        <v>0</v>
      </c>
      <c r="H71" t="s">
        <v>591</v>
      </c>
    </row>
    <row r="72" spans="1:8" x14ac:dyDescent="0.25">
      <c r="A72">
        <v>68</v>
      </c>
      <c r="B72" t="s">
        <v>816</v>
      </c>
      <c r="C72" t="s">
        <v>263</v>
      </c>
      <c r="D72" t="s">
        <v>16</v>
      </c>
      <c r="E72" t="s">
        <v>84</v>
      </c>
      <c r="F72">
        <v>0</v>
      </c>
      <c r="G72">
        <v>0</v>
      </c>
      <c r="H72" t="s">
        <v>592</v>
      </c>
    </row>
    <row r="73" spans="1:8" x14ac:dyDescent="0.25">
      <c r="A73">
        <v>69</v>
      </c>
      <c r="B73" t="s">
        <v>817</v>
      </c>
      <c r="C73" t="s">
        <v>264</v>
      </c>
      <c r="D73" t="s">
        <v>31</v>
      </c>
      <c r="E73" t="s">
        <v>71</v>
      </c>
      <c r="F73">
        <v>82.5</v>
      </c>
      <c r="G73">
        <v>77.5</v>
      </c>
      <c r="H73" t="s">
        <v>591</v>
      </c>
    </row>
    <row r="74" spans="1:8" x14ac:dyDescent="0.25">
      <c r="A74">
        <v>70</v>
      </c>
      <c r="B74" t="s">
        <v>818</v>
      </c>
      <c r="C74" t="s">
        <v>265</v>
      </c>
      <c r="D74" t="s">
        <v>32</v>
      </c>
      <c r="E74" t="s">
        <v>84</v>
      </c>
      <c r="F74">
        <v>0</v>
      </c>
      <c r="G74">
        <v>0</v>
      </c>
      <c r="H74" t="s">
        <v>592</v>
      </c>
    </row>
    <row r="75" spans="1:8" x14ac:dyDescent="0.25">
      <c r="A75">
        <v>71</v>
      </c>
      <c r="B75" t="s">
        <v>819</v>
      </c>
      <c r="C75" t="s">
        <v>266</v>
      </c>
      <c r="D75" t="s">
        <v>32</v>
      </c>
      <c r="E75" t="s">
        <v>95</v>
      </c>
      <c r="F75">
        <v>70</v>
      </c>
      <c r="G75">
        <v>67</v>
      </c>
      <c r="H75" t="s">
        <v>591</v>
      </c>
    </row>
    <row r="76" spans="1:8" x14ac:dyDescent="0.25">
      <c r="A76">
        <v>72</v>
      </c>
      <c r="B76" t="s">
        <v>820</v>
      </c>
      <c r="C76" t="s">
        <v>267</v>
      </c>
      <c r="D76" t="s">
        <v>32</v>
      </c>
      <c r="E76" t="s">
        <v>84</v>
      </c>
      <c r="F76">
        <v>0</v>
      </c>
      <c r="G76">
        <v>0</v>
      </c>
      <c r="H76" t="s">
        <v>592</v>
      </c>
    </row>
    <row r="77" spans="1:8" x14ac:dyDescent="0.25">
      <c r="A77">
        <v>73</v>
      </c>
      <c r="B77" t="s">
        <v>821</v>
      </c>
      <c r="C77" t="s">
        <v>268</v>
      </c>
      <c r="D77" t="s">
        <v>32</v>
      </c>
      <c r="E77" t="s">
        <v>96</v>
      </c>
      <c r="F77">
        <v>100</v>
      </c>
      <c r="G77">
        <v>68</v>
      </c>
      <c r="H77" t="s">
        <v>591</v>
      </c>
    </row>
    <row r="78" spans="1:8" x14ac:dyDescent="0.25">
      <c r="A78">
        <v>74</v>
      </c>
      <c r="B78" t="s">
        <v>822</v>
      </c>
      <c r="C78" t="s">
        <v>269</v>
      </c>
      <c r="D78" t="s">
        <v>16</v>
      </c>
      <c r="E78" t="s">
        <v>97</v>
      </c>
      <c r="F78">
        <v>0</v>
      </c>
      <c r="G78">
        <v>0</v>
      </c>
      <c r="H78" t="s">
        <v>592</v>
      </c>
    </row>
    <row r="79" spans="1:8" x14ac:dyDescent="0.25">
      <c r="A79">
        <v>75</v>
      </c>
      <c r="B79" t="s">
        <v>823</v>
      </c>
      <c r="C79" t="s">
        <v>270</v>
      </c>
      <c r="D79" t="s">
        <v>32</v>
      </c>
      <c r="E79" t="s">
        <v>96</v>
      </c>
      <c r="F79">
        <v>100</v>
      </c>
      <c r="G79">
        <v>75</v>
      </c>
      <c r="H79" t="s">
        <v>591</v>
      </c>
    </row>
    <row r="80" spans="1:8" x14ac:dyDescent="0.25">
      <c r="A80">
        <v>76</v>
      </c>
      <c r="B80" t="s">
        <v>1271</v>
      </c>
      <c r="C80" t="s">
        <v>1272</v>
      </c>
      <c r="D80" t="s">
        <v>31</v>
      </c>
      <c r="E80" t="s">
        <v>84</v>
      </c>
      <c r="F80">
        <v>0</v>
      </c>
      <c r="G80">
        <v>0</v>
      </c>
      <c r="H80" t="s">
        <v>591</v>
      </c>
    </row>
    <row r="81" spans="1:8" x14ac:dyDescent="0.25">
      <c r="A81">
        <v>77</v>
      </c>
      <c r="B81" t="s">
        <v>824</v>
      </c>
      <c r="C81" t="s">
        <v>271</v>
      </c>
      <c r="D81" t="s">
        <v>31</v>
      </c>
      <c r="E81" t="s">
        <v>90</v>
      </c>
      <c r="F81">
        <v>69.5</v>
      </c>
      <c r="G81">
        <v>71.5</v>
      </c>
      <c r="H81" t="s">
        <v>592</v>
      </c>
    </row>
    <row r="82" spans="1:8" x14ac:dyDescent="0.25">
      <c r="A82">
        <v>78</v>
      </c>
      <c r="B82" t="s">
        <v>825</v>
      </c>
      <c r="C82" t="s">
        <v>272</v>
      </c>
      <c r="D82" t="s">
        <v>31</v>
      </c>
      <c r="E82" t="s">
        <v>69</v>
      </c>
      <c r="F82">
        <v>76</v>
      </c>
      <c r="G82">
        <v>76</v>
      </c>
      <c r="H82" t="s">
        <v>591</v>
      </c>
    </row>
    <row r="83" spans="1:8" x14ac:dyDescent="0.25">
      <c r="A83">
        <v>79</v>
      </c>
      <c r="B83" t="s">
        <v>826</v>
      </c>
      <c r="C83" t="s">
        <v>273</v>
      </c>
      <c r="D83" t="s">
        <v>40</v>
      </c>
      <c r="E83" t="s">
        <v>83</v>
      </c>
      <c r="F83">
        <v>0</v>
      </c>
      <c r="G83">
        <v>0</v>
      </c>
      <c r="H83" t="s">
        <v>591</v>
      </c>
    </row>
    <row r="84" spans="1:8" x14ac:dyDescent="0.25">
      <c r="A84">
        <v>80</v>
      </c>
      <c r="B84" t="s">
        <v>827</v>
      </c>
      <c r="C84" t="s">
        <v>274</v>
      </c>
      <c r="D84" t="s">
        <v>31</v>
      </c>
      <c r="E84" t="s">
        <v>83</v>
      </c>
      <c r="F84">
        <v>0</v>
      </c>
      <c r="G84">
        <v>0</v>
      </c>
      <c r="H84" t="s">
        <v>592</v>
      </c>
    </row>
    <row r="85" spans="1:8" x14ac:dyDescent="0.25">
      <c r="A85">
        <v>81</v>
      </c>
      <c r="B85" t="s">
        <v>828</v>
      </c>
      <c r="C85" t="s">
        <v>275</v>
      </c>
      <c r="D85" t="s">
        <v>31</v>
      </c>
      <c r="E85" t="s">
        <v>778</v>
      </c>
      <c r="F85">
        <v>68</v>
      </c>
      <c r="G85">
        <v>65</v>
      </c>
      <c r="H85" t="s">
        <v>591</v>
      </c>
    </row>
    <row r="86" spans="1:8" x14ac:dyDescent="0.25">
      <c r="A86">
        <v>82</v>
      </c>
      <c r="B86" t="s">
        <v>829</v>
      </c>
      <c r="C86" t="s">
        <v>277</v>
      </c>
      <c r="D86" t="s">
        <v>31</v>
      </c>
      <c r="E86" t="s">
        <v>98</v>
      </c>
      <c r="F86">
        <v>75</v>
      </c>
      <c r="G86">
        <v>0</v>
      </c>
      <c r="H86" t="s">
        <v>591</v>
      </c>
    </row>
    <row r="87" spans="1:8" x14ac:dyDescent="0.25">
      <c r="A87">
        <v>83</v>
      </c>
      <c r="B87" t="s">
        <v>830</v>
      </c>
      <c r="C87" t="s">
        <v>276</v>
      </c>
      <c r="D87" t="s">
        <v>31</v>
      </c>
      <c r="E87" t="s">
        <v>83</v>
      </c>
      <c r="F87">
        <v>0</v>
      </c>
      <c r="G87">
        <v>0</v>
      </c>
      <c r="H87" t="s">
        <v>592</v>
      </c>
    </row>
    <row r="88" spans="1:8" x14ac:dyDescent="0.25">
      <c r="A88">
        <v>84</v>
      </c>
      <c r="B88" t="s">
        <v>831</v>
      </c>
      <c r="C88" t="s">
        <v>1248</v>
      </c>
      <c r="D88" t="s">
        <v>31</v>
      </c>
      <c r="E88" t="s">
        <v>832</v>
      </c>
      <c r="F88">
        <v>65</v>
      </c>
      <c r="G88">
        <v>0</v>
      </c>
      <c r="H88" t="s">
        <v>591</v>
      </c>
    </row>
    <row r="89" spans="1:8" x14ac:dyDescent="0.25">
      <c r="A89">
        <v>85</v>
      </c>
      <c r="B89" t="s">
        <v>833</v>
      </c>
      <c r="C89" t="s">
        <v>278</v>
      </c>
      <c r="D89" t="s">
        <v>31</v>
      </c>
      <c r="E89" t="s">
        <v>90</v>
      </c>
      <c r="F89">
        <v>75</v>
      </c>
      <c r="G89">
        <v>70.5</v>
      </c>
      <c r="H89" t="s">
        <v>591</v>
      </c>
    </row>
    <row r="90" spans="1:8" x14ac:dyDescent="0.25">
      <c r="A90">
        <v>86</v>
      </c>
      <c r="B90" t="s">
        <v>834</v>
      </c>
      <c r="C90" t="s">
        <v>279</v>
      </c>
      <c r="D90" t="s">
        <v>31</v>
      </c>
      <c r="E90" t="s">
        <v>98</v>
      </c>
      <c r="F90">
        <v>0</v>
      </c>
      <c r="G90">
        <v>0</v>
      </c>
      <c r="H90" t="s">
        <v>592</v>
      </c>
    </row>
    <row r="91" spans="1:8" x14ac:dyDescent="0.25">
      <c r="A91">
        <v>87</v>
      </c>
      <c r="B91" t="s">
        <v>835</v>
      </c>
      <c r="C91" t="s">
        <v>280</v>
      </c>
      <c r="D91" t="s">
        <v>31</v>
      </c>
      <c r="E91" t="s">
        <v>90</v>
      </c>
      <c r="F91">
        <v>76</v>
      </c>
      <c r="G91">
        <v>71.5</v>
      </c>
      <c r="H91" t="s">
        <v>591</v>
      </c>
    </row>
    <row r="92" spans="1:8" x14ac:dyDescent="0.25">
      <c r="A92">
        <v>88</v>
      </c>
      <c r="B92" t="s">
        <v>836</v>
      </c>
      <c r="C92" t="s">
        <v>281</v>
      </c>
      <c r="D92" t="s">
        <v>31</v>
      </c>
      <c r="E92" t="s">
        <v>83</v>
      </c>
      <c r="F92">
        <v>0</v>
      </c>
      <c r="G92">
        <v>0</v>
      </c>
      <c r="H92" t="s">
        <v>592</v>
      </c>
    </row>
    <row r="93" spans="1:8" x14ac:dyDescent="0.25">
      <c r="A93">
        <v>89</v>
      </c>
      <c r="B93" t="s">
        <v>837</v>
      </c>
      <c r="C93" t="s">
        <v>282</v>
      </c>
      <c r="D93" t="s">
        <v>31</v>
      </c>
      <c r="E93" t="s">
        <v>99</v>
      </c>
      <c r="F93">
        <v>85</v>
      </c>
      <c r="G93">
        <v>0</v>
      </c>
      <c r="H93" t="s">
        <v>591</v>
      </c>
    </row>
    <row r="94" spans="1:8" x14ac:dyDescent="0.25">
      <c r="A94">
        <v>90</v>
      </c>
      <c r="B94" t="s">
        <v>838</v>
      </c>
      <c r="C94" t="s">
        <v>283</v>
      </c>
      <c r="D94" t="s">
        <v>31</v>
      </c>
      <c r="E94" t="s">
        <v>83</v>
      </c>
      <c r="F94">
        <v>0</v>
      </c>
      <c r="G94">
        <v>0</v>
      </c>
      <c r="H94" t="s">
        <v>592</v>
      </c>
    </row>
    <row r="95" spans="1:8" x14ac:dyDescent="0.25">
      <c r="A95">
        <v>91</v>
      </c>
      <c r="B95" t="s">
        <v>839</v>
      </c>
      <c r="C95" t="s">
        <v>284</v>
      </c>
      <c r="D95" t="s">
        <v>31</v>
      </c>
      <c r="E95" t="s">
        <v>100</v>
      </c>
      <c r="F95">
        <v>70</v>
      </c>
      <c r="G95">
        <v>0</v>
      </c>
      <c r="H95" t="s">
        <v>591</v>
      </c>
    </row>
    <row r="96" spans="1:8" x14ac:dyDescent="0.25">
      <c r="A96">
        <v>92</v>
      </c>
      <c r="B96" t="s">
        <v>840</v>
      </c>
      <c r="C96" t="s">
        <v>285</v>
      </c>
      <c r="D96" t="s">
        <v>31</v>
      </c>
      <c r="E96" t="s">
        <v>100</v>
      </c>
      <c r="F96">
        <v>70</v>
      </c>
      <c r="G96">
        <v>0</v>
      </c>
      <c r="H96" t="s">
        <v>591</v>
      </c>
    </row>
    <row r="97" spans="1:8" x14ac:dyDescent="0.25">
      <c r="A97">
        <v>93</v>
      </c>
      <c r="B97" t="s">
        <v>841</v>
      </c>
      <c r="C97" t="s">
        <v>286</v>
      </c>
      <c r="D97" t="s">
        <v>31</v>
      </c>
      <c r="E97" t="s">
        <v>101</v>
      </c>
      <c r="F97">
        <v>87.5</v>
      </c>
      <c r="G97">
        <v>71.5</v>
      </c>
      <c r="H97" t="s">
        <v>591</v>
      </c>
    </row>
    <row r="98" spans="1:8" x14ac:dyDescent="0.25">
      <c r="A98">
        <v>94</v>
      </c>
      <c r="B98" t="s">
        <v>842</v>
      </c>
      <c r="C98" t="s">
        <v>287</v>
      </c>
      <c r="D98" t="s">
        <v>17</v>
      </c>
      <c r="E98" t="s">
        <v>102</v>
      </c>
      <c r="F98">
        <v>80</v>
      </c>
      <c r="G98">
        <v>0</v>
      </c>
      <c r="H98" t="s">
        <v>591</v>
      </c>
    </row>
    <row r="99" spans="1:8" x14ac:dyDescent="0.25">
      <c r="A99">
        <v>95</v>
      </c>
      <c r="B99" t="s">
        <v>843</v>
      </c>
      <c r="C99" t="s">
        <v>288</v>
      </c>
      <c r="D99" t="s">
        <v>31</v>
      </c>
      <c r="E99" t="s">
        <v>83</v>
      </c>
      <c r="F99">
        <v>0</v>
      </c>
      <c r="G99">
        <v>0</v>
      </c>
      <c r="H99" t="s">
        <v>591</v>
      </c>
    </row>
    <row r="100" spans="1:8" x14ac:dyDescent="0.25">
      <c r="A100">
        <v>96</v>
      </c>
      <c r="B100" t="s">
        <v>844</v>
      </c>
      <c r="C100" t="s">
        <v>289</v>
      </c>
      <c r="D100" t="s">
        <v>31</v>
      </c>
      <c r="E100" t="s">
        <v>103</v>
      </c>
      <c r="F100">
        <v>0</v>
      </c>
      <c r="G100">
        <v>0</v>
      </c>
      <c r="H100" t="s">
        <v>592</v>
      </c>
    </row>
    <row r="101" spans="1:8" x14ac:dyDescent="0.25">
      <c r="A101">
        <v>97</v>
      </c>
      <c r="B101" t="s">
        <v>845</v>
      </c>
      <c r="C101" t="s">
        <v>290</v>
      </c>
      <c r="D101" t="s">
        <v>31</v>
      </c>
      <c r="E101" t="s">
        <v>778</v>
      </c>
      <c r="F101">
        <v>68</v>
      </c>
      <c r="G101">
        <v>63</v>
      </c>
      <c r="H101" t="s">
        <v>591</v>
      </c>
    </row>
    <row r="102" spans="1:8" x14ac:dyDescent="0.25">
      <c r="A102">
        <v>98</v>
      </c>
      <c r="B102" t="s">
        <v>846</v>
      </c>
      <c r="C102" t="s">
        <v>37</v>
      </c>
      <c r="D102" t="s">
        <v>16</v>
      </c>
      <c r="E102" t="s">
        <v>71</v>
      </c>
      <c r="F102">
        <v>62</v>
      </c>
      <c r="G102">
        <v>64.5</v>
      </c>
      <c r="H102" t="s">
        <v>592</v>
      </c>
    </row>
    <row r="103" spans="1:8" x14ac:dyDescent="0.25">
      <c r="A103">
        <v>99</v>
      </c>
      <c r="B103" t="s">
        <v>847</v>
      </c>
      <c r="C103" t="s">
        <v>291</v>
      </c>
      <c r="D103" t="s">
        <v>16</v>
      </c>
      <c r="E103" t="s">
        <v>84</v>
      </c>
      <c r="F103">
        <v>0</v>
      </c>
      <c r="G103">
        <v>0</v>
      </c>
      <c r="H103" t="s">
        <v>591</v>
      </c>
    </row>
    <row r="104" spans="1:8" x14ac:dyDescent="0.25">
      <c r="A104">
        <v>100</v>
      </c>
      <c r="B104" t="s">
        <v>848</v>
      </c>
      <c r="C104" t="s">
        <v>66</v>
      </c>
      <c r="D104" t="s">
        <v>16</v>
      </c>
      <c r="E104" t="s">
        <v>68</v>
      </c>
      <c r="F104">
        <v>72</v>
      </c>
      <c r="G104">
        <v>68</v>
      </c>
      <c r="H104" t="s">
        <v>591</v>
      </c>
    </row>
    <row r="105" spans="1:8" x14ac:dyDescent="0.25">
      <c r="A105">
        <v>101</v>
      </c>
      <c r="B105" t="s">
        <v>849</v>
      </c>
      <c r="C105" t="s">
        <v>292</v>
      </c>
      <c r="D105" t="s">
        <v>16</v>
      </c>
      <c r="E105" t="s">
        <v>104</v>
      </c>
      <c r="F105">
        <v>0</v>
      </c>
      <c r="G105">
        <v>0</v>
      </c>
      <c r="H105" t="s">
        <v>592</v>
      </c>
    </row>
    <row r="106" spans="1:8" x14ac:dyDescent="0.25">
      <c r="A106">
        <v>102</v>
      </c>
      <c r="B106" t="s">
        <v>850</v>
      </c>
      <c r="C106" t="s">
        <v>293</v>
      </c>
      <c r="D106" t="s">
        <v>17</v>
      </c>
      <c r="E106" t="s">
        <v>83</v>
      </c>
      <c r="F106">
        <v>0</v>
      </c>
      <c r="G106">
        <v>0</v>
      </c>
      <c r="H106" t="s">
        <v>591</v>
      </c>
    </row>
    <row r="107" spans="1:8" x14ac:dyDescent="0.25">
      <c r="A107">
        <v>103</v>
      </c>
      <c r="B107" t="s">
        <v>1273</v>
      </c>
      <c r="C107" t="s">
        <v>1257</v>
      </c>
      <c r="D107" t="s">
        <v>16</v>
      </c>
      <c r="E107" t="s">
        <v>84</v>
      </c>
      <c r="F107">
        <v>0</v>
      </c>
      <c r="G107">
        <v>0</v>
      </c>
      <c r="H107" t="s">
        <v>591</v>
      </c>
    </row>
    <row r="108" spans="1:8" x14ac:dyDescent="0.25">
      <c r="A108">
        <v>104</v>
      </c>
      <c r="B108" t="s">
        <v>851</v>
      </c>
      <c r="C108" t="s">
        <v>294</v>
      </c>
      <c r="D108" t="s">
        <v>17</v>
      </c>
      <c r="E108" t="s">
        <v>83</v>
      </c>
      <c r="F108">
        <v>0</v>
      </c>
      <c r="G108">
        <v>0</v>
      </c>
      <c r="H108" t="s">
        <v>591</v>
      </c>
    </row>
    <row r="109" spans="1:8" x14ac:dyDescent="0.25">
      <c r="A109">
        <v>105</v>
      </c>
      <c r="B109" t="s">
        <v>852</v>
      </c>
      <c r="C109" t="s">
        <v>295</v>
      </c>
      <c r="D109" t="s">
        <v>16</v>
      </c>
      <c r="E109" t="s">
        <v>95</v>
      </c>
      <c r="F109">
        <v>58</v>
      </c>
      <c r="G109">
        <v>60</v>
      </c>
      <c r="H109" t="s">
        <v>592</v>
      </c>
    </row>
    <row r="110" spans="1:8" x14ac:dyDescent="0.25">
      <c r="A110">
        <v>106</v>
      </c>
      <c r="B110" t="s">
        <v>853</v>
      </c>
      <c r="C110" t="s">
        <v>296</v>
      </c>
      <c r="D110" t="s">
        <v>16</v>
      </c>
      <c r="E110" t="s">
        <v>68</v>
      </c>
      <c r="F110">
        <v>72</v>
      </c>
      <c r="G110">
        <v>68</v>
      </c>
      <c r="H110" t="s">
        <v>591</v>
      </c>
    </row>
    <row r="111" spans="1:8" x14ac:dyDescent="0.25">
      <c r="A111">
        <v>107</v>
      </c>
      <c r="B111" t="s">
        <v>854</v>
      </c>
      <c r="C111" t="s">
        <v>297</v>
      </c>
      <c r="D111" t="s">
        <v>16</v>
      </c>
      <c r="E111" t="s">
        <v>84</v>
      </c>
      <c r="F111">
        <v>0</v>
      </c>
      <c r="G111">
        <v>0</v>
      </c>
      <c r="H111" t="s">
        <v>592</v>
      </c>
    </row>
    <row r="112" spans="1:8" x14ac:dyDescent="0.25">
      <c r="A112">
        <v>108</v>
      </c>
      <c r="B112" t="s">
        <v>855</v>
      </c>
      <c r="C112" t="s">
        <v>298</v>
      </c>
      <c r="D112" t="s">
        <v>16</v>
      </c>
      <c r="E112" t="s">
        <v>88</v>
      </c>
      <c r="F112">
        <v>75</v>
      </c>
      <c r="G112">
        <v>67.5</v>
      </c>
      <c r="H112" t="s">
        <v>591</v>
      </c>
    </row>
    <row r="113" spans="1:8" x14ac:dyDescent="0.25">
      <c r="A113">
        <v>109</v>
      </c>
      <c r="B113" t="s">
        <v>856</v>
      </c>
      <c r="C113" t="s">
        <v>299</v>
      </c>
      <c r="D113" t="s">
        <v>31</v>
      </c>
      <c r="E113" t="s">
        <v>84</v>
      </c>
      <c r="F113">
        <v>0</v>
      </c>
      <c r="G113">
        <v>0</v>
      </c>
      <c r="H113" t="s">
        <v>591</v>
      </c>
    </row>
    <row r="114" spans="1:8" x14ac:dyDescent="0.25">
      <c r="A114">
        <v>110</v>
      </c>
      <c r="B114" t="s">
        <v>857</v>
      </c>
      <c r="C114" t="s">
        <v>300</v>
      </c>
      <c r="D114" t="s">
        <v>17</v>
      </c>
      <c r="E114" t="s">
        <v>105</v>
      </c>
      <c r="F114">
        <v>85</v>
      </c>
      <c r="G114">
        <v>62.5</v>
      </c>
      <c r="H114" t="s">
        <v>591</v>
      </c>
    </row>
    <row r="115" spans="1:8" x14ac:dyDescent="0.25">
      <c r="A115">
        <v>111</v>
      </c>
      <c r="B115" t="s">
        <v>858</v>
      </c>
      <c r="C115" t="s">
        <v>301</v>
      </c>
      <c r="D115" t="s">
        <v>38</v>
      </c>
      <c r="E115" t="s">
        <v>84</v>
      </c>
      <c r="F115">
        <v>0</v>
      </c>
      <c r="G115">
        <v>0</v>
      </c>
      <c r="H115" t="s">
        <v>591</v>
      </c>
    </row>
    <row r="116" spans="1:8" x14ac:dyDescent="0.25">
      <c r="A116">
        <v>112</v>
      </c>
      <c r="B116" t="s">
        <v>859</v>
      </c>
      <c r="C116" t="s">
        <v>302</v>
      </c>
      <c r="D116" t="s">
        <v>16</v>
      </c>
      <c r="E116" t="s">
        <v>68</v>
      </c>
      <c r="F116">
        <v>72</v>
      </c>
      <c r="G116">
        <v>0</v>
      </c>
      <c r="H116" t="s">
        <v>591</v>
      </c>
    </row>
    <row r="117" spans="1:8" x14ac:dyDescent="0.25">
      <c r="A117">
        <v>113</v>
      </c>
      <c r="B117" t="s">
        <v>860</v>
      </c>
      <c r="C117" t="s">
        <v>303</v>
      </c>
      <c r="D117" t="s">
        <v>16</v>
      </c>
      <c r="E117" t="s">
        <v>106</v>
      </c>
      <c r="F117">
        <v>85</v>
      </c>
      <c r="G117">
        <v>0</v>
      </c>
      <c r="H117" t="s">
        <v>591</v>
      </c>
    </row>
    <row r="118" spans="1:8" x14ac:dyDescent="0.25">
      <c r="A118">
        <v>114</v>
      </c>
      <c r="B118" t="s">
        <v>861</v>
      </c>
      <c r="C118" t="s">
        <v>304</v>
      </c>
      <c r="D118" t="s">
        <v>16</v>
      </c>
      <c r="E118" t="s">
        <v>107</v>
      </c>
      <c r="F118">
        <v>75</v>
      </c>
      <c r="G118">
        <v>66</v>
      </c>
      <c r="H118" t="s">
        <v>591</v>
      </c>
    </row>
    <row r="119" spans="1:8" x14ac:dyDescent="0.25">
      <c r="A119">
        <v>115</v>
      </c>
      <c r="B119" t="s">
        <v>862</v>
      </c>
      <c r="C119" t="s">
        <v>305</v>
      </c>
      <c r="D119" t="s">
        <v>17</v>
      </c>
      <c r="E119" t="s">
        <v>107</v>
      </c>
      <c r="F119">
        <v>75</v>
      </c>
      <c r="G119">
        <v>66</v>
      </c>
      <c r="H119" t="s">
        <v>591</v>
      </c>
    </row>
    <row r="120" spans="1:8" x14ac:dyDescent="0.25">
      <c r="A120">
        <v>116</v>
      </c>
      <c r="B120" t="s">
        <v>863</v>
      </c>
      <c r="C120" t="s">
        <v>306</v>
      </c>
      <c r="D120" t="s">
        <v>17</v>
      </c>
      <c r="E120" t="s">
        <v>104</v>
      </c>
      <c r="F120">
        <v>72.5</v>
      </c>
      <c r="G120">
        <v>0</v>
      </c>
      <c r="H120" t="s">
        <v>591</v>
      </c>
    </row>
    <row r="121" spans="1:8" x14ac:dyDescent="0.25">
      <c r="A121">
        <v>117</v>
      </c>
      <c r="B121" t="s">
        <v>864</v>
      </c>
      <c r="C121" t="s">
        <v>307</v>
      </c>
      <c r="D121" t="s">
        <v>40</v>
      </c>
      <c r="E121" t="s">
        <v>84</v>
      </c>
      <c r="F121">
        <v>0</v>
      </c>
      <c r="G121">
        <v>0</v>
      </c>
      <c r="H121" t="s">
        <v>591</v>
      </c>
    </row>
    <row r="122" spans="1:8" x14ac:dyDescent="0.25">
      <c r="A122">
        <v>118</v>
      </c>
      <c r="B122" t="s">
        <v>865</v>
      </c>
      <c r="C122" t="s">
        <v>308</v>
      </c>
      <c r="D122" t="s">
        <v>17</v>
      </c>
      <c r="E122" t="s">
        <v>88</v>
      </c>
      <c r="F122">
        <v>75</v>
      </c>
      <c r="G122">
        <v>67.5</v>
      </c>
      <c r="H122" t="s">
        <v>591</v>
      </c>
    </row>
    <row r="123" spans="1:8" x14ac:dyDescent="0.25">
      <c r="A123">
        <v>119</v>
      </c>
      <c r="B123" t="s">
        <v>866</v>
      </c>
      <c r="C123" t="s">
        <v>309</v>
      </c>
      <c r="D123" t="s">
        <v>17</v>
      </c>
      <c r="E123" t="s">
        <v>93</v>
      </c>
      <c r="F123">
        <v>72</v>
      </c>
      <c r="G123">
        <v>70</v>
      </c>
      <c r="H123" t="s">
        <v>591</v>
      </c>
    </row>
    <row r="124" spans="1:8" x14ac:dyDescent="0.25">
      <c r="A124">
        <v>120</v>
      </c>
      <c r="B124" t="s">
        <v>867</v>
      </c>
      <c r="C124" t="s">
        <v>310</v>
      </c>
      <c r="D124" t="s">
        <v>17</v>
      </c>
      <c r="E124" t="s">
        <v>88</v>
      </c>
      <c r="F124">
        <v>75</v>
      </c>
      <c r="G124">
        <v>67.5</v>
      </c>
      <c r="H124" t="s">
        <v>591</v>
      </c>
    </row>
    <row r="125" spans="1:8" x14ac:dyDescent="0.25">
      <c r="A125">
        <v>121</v>
      </c>
      <c r="B125" t="s">
        <v>868</v>
      </c>
      <c r="C125" t="s">
        <v>311</v>
      </c>
      <c r="D125" t="s">
        <v>31</v>
      </c>
      <c r="E125" t="s">
        <v>104</v>
      </c>
      <c r="F125">
        <v>75</v>
      </c>
      <c r="G125">
        <v>0</v>
      </c>
      <c r="H125" t="s">
        <v>591</v>
      </c>
    </row>
    <row r="126" spans="1:8" x14ac:dyDescent="0.25">
      <c r="A126">
        <v>122</v>
      </c>
      <c r="B126" t="s">
        <v>869</v>
      </c>
      <c r="C126" t="s">
        <v>312</v>
      </c>
      <c r="D126" t="s">
        <v>16</v>
      </c>
      <c r="E126" t="s">
        <v>84</v>
      </c>
      <c r="F126">
        <v>0</v>
      </c>
      <c r="G126">
        <v>0</v>
      </c>
      <c r="H126" t="s">
        <v>591</v>
      </c>
    </row>
    <row r="127" spans="1:8" x14ac:dyDescent="0.25">
      <c r="A127">
        <v>123</v>
      </c>
      <c r="B127" t="s">
        <v>870</v>
      </c>
      <c r="C127" t="s">
        <v>313</v>
      </c>
      <c r="D127" t="s">
        <v>40</v>
      </c>
      <c r="E127" t="s">
        <v>107</v>
      </c>
      <c r="F127">
        <v>60</v>
      </c>
      <c r="G127">
        <v>63</v>
      </c>
      <c r="H127" t="s">
        <v>592</v>
      </c>
    </row>
    <row r="128" spans="1:8" x14ac:dyDescent="0.25">
      <c r="A128">
        <v>124</v>
      </c>
      <c r="B128" t="s">
        <v>871</v>
      </c>
      <c r="C128" t="s">
        <v>314</v>
      </c>
      <c r="D128" t="s">
        <v>31</v>
      </c>
      <c r="E128" t="s">
        <v>84</v>
      </c>
      <c r="F128">
        <v>0</v>
      </c>
      <c r="G128">
        <v>0</v>
      </c>
      <c r="H128" t="s">
        <v>591</v>
      </c>
    </row>
    <row r="129" spans="1:8" x14ac:dyDescent="0.25">
      <c r="A129">
        <v>125</v>
      </c>
      <c r="B129" t="s">
        <v>1274</v>
      </c>
      <c r="C129" t="s">
        <v>1249</v>
      </c>
      <c r="D129" t="s">
        <v>17</v>
      </c>
      <c r="E129" t="s">
        <v>84</v>
      </c>
      <c r="F129">
        <v>0</v>
      </c>
      <c r="G129">
        <v>0</v>
      </c>
      <c r="H129" t="s">
        <v>591</v>
      </c>
    </row>
    <row r="130" spans="1:8" x14ac:dyDescent="0.25">
      <c r="A130">
        <v>126</v>
      </c>
      <c r="B130" t="s">
        <v>872</v>
      </c>
      <c r="C130" t="s">
        <v>315</v>
      </c>
      <c r="D130" t="s">
        <v>17</v>
      </c>
      <c r="E130" t="s">
        <v>107</v>
      </c>
      <c r="F130">
        <v>75</v>
      </c>
      <c r="G130">
        <v>66</v>
      </c>
      <c r="H130" t="s">
        <v>591</v>
      </c>
    </row>
    <row r="131" spans="1:8" x14ac:dyDescent="0.25">
      <c r="A131">
        <v>127</v>
      </c>
      <c r="B131" t="s">
        <v>873</v>
      </c>
      <c r="C131" t="s">
        <v>316</v>
      </c>
      <c r="D131" t="s">
        <v>17</v>
      </c>
      <c r="E131" t="s">
        <v>108</v>
      </c>
      <c r="F131">
        <v>67</v>
      </c>
      <c r="G131">
        <v>0</v>
      </c>
      <c r="H131" t="s">
        <v>591</v>
      </c>
    </row>
    <row r="132" spans="1:8" x14ac:dyDescent="0.25">
      <c r="A132">
        <v>128</v>
      </c>
      <c r="B132" t="s">
        <v>874</v>
      </c>
      <c r="C132" t="s">
        <v>317</v>
      </c>
      <c r="D132" t="s">
        <v>17</v>
      </c>
      <c r="E132" t="s">
        <v>84</v>
      </c>
      <c r="F132">
        <v>0</v>
      </c>
      <c r="G132">
        <v>0</v>
      </c>
      <c r="H132" t="s">
        <v>591</v>
      </c>
    </row>
    <row r="133" spans="1:8" x14ac:dyDescent="0.25">
      <c r="A133">
        <v>129</v>
      </c>
      <c r="B133" t="s">
        <v>875</v>
      </c>
      <c r="C133" t="s">
        <v>876</v>
      </c>
      <c r="D133" t="s">
        <v>17</v>
      </c>
      <c r="E133" t="s">
        <v>95</v>
      </c>
      <c r="F133">
        <v>0</v>
      </c>
      <c r="G133">
        <v>0</v>
      </c>
      <c r="H133" t="s">
        <v>592</v>
      </c>
    </row>
    <row r="134" spans="1:8" x14ac:dyDescent="0.25">
      <c r="A134">
        <v>130</v>
      </c>
      <c r="B134" t="s">
        <v>877</v>
      </c>
      <c r="C134" t="s">
        <v>318</v>
      </c>
      <c r="D134" t="s">
        <v>17</v>
      </c>
      <c r="E134" t="s">
        <v>109</v>
      </c>
      <c r="F134">
        <v>0</v>
      </c>
      <c r="G134">
        <v>0</v>
      </c>
      <c r="H134" t="s">
        <v>592</v>
      </c>
    </row>
    <row r="135" spans="1:8" x14ac:dyDescent="0.25">
      <c r="A135">
        <v>131</v>
      </c>
      <c r="B135" t="s">
        <v>878</v>
      </c>
      <c r="C135" t="s">
        <v>319</v>
      </c>
      <c r="D135" t="s">
        <v>17</v>
      </c>
      <c r="E135" t="s">
        <v>93</v>
      </c>
      <c r="F135">
        <v>72</v>
      </c>
      <c r="G135">
        <v>70</v>
      </c>
      <c r="H135" t="s">
        <v>591</v>
      </c>
    </row>
    <row r="136" spans="1:8" x14ac:dyDescent="0.25">
      <c r="A136">
        <v>132</v>
      </c>
      <c r="B136" t="s">
        <v>879</v>
      </c>
      <c r="C136" t="s">
        <v>320</v>
      </c>
      <c r="D136" t="s">
        <v>17</v>
      </c>
      <c r="E136" t="s">
        <v>107</v>
      </c>
      <c r="F136">
        <v>60</v>
      </c>
      <c r="G136">
        <v>63</v>
      </c>
      <c r="H136" t="s">
        <v>592</v>
      </c>
    </row>
    <row r="137" spans="1:8" x14ac:dyDescent="0.25">
      <c r="A137">
        <v>133</v>
      </c>
      <c r="B137" t="s">
        <v>880</v>
      </c>
      <c r="C137" t="s">
        <v>321</v>
      </c>
      <c r="D137" t="s">
        <v>31</v>
      </c>
      <c r="E137" t="s">
        <v>778</v>
      </c>
      <c r="F137">
        <v>68</v>
      </c>
      <c r="G137">
        <v>63</v>
      </c>
      <c r="H137" t="s">
        <v>591</v>
      </c>
    </row>
    <row r="138" spans="1:8" x14ac:dyDescent="0.25">
      <c r="A138">
        <v>134</v>
      </c>
      <c r="B138" t="s">
        <v>881</v>
      </c>
      <c r="C138" t="s">
        <v>322</v>
      </c>
      <c r="D138" t="s">
        <v>17</v>
      </c>
      <c r="E138" t="s">
        <v>110</v>
      </c>
      <c r="F138">
        <v>47.5</v>
      </c>
      <c r="G138">
        <v>49</v>
      </c>
      <c r="H138" t="s">
        <v>592</v>
      </c>
    </row>
    <row r="139" spans="1:8" x14ac:dyDescent="0.25">
      <c r="A139">
        <v>135</v>
      </c>
      <c r="B139" t="s">
        <v>882</v>
      </c>
      <c r="C139" t="s">
        <v>323</v>
      </c>
      <c r="D139" t="s">
        <v>17</v>
      </c>
      <c r="E139" t="s">
        <v>111</v>
      </c>
      <c r="F139">
        <v>70</v>
      </c>
      <c r="G139">
        <v>62.5</v>
      </c>
      <c r="H139" t="s">
        <v>591</v>
      </c>
    </row>
    <row r="140" spans="1:8" x14ac:dyDescent="0.25">
      <c r="A140">
        <v>136</v>
      </c>
      <c r="B140" t="s">
        <v>883</v>
      </c>
      <c r="C140" t="s">
        <v>324</v>
      </c>
      <c r="D140" t="s">
        <v>20</v>
      </c>
      <c r="E140" t="s">
        <v>112</v>
      </c>
      <c r="F140">
        <v>87.5</v>
      </c>
      <c r="G140">
        <v>80</v>
      </c>
      <c r="H140" t="s">
        <v>591</v>
      </c>
    </row>
    <row r="141" spans="1:8" x14ac:dyDescent="0.25">
      <c r="A141">
        <v>137</v>
      </c>
      <c r="B141" t="s">
        <v>884</v>
      </c>
      <c r="C141" t="s">
        <v>325</v>
      </c>
      <c r="D141" t="s">
        <v>22</v>
      </c>
      <c r="E141" t="s">
        <v>71</v>
      </c>
      <c r="F141">
        <v>75</v>
      </c>
      <c r="G141">
        <v>77.5</v>
      </c>
      <c r="H141" t="s">
        <v>592</v>
      </c>
    </row>
    <row r="142" spans="1:8" x14ac:dyDescent="0.25">
      <c r="A142">
        <v>138</v>
      </c>
      <c r="B142" t="s">
        <v>885</v>
      </c>
      <c r="C142" t="s">
        <v>326</v>
      </c>
      <c r="D142" t="s">
        <v>41</v>
      </c>
      <c r="E142" t="s">
        <v>113</v>
      </c>
      <c r="F142">
        <v>90</v>
      </c>
      <c r="G142">
        <v>0</v>
      </c>
      <c r="H142" t="s">
        <v>591</v>
      </c>
    </row>
    <row r="143" spans="1:8" x14ac:dyDescent="0.25">
      <c r="A143">
        <v>139</v>
      </c>
      <c r="B143" t="s">
        <v>886</v>
      </c>
      <c r="C143" t="s">
        <v>327</v>
      </c>
      <c r="D143" t="s">
        <v>20</v>
      </c>
      <c r="E143" t="s">
        <v>112</v>
      </c>
      <c r="F143">
        <v>87.5</v>
      </c>
      <c r="G143">
        <v>80</v>
      </c>
      <c r="H143" t="s">
        <v>591</v>
      </c>
    </row>
    <row r="144" spans="1:8" x14ac:dyDescent="0.25">
      <c r="A144">
        <v>140</v>
      </c>
      <c r="B144" t="s">
        <v>887</v>
      </c>
      <c r="C144" t="s">
        <v>328</v>
      </c>
      <c r="D144" t="s">
        <v>22</v>
      </c>
      <c r="E144" t="s">
        <v>114</v>
      </c>
      <c r="F144">
        <v>80</v>
      </c>
      <c r="G144">
        <v>82</v>
      </c>
      <c r="H144" t="s">
        <v>592</v>
      </c>
    </row>
    <row r="145" spans="1:8" x14ac:dyDescent="0.25">
      <c r="A145">
        <v>141</v>
      </c>
      <c r="B145" t="s">
        <v>888</v>
      </c>
      <c r="C145" t="s">
        <v>329</v>
      </c>
      <c r="D145" t="s">
        <v>41</v>
      </c>
      <c r="E145" t="s">
        <v>115</v>
      </c>
      <c r="F145">
        <v>105</v>
      </c>
      <c r="G145">
        <v>98</v>
      </c>
      <c r="H145" t="s">
        <v>591</v>
      </c>
    </row>
    <row r="146" spans="1:8" x14ac:dyDescent="0.25">
      <c r="A146">
        <v>142</v>
      </c>
      <c r="B146" t="s">
        <v>889</v>
      </c>
      <c r="C146" t="s">
        <v>330</v>
      </c>
      <c r="D146" t="s">
        <v>22</v>
      </c>
      <c r="E146" t="s">
        <v>116</v>
      </c>
      <c r="F146">
        <v>0</v>
      </c>
      <c r="G146">
        <v>0</v>
      </c>
      <c r="H146" t="s">
        <v>592</v>
      </c>
    </row>
    <row r="147" spans="1:8" x14ac:dyDescent="0.25">
      <c r="A147">
        <v>143</v>
      </c>
      <c r="B147" t="s">
        <v>890</v>
      </c>
      <c r="C147" t="s">
        <v>331</v>
      </c>
      <c r="D147" t="s">
        <v>22</v>
      </c>
      <c r="E147" t="s">
        <v>117</v>
      </c>
      <c r="F147">
        <v>126</v>
      </c>
      <c r="G147">
        <v>123.5</v>
      </c>
      <c r="H147" t="s">
        <v>591</v>
      </c>
    </row>
    <row r="148" spans="1:8" x14ac:dyDescent="0.25">
      <c r="A148">
        <v>144</v>
      </c>
      <c r="B148" t="s">
        <v>891</v>
      </c>
      <c r="C148" t="s">
        <v>332</v>
      </c>
      <c r="D148" t="s">
        <v>22</v>
      </c>
      <c r="E148" t="s">
        <v>118</v>
      </c>
      <c r="F148">
        <v>0</v>
      </c>
      <c r="G148">
        <v>0</v>
      </c>
      <c r="H148" t="s">
        <v>592</v>
      </c>
    </row>
    <row r="149" spans="1:8" x14ac:dyDescent="0.25">
      <c r="A149">
        <v>145</v>
      </c>
      <c r="B149" t="s">
        <v>892</v>
      </c>
      <c r="C149" t="s">
        <v>333</v>
      </c>
      <c r="D149" t="s">
        <v>41</v>
      </c>
      <c r="E149" t="s">
        <v>115</v>
      </c>
      <c r="F149">
        <v>92</v>
      </c>
      <c r="G149">
        <v>86</v>
      </c>
      <c r="H149" t="s">
        <v>591</v>
      </c>
    </row>
    <row r="150" spans="1:8" x14ac:dyDescent="0.25">
      <c r="A150">
        <v>146</v>
      </c>
      <c r="B150" t="s">
        <v>893</v>
      </c>
      <c r="C150" t="s">
        <v>334</v>
      </c>
      <c r="D150" t="s">
        <v>22</v>
      </c>
      <c r="E150" t="s">
        <v>83</v>
      </c>
      <c r="F150">
        <v>0</v>
      </c>
      <c r="G150">
        <v>0</v>
      </c>
      <c r="H150" t="s">
        <v>592</v>
      </c>
    </row>
    <row r="151" spans="1:8" x14ac:dyDescent="0.25">
      <c r="A151">
        <v>147</v>
      </c>
      <c r="B151" t="s">
        <v>894</v>
      </c>
      <c r="C151" t="s">
        <v>335</v>
      </c>
      <c r="D151" t="s">
        <v>41</v>
      </c>
      <c r="E151" t="s">
        <v>115</v>
      </c>
      <c r="F151">
        <v>105</v>
      </c>
      <c r="G151">
        <v>98</v>
      </c>
      <c r="H151" t="s">
        <v>591</v>
      </c>
    </row>
    <row r="152" spans="1:8" x14ac:dyDescent="0.25">
      <c r="A152">
        <v>148</v>
      </c>
      <c r="B152" t="s">
        <v>895</v>
      </c>
      <c r="C152" t="s">
        <v>336</v>
      </c>
      <c r="D152" t="s">
        <v>20</v>
      </c>
      <c r="E152" t="s">
        <v>119</v>
      </c>
      <c r="F152">
        <v>80</v>
      </c>
      <c r="G152">
        <v>77</v>
      </c>
      <c r="H152" t="s">
        <v>591</v>
      </c>
    </row>
    <row r="153" spans="1:8" x14ac:dyDescent="0.25">
      <c r="A153">
        <v>149</v>
      </c>
      <c r="B153" t="s">
        <v>896</v>
      </c>
      <c r="C153" t="s">
        <v>337</v>
      </c>
      <c r="D153" t="s">
        <v>20</v>
      </c>
      <c r="E153" t="s">
        <v>120</v>
      </c>
      <c r="F153">
        <v>69</v>
      </c>
      <c r="G153">
        <v>71.5</v>
      </c>
      <c r="H153" t="s">
        <v>592</v>
      </c>
    </row>
    <row r="154" spans="1:8" x14ac:dyDescent="0.25">
      <c r="A154">
        <v>150</v>
      </c>
      <c r="B154" t="s">
        <v>897</v>
      </c>
      <c r="C154" t="s">
        <v>338</v>
      </c>
      <c r="D154" t="s">
        <v>20</v>
      </c>
      <c r="E154" t="s">
        <v>119</v>
      </c>
      <c r="F154">
        <v>70</v>
      </c>
      <c r="G154">
        <v>68.150000000000006</v>
      </c>
      <c r="H154" t="s">
        <v>591</v>
      </c>
    </row>
    <row r="155" spans="1:8" x14ac:dyDescent="0.25">
      <c r="A155">
        <v>151</v>
      </c>
      <c r="B155" t="s">
        <v>898</v>
      </c>
      <c r="C155" t="s">
        <v>1256</v>
      </c>
      <c r="D155" t="s">
        <v>20</v>
      </c>
      <c r="E155" t="s">
        <v>1255</v>
      </c>
      <c r="F155">
        <v>95</v>
      </c>
      <c r="G155">
        <v>0</v>
      </c>
      <c r="H155" t="s">
        <v>591</v>
      </c>
    </row>
    <row r="156" spans="1:8" x14ac:dyDescent="0.25">
      <c r="A156">
        <v>152</v>
      </c>
      <c r="B156" t="s">
        <v>899</v>
      </c>
      <c r="C156" t="s">
        <v>339</v>
      </c>
      <c r="D156" t="s">
        <v>20</v>
      </c>
      <c r="E156" t="s">
        <v>122</v>
      </c>
      <c r="F156">
        <v>85</v>
      </c>
      <c r="G156">
        <v>0</v>
      </c>
      <c r="H156" t="s">
        <v>591</v>
      </c>
    </row>
    <row r="157" spans="1:8" x14ac:dyDescent="0.25">
      <c r="A157">
        <v>153</v>
      </c>
      <c r="B157" t="s">
        <v>900</v>
      </c>
      <c r="C157" t="s">
        <v>340</v>
      </c>
      <c r="D157" t="s">
        <v>20</v>
      </c>
      <c r="E157" t="s">
        <v>117</v>
      </c>
      <c r="F157">
        <v>120</v>
      </c>
      <c r="G157">
        <v>117.5</v>
      </c>
      <c r="H157" t="s">
        <v>591</v>
      </c>
    </row>
    <row r="158" spans="1:8" x14ac:dyDescent="0.25">
      <c r="A158">
        <v>154</v>
      </c>
      <c r="B158" t="s">
        <v>901</v>
      </c>
      <c r="C158" t="s">
        <v>341</v>
      </c>
      <c r="D158" t="s">
        <v>42</v>
      </c>
      <c r="E158" t="s">
        <v>123</v>
      </c>
      <c r="F158">
        <v>0</v>
      </c>
      <c r="G158">
        <v>0</v>
      </c>
      <c r="H158" t="s">
        <v>592</v>
      </c>
    </row>
    <row r="159" spans="1:8" x14ac:dyDescent="0.25">
      <c r="A159">
        <v>155</v>
      </c>
      <c r="B159" t="s">
        <v>902</v>
      </c>
      <c r="C159" t="s">
        <v>342</v>
      </c>
      <c r="D159" t="s">
        <v>42</v>
      </c>
      <c r="E159" t="s">
        <v>120</v>
      </c>
      <c r="F159">
        <v>87</v>
      </c>
      <c r="G159">
        <v>80</v>
      </c>
      <c r="H159" t="s">
        <v>591</v>
      </c>
    </row>
    <row r="160" spans="1:8" x14ac:dyDescent="0.25">
      <c r="A160">
        <v>156</v>
      </c>
      <c r="B160" t="s">
        <v>903</v>
      </c>
      <c r="C160" t="s">
        <v>343</v>
      </c>
      <c r="D160" t="s">
        <v>21</v>
      </c>
      <c r="E160" t="s">
        <v>127</v>
      </c>
      <c r="F160">
        <v>0</v>
      </c>
      <c r="G160">
        <v>0</v>
      </c>
      <c r="H160" t="s">
        <v>592</v>
      </c>
    </row>
    <row r="161" spans="1:8" x14ac:dyDescent="0.25">
      <c r="A161">
        <v>157</v>
      </c>
      <c r="B161" t="s">
        <v>904</v>
      </c>
      <c r="C161" t="s">
        <v>344</v>
      </c>
      <c r="D161" t="s">
        <v>42</v>
      </c>
      <c r="E161" t="s">
        <v>124</v>
      </c>
      <c r="F161">
        <v>120</v>
      </c>
      <c r="G161">
        <v>0</v>
      </c>
      <c r="H161" t="s">
        <v>591</v>
      </c>
    </row>
    <row r="162" spans="1:8" x14ac:dyDescent="0.25">
      <c r="A162">
        <v>158</v>
      </c>
      <c r="B162" t="s">
        <v>905</v>
      </c>
      <c r="C162" t="s">
        <v>345</v>
      </c>
      <c r="D162" t="s">
        <v>42</v>
      </c>
      <c r="E162" t="s">
        <v>124</v>
      </c>
      <c r="F162">
        <v>120</v>
      </c>
      <c r="G162">
        <v>0</v>
      </c>
      <c r="H162" t="s">
        <v>591</v>
      </c>
    </row>
    <row r="163" spans="1:8" x14ac:dyDescent="0.25">
      <c r="A163">
        <v>159</v>
      </c>
      <c r="B163" t="s">
        <v>906</v>
      </c>
      <c r="C163" t="s">
        <v>346</v>
      </c>
      <c r="D163" t="s">
        <v>20</v>
      </c>
      <c r="E163" t="s">
        <v>125</v>
      </c>
      <c r="F163">
        <v>78</v>
      </c>
      <c r="G163">
        <v>73.150000000000006</v>
      </c>
      <c r="H163" t="s">
        <v>591</v>
      </c>
    </row>
    <row r="164" spans="1:8" x14ac:dyDescent="0.25">
      <c r="A164">
        <v>160</v>
      </c>
      <c r="B164" t="s">
        <v>907</v>
      </c>
      <c r="C164" t="s">
        <v>347</v>
      </c>
      <c r="D164" t="s">
        <v>20</v>
      </c>
      <c r="E164" t="s">
        <v>126</v>
      </c>
      <c r="F164">
        <v>80</v>
      </c>
      <c r="G164">
        <v>0</v>
      </c>
      <c r="H164" t="s">
        <v>591</v>
      </c>
    </row>
    <row r="165" spans="1:8" x14ac:dyDescent="0.25">
      <c r="A165">
        <v>161</v>
      </c>
      <c r="B165" t="s">
        <v>908</v>
      </c>
      <c r="C165" t="s">
        <v>348</v>
      </c>
      <c r="D165" t="s">
        <v>20</v>
      </c>
      <c r="E165" t="s">
        <v>127</v>
      </c>
      <c r="F165">
        <v>80</v>
      </c>
      <c r="G165">
        <v>0</v>
      </c>
      <c r="H165" t="s">
        <v>591</v>
      </c>
    </row>
    <row r="166" spans="1:8" x14ac:dyDescent="0.25">
      <c r="A166">
        <v>162</v>
      </c>
      <c r="B166" t="s">
        <v>909</v>
      </c>
      <c r="C166" t="s">
        <v>349</v>
      </c>
      <c r="D166" t="s">
        <v>20</v>
      </c>
      <c r="E166" t="s">
        <v>114</v>
      </c>
      <c r="F166">
        <v>90</v>
      </c>
      <c r="G166">
        <v>80</v>
      </c>
      <c r="H166" t="s">
        <v>591</v>
      </c>
    </row>
    <row r="167" spans="1:8" x14ac:dyDescent="0.25">
      <c r="A167">
        <v>163</v>
      </c>
      <c r="B167" t="s">
        <v>910</v>
      </c>
      <c r="C167" t="s">
        <v>350</v>
      </c>
      <c r="D167" t="s">
        <v>41</v>
      </c>
      <c r="E167" t="s">
        <v>128</v>
      </c>
      <c r="F167">
        <v>85</v>
      </c>
      <c r="G167">
        <v>0</v>
      </c>
      <c r="H167" t="s">
        <v>591</v>
      </c>
    </row>
    <row r="168" spans="1:8" x14ac:dyDescent="0.25">
      <c r="A168">
        <v>164</v>
      </c>
      <c r="B168" t="s">
        <v>911</v>
      </c>
      <c r="C168" t="s">
        <v>351</v>
      </c>
      <c r="D168" t="s">
        <v>20</v>
      </c>
      <c r="E168" t="s">
        <v>123</v>
      </c>
      <c r="F168">
        <v>0</v>
      </c>
      <c r="G168">
        <v>0</v>
      </c>
      <c r="H168" t="s">
        <v>592</v>
      </c>
    </row>
    <row r="169" spans="1:8" x14ac:dyDescent="0.25">
      <c r="A169">
        <v>165</v>
      </c>
      <c r="B169" t="s">
        <v>912</v>
      </c>
      <c r="C169" t="s">
        <v>352</v>
      </c>
      <c r="D169" t="s">
        <v>41</v>
      </c>
      <c r="E169" t="s">
        <v>129</v>
      </c>
      <c r="F169">
        <v>80</v>
      </c>
      <c r="G169">
        <v>76</v>
      </c>
      <c r="H169" t="s">
        <v>591</v>
      </c>
    </row>
    <row r="170" spans="1:8" x14ac:dyDescent="0.25">
      <c r="A170">
        <v>166</v>
      </c>
      <c r="B170" t="s">
        <v>913</v>
      </c>
      <c r="C170" t="s">
        <v>353</v>
      </c>
      <c r="D170" t="s">
        <v>20</v>
      </c>
      <c r="E170" t="s">
        <v>80</v>
      </c>
      <c r="F170">
        <v>0</v>
      </c>
      <c r="G170">
        <v>0</v>
      </c>
      <c r="H170" t="s">
        <v>592</v>
      </c>
    </row>
    <row r="171" spans="1:8" x14ac:dyDescent="0.25">
      <c r="A171">
        <v>167</v>
      </c>
      <c r="B171" t="s">
        <v>914</v>
      </c>
      <c r="C171" t="s">
        <v>354</v>
      </c>
      <c r="D171" t="s">
        <v>43</v>
      </c>
      <c r="E171" t="s">
        <v>129</v>
      </c>
      <c r="F171">
        <v>80</v>
      </c>
      <c r="G171">
        <v>76</v>
      </c>
      <c r="H171" t="s">
        <v>591</v>
      </c>
    </row>
    <row r="172" spans="1:8" x14ac:dyDescent="0.25">
      <c r="A172">
        <v>168</v>
      </c>
      <c r="B172" t="s">
        <v>915</v>
      </c>
      <c r="C172" t="s">
        <v>355</v>
      </c>
      <c r="D172" t="s">
        <v>31</v>
      </c>
      <c r="E172" t="s">
        <v>86</v>
      </c>
      <c r="F172">
        <v>74</v>
      </c>
      <c r="G172">
        <v>76</v>
      </c>
      <c r="H172" t="s">
        <v>592</v>
      </c>
    </row>
    <row r="173" spans="1:8" x14ac:dyDescent="0.25">
      <c r="A173">
        <v>169</v>
      </c>
      <c r="B173" t="s">
        <v>916</v>
      </c>
      <c r="C173" t="s">
        <v>356</v>
      </c>
      <c r="D173" t="s">
        <v>41</v>
      </c>
      <c r="E173" t="s">
        <v>130</v>
      </c>
      <c r="F173">
        <v>80</v>
      </c>
      <c r="G173">
        <v>0</v>
      </c>
      <c r="H173" t="s">
        <v>591</v>
      </c>
    </row>
    <row r="174" spans="1:8" x14ac:dyDescent="0.25">
      <c r="A174">
        <v>170</v>
      </c>
      <c r="B174" t="s">
        <v>917</v>
      </c>
      <c r="C174" t="s">
        <v>357</v>
      </c>
      <c r="D174" t="s">
        <v>20</v>
      </c>
      <c r="E174" t="s">
        <v>131</v>
      </c>
      <c r="F174">
        <v>0</v>
      </c>
      <c r="G174">
        <v>0</v>
      </c>
      <c r="H174" t="s">
        <v>592</v>
      </c>
    </row>
    <row r="175" spans="1:8" x14ac:dyDescent="0.25">
      <c r="A175">
        <v>171</v>
      </c>
      <c r="B175" t="s">
        <v>918</v>
      </c>
      <c r="C175" t="s">
        <v>358</v>
      </c>
      <c r="D175" t="s">
        <v>43</v>
      </c>
      <c r="E175" t="s">
        <v>132</v>
      </c>
      <c r="F175">
        <v>67.5</v>
      </c>
      <c r="G175">
        <v>62.5</v>
      </c>
      <c r="H175" t="s">
        <v>591</v>
      </c>
    </row>
    <row r="176" spans="1:8" x14ac:dyDescent="0.25">
      <c r="A176">
        <v>172</v>
      </c>
      <c r="B176" t="s">
        <v>919</v>
      </c>
      <c r="C176" t="s">
        <v>359</v>
      </c>
      <c r="D176" t="s">
        <v>20</v>
      </c>
      <c r="E176" t="s">
        <v>83</v>
      </c>
      <c r="F176">
        <v>0</v>
      </c>
      <c r="G176">
        <v>0</v>
      </c>
      <c r="H176" t="s">
        <v>592</v>
      </c>
    </row>
    <row r="177" spans="1:8" x14ac:dyDescent="0.25">
      <c r="A177">
        <v>173</v>
      </c>
      <c r="B177" t="s">
        <v>920</v>
      </c>
      <c r="C177" t="s">
        <v>360</v>
      </c>
      <c r="D177" t="s">
        <v>20</v>
      </c>
      <c r="E177" t="s">
        <v>133</v>
      </c>
      <c r="F177">
        <v>90</v>
      </c>
      <c r="G177">
        <v>0</v>
      </c>
      <c r="H177" t="s">
        <v>591</v>
      </c>
    </row>
    <row r="178" spans="1:8" x14ac:dyDescent="0.25">
      <c r="A178">
        <v>174</v>
      </c>
      <c r="C178" t="s">
        <v>386</v>
      </c>
    </row>
    <row r="179" spans="1:8" x14ac:dyDescent="0.25">
      <c r="A179">
        <v>175</v>
      </c>
      <c r="B179" t="s">
        <v>921</v>
      </c>
      <c r="C179" t="s">
        <v>361</v>
      </c>
      <c r="D179" t="s">
        <v>43</v>
      </c>
      <c r="E179" t="s">
        <v>76</v>
      </c>
      <c r="F179">
        <v>79.900000000000006</v>
      </c>
      <c r="G179">
        <v>71</v>
      </c>
      <c r="H179" t="s">
        <v>591</v>
      </c>
    </row>
    <row r="180" spans="1:8" x14ac:dyDescent="0.25">
      <c r="A180">
        <v>176</v>
      </c>
      <c r="B180" t="s">
        <v>922</v>
      </c>
      <c r="C180" t="s">
        <v>362</v>
      </c>
      <c r="D180" t="s">
        <v>43</v>
      </c>
      <c r="E180" t="s">
        <v>134</v>
      </c>
      <c r="F180">
        <v>85</v>
      </c>
      <c r="G180">
        <v>70</v>
      </c>
      <c r="H180" t="s">
        <v>591</v>
      </c>
    </row>
    <row r="181" spans="1:8" x14ac:dyDescent="0.25">
      <c r="A181">
        <v>177</v>
      </c>
      <c r="B181" t="s">
        <v>923</v>
      </c>
      <c r="C181" t="s">
        <v>363</v>
      </c>
      <c r="D181" t="s">
        <v>43</v>
      </c>
      <c r="E181" t="s">
        <v>76</v>
      </c>
      <c r="F181">
        <v>84.9</v>
      </c>
      <c r="G181">
        <v>74</v>
      </c>
      <c r="H181" t="s">
        <v>591</v>
      </c>
    </row>
    <row r="182" spans="1:8" x14ac:dyDescent="0.25">
      <c r="A182">
        <v>178</v>
      </c>
      <c r="B182" t="s">
        <v>924</v>
      </c>
      <c r="C182" t="s">
        <v>364</v>
      </c>
      <c r="D182" t="s">
        <v>19</v>
      </c>
      <c r="E182" t="s">
        <v>134</v>
      </c>
      <c r="F182">
        <v>75</v>
      </c>
      <c r="G182">
        <v>77.5</v>
      </c>
      <c r="H182" t="s">
        <v>592</v>
      </c>
    </row>
    <row r="183" spans="1:8" x14ac:dyDescent="0.25">
      <c r="A183">
        <v>179</v>
      </c>
      <c r="B183" t="s">
        <v>925</v>
      </c>
      <c r="C183" t="s">
        <v>365</v>
      </c>
      <c r="D183" t="s">
        <v>17</v>
      </c>
      <c r="E183" t="s">
        <v>76</v>
      </c>
      <c r="F183">
        <v>79.900000000000006</v>
      </c>
      <c r="G183">
        <v>71</v>
      </c>
      <c r="H183" t="s">
        <v>591</v>
      </c>
    </row>
    <row r="184" spans="1:8" x14ac:dyDescent="0.25">
      <c r="A184">
        <v>180</v>
      </c>
      <c r="B184" t="s">
        <v>926</v>
      </c>
      <c r="C184" t="s">
        <v>366</v>
      </c>
      <c r="D184" t="s">
        <v>43</v>
      </c>
      <c r="E184" t="s">
        <v>112</v>
      </c>
      <c r="F184">
        <v>70</v>
      </c>
      <c r="G184">
        <v>70</v>
      </c>
      <c r="H184" t="s">
        <v>592</v>
      </c>
    </row>
    <row r="185" spans="1:8" x14ac:dyDescent="0.25">
      <c r="A185">
        <v>181</v>
      </c>
      <c r="B185" t="s">
        <v>927</v>
      </c>
      <c r="C185" t="s">
        <v>367</v>
      </c>
      <c r="D185" t="s">
        <v>20</v>
      </c>
      <c r="E185" t="s">
        <v>114</v>
      </c>
      <c r="F185">
        <v>75</v>
      </c>
      <c r="G185">
        <v>70</v>
      </c>
      <c r="H185" t="s">
        <v>591</v>
      </c>
    </row>
    <row r="186" spans="1:8" x14ac:dyDescent="0.25">
      <c r="A186">
        <v>182</v>
      </c>
      <c r="B186" t="s">
        <v>928</v>
      </c>
      <c r="C186" t="s">
        <v>368</v>
      </c>
      <c r="D186" t="s">
        <v>19</v>
      </c>
      <c r="E186" t="s">
        <v>112</v>
      </c>
      <c r="F186">
        <v>70</v>
      </c>
      <c r="G186">
        <v>72</v>
      </c>
      <c r="H186" t="s">
        <v>592</v>
      </c>
    </row>
    <row r="187" spans="1:8" x14ac:dyDescent="0.25">
      <c r="A187">
        <v>183</v>
      </c>
      <c r="B187" t="s">
        <v>929</v>
      </c>
      <c r="C187" t="s">
        <v>369</v>
      </c>
      <c r="D187" t="s">
        <v>19</v>
      </c>
      <c r="E187" t="s">
        <v>74</v>
      </c>
      <c r="F187">
        <v>72.5</v>
      </c>
      <c r="G187">
        <v>70</v>
      </c>
      <c r="H187" t="s">
        <v>591</v>
      </c>
    </row>
    <row r="188" spans="1:8" x14ac:dyDescent="0.25">
      <c r="A188">
        <v>184</v>
      </c>
      <c r="B188" t="s">
        <v>930</v>
      </c>
      <c r="C188" t="s">
        <v>370</v>
      </c>
      <c r="D188" t="s">
        <v>43</v>
      </c>
      <c r="E188" t="s">
        <v>76</v>
      </c>
      <c r="F188">
        <v>79.900000000000006</v>
      </c>
      <c r="G188">
        <v>71</v>
      </c>
      <c r="H188" t="s">
        <v>591</v>
      </c>
    </row>
    <row r="189" spans="1:8" x14ac:dyDescent="0.25">
      <c r="A189">
        <v>185</v>
      </c>
      <c r="B189" t="s">
        <v>931</v>
      </c>
      <c r="C189" t="s">
        <v>371</v>
      </c>
      <c r="D189" t="s">
        <v>43</v>
      </c>
      <c r="E189" t="s">
        <v>135</v>
      </c>
      <c r="F189">
        <v>100</v>
      </c>
      <c r="G189">
        <v>0</v>
      </c>
      <c r="H189" t="s">
        <v>591</v>
      </c>
    </row>
    <row r="190" spans="1:8" x14ac:dyDescent="0.25">
      <c r="A190">
        <v>186</v>
      </c>
      <c r="B190" t="s">
        <v>932</v>
      </c>
      <c r="C190" t="s">
        <v>372</v>
      </c>
      <c r="D190" t="s">
        <v>19</v>
      </c>
      <c r="E190" t="s">
        <v>136</v>
      </c>
      <c r="F190">
        <v>90</v>
      </c>
      <c r="G190">
        <v>80</v>
      </c>
      <c r="H190" t="s">
        <v>591</v>
      </c>
    </row>
    <row r="191" spans="1:8" x14ac:dyDescent="0.25">
      <c r="A191">
        <v>187</v>
      </c>
      <c r="B191" t="s">
        <v>933</v>
      </c>
      <c r="C191" t="s">
        <v>373</v>
      </c>
      <c r="D191" t="s">
        <v>44</v>
      </c>
      <c r="E191" t="s">
        <v>68</v>
      </c>
      <c r="F191">
        <v>82.5</v>
      </c>
      <c r="G191">
        <v>78</v>
      </c>
      <c r="H191" t="s">
        <v>591</v>
      </c>
    </row>
    <row r="192" spans="1:8" x14ac:dyDescent="0.25">
      <c r="A192">
        <v>188</v>
      </c>
      <c r="B192" t="s">
        <v>934</v>
      </c>
      <c r="C192" t="s">
        <v>374</v>
      </c>
      <c r="D192" t="s">
        <v>44</v>
      </c>
      <c r="E192" t="s">
        <v>68</v>
      </c>
      <c r="F192">
        <v>82.5</v>
      </c>
      <c r="G192">
        <v>78</v>
      </c>
      <c r="H192" t="s">
        <v>591</v>
      </c>
    </row>
    <row r="193" spans="1:8" x14ac:dyDescent="0.25">
      <c r="A193">
        <v>189</v>
      </c>
      <c r="B193" t="s">
        <v>935</v>
      </c>
      <c r="C193" t="s">
        <v>375</v>
      </c>
      <c r="D193" t="s">
        <v>44</v>
      </c>
      <c r="E193" t="s">
        <v>68</v>
      </c>
      <c r="F193">
        <v>82.5</v>
      </c>
      <c r="G193">
        <v>78</v>
      </c>
      <c r="H193" t="s">
        <v>591</v>
      </c>
    </row>
    <row r="194" spans="1:8" x14ac:dyDescent="0.25">
      <c r="A194">
        <v>190</v>
      </c>
      <c r="B194" t="s">
        <v>936</v>
      </c>
      <c r="C194" t="s">
        <v>376</v>
      </c>
      <c r="D194" t="s">
        <v>18</v>
      </c>
      <c r="E194" t="s">
        <v>137</v>
      </c>
      <c r="F194">
        <v>0</v>
      </c>
      <c r="G194">
        <v>0</v>
      </c>
      <c r="H194" t="s">
        <v>592</v>
      </c>
    </row>
    <row r="195" spans="1:8" x14ac:dyDescent="0.25">
      <c r="A195">
        <v>191</v>
      </c>
      <c r="B195" t="s">
        <v>937</v>
      </c>
      <c r="C195" t="s">
        <v>377</v>
      </c>
      <c r="D195" t="s">
        <v>33</v>
      </c>
      <c r="E195" t="s">
        <v>138</v>
      </c>
      <c r="F195">
        <v>0</v>
      </c>
      <c r="G195">
        <v>0</v>
      </c>
      <c r="H195" t="s">
        <v>592</v>
      </c>
    </row>
    <row r="196" spans="1:8" x14ac:dyDescent="0.25">
      <c r="A196">
        <v>192</v>
      </c>
      <c r="B196" t="s">
        <v>938</v>
      </c>
      <c r="C196" t="s">
        <v>378</v>
      </c>
      <c r="D196" t="s">
        <v>18</v>
      </c>
      <c r="E196" t="s">
        <v>138</v>
      </c>
      <c r="F196">
        <v>0</v>
      </c>
      <c r="G196">
        <v>0</v>
      </c>
      <c r="H196" t="s">
        <v>592</v>
      </c>
    </row>
    <row r="197" spans="1:8" x14ac:dyDescent="0.25">
      <c r="A197">
        <v>193</v>
      </c>
      <c r="B197" t="s">
        <v>939</v>
      </c>
      <c r="C197" t="s">
        <v>379</v>
      </c>
      <c r="D197" t="s">
        <v>44</v>
      </c>
      <c r="E197" t="s">
        <v>139</v>
      </c>
      <c r="F197">
        <v>110</v>
      </c>
      <c r="G197">
        <v>0</v>
      </c>
      <c r="H197" t="s">
        <v>591</v>
      </c>
    </row>
    <row r="198" spans="1:8" x14ac:dyDescent="0.25">
      <c r="A198">
        <v>194</v>
      </c>
      <c r="B198" t="s">
        <v>940</v>
      </c>
      <c r="C198" t="s">
        <v>380</v>
      </c>
      <c r="D198" t="s">
        <v>18</v>
      </c>
      <c r="E198" t="s">
        <v>139</v>
      </c>
      <c r="F198">
        <v>0</v>
      </c>
      <c r="G198">
        <v>0</v>
      </c>
      <c r="H198" t="s">
        <v>592</v>
      </c>
    </row>
    <row r="199" spans="1:8" x14ac:dyDescent="0.25">
      <c r="A199">
        <v>195</v>
      </c>
      <c r="B199" t="s">
        <v>941</v>
      </c>
      <c r="C199" t="s">
        <v>381</v>
      </c>
      <c r="D199" t="s">
        <v>44</v>
      </c>
      <c r="E199" t="s">
        <v>139</v>
      </c>
      <c r="F199">
        <v>110</v>
      </c>
      <c r="G199">
        <v>0</v>
      </c>
      <c r="H199" t="s">
        <v>591</v>
      </c>
    </row>
    <row r="200" spans="1:8" x14ac:dyDescent="0.25">
      <c r="A200">
        <v>196</v>
      </c>
      <c r="B200" t="s">
        <v>942</v>
      </c>
      <c r="C200" t="s">
        <v>382</v>
      </c>
      <c r="D200" t="s">
        <v>44</v>
      </c>
      <c r="E200" t="s">
        <v>140</v>
      </c>
      <c r="F200">
        <v>0</v>
      </c>
      <c r="G200">
        <v>0</v>
      </c>
      <c r="H200" t="s">
        <v>592</v>
      </c>
    </row>
    <row r="201" spans="1:8" x14ac:dyDescent="0.25">
      <c r="A201">
        <v>197</v>
      </c>
      <c r="B201" t="s">
        <v>943</v>
      </c>
      <c r="C201" t="s">
        <v>383</v>
      </c>
      <c r="D201" t="s">
        <v>39</v>
      </c>
      <c r="E201" t="s">
        <v>74</v>
      </c>
      <c r="F201">
        <v>72.5</v>
      </c>
      <c r="G201">
        <v>72.5</v>
      </c>
      <c r="H201" t="s">
        <v>591</v>
      </c>
    </row>
    <row r="202" spans="1:8" x14ac:dyDescent="0.25">
      <c r="A202">
        <v>198</v>
      </c>
      <c r="B202" t="s">
        <v>944</v>
      </c>
      <c r="C202" t="s">
        <v>384</v>
      </c>
      <c r="D202" t="s">
        <v>44</v>
      </c>
      <c r="E202" t="s">
        <v>72</v>
      </c>
      <c r="F202">
        <v>0</v>
      </c>
      <c r="G202">
        <v>0</v>
      </c>
      <c r="H202" t="s">
        <v>592</v>
      </c>
    </row>
    <row r="203" spans="1:8" x14ac:dyDescent="0.25">
      <c r="A203">
        <v>199</v>
      </c>
      <c r="B203" t="s">
        <v>945</v>
      </c>
      <c r="C203" t="s">
        <v>385</v>
      </c>
      <c r="D203" t="s">
        <v>44</v>
      </c>
      <c r="E203" t="s">
        <v>141</v>
      </c>
      <c r="F203">
        <v>85</v>
      </c>
      <c r="G203">
        <v>0</v>
      </c>
      <c r="H203" t="s">
        <v>591</v>
      </c>
    </row>
    <row r="204" spans="1:8" x14ac:dyDescent="0.25">
      <c r="A204">
        <v>200</v>
      </c>
      <c r="B204" t="s">
        <v>1275</v>
      </c>
      <c r="C204" t="s">
        <v>1266</v>
      </c>
      <c r="D204" t="s">
        <v>18</v>
      </c>
      <c r="E204" t="s">
        <v>163</v>
      </c>
      <c r="F204">
        <v>0</v>
      </c>
      <c r="G204">
        <v>0</v>
      </c>
      <c r="H204" t="s">
        <v>592</v>
      </c>
    </row>
    <row r="205" spans="1:8" x14ac:dyDescent="0.25">
      <c r="A205">
        <v>201</v>
      </c>
      <c r="B205" t="s">
        <v>946</v>
      </c>
      <c r="C205" t="s">
        <v>387</v>
      </c>
      <c r="D205" t="s">
        <v>45</v>
      </c>
      <c r="E205" t="s">
        <v>72</v>
      </c>
      <c r="F205">
        <v>80</v>
      </c>
      <c r="G205">
        <v>0</v>
      </c>
      <c r="H205" t="s">
        <v>591</v>
      </c>
    </row>
    <row r="206" spans="1:8" x14ac:dyDescent="0.25">
      <c r="A206">
        <v>202</v>
      </c>
      <c r="B206" t="s">
        <v>947</v>
      </c>
      <c r="C206" t="s">
        <v>388</v>
      </c>
      <c r="D206" t="s">
        <v>33</v>
      </c>
      <c r="E206" t="s">
        <v>142</v>
      </c>
      <c r="F206">
        <v>143</v>
      </c>
      <c r="G206">
        <v>145</v>
      </c>
      <c r="H206" t="s">
        <v>592</v>
      </c>
    </row>
    <row r="207" spans="1:8" x14ac:dyDescent="0.25">
      <c r="A207">
        <v>203</v>
      </c>
      <c r="B207" t="s">
        <v>948</v>
      </c>
      <c r="C207" t="s">
        <v>1276</v>
      </c>
      <c r="D207" t="s">
        <v>33</v>
      </c>
      <c r="E207" t="s">
        <v>149</v>
      </c>
      <c r="F207">
        <v>150</v>
      </c>
      <c r="G207">
        <v>0</v>
      </c>
      <c r="H207" t="s">
        <v>591</v>
      </c>
    </row>
    <row r="208" spans="1:8" x14ac:dyDescent="0.25">
      <c r="A208">
        <v>204</v>
      </c>
      <c r="B208" t="s">
        <v>949</v>
      </c>
      <c r="C208" t="s">
        <v>390</v>
      </c>
      <c r="D208" t="s">
        <v>33</v>
      </c>
      <c r="E208" t="s">
        <v>75</v>
      </c>
      <c r="F208">
        <v>0</v>
      </c>
      <c r="G208">
        <v>0</v>
      </c>
      <c r="H208" t="s">
        <v>592</v>
      </c>
    </row>
    <row r="209" spans="1:8" x14ac:dyDescent="0.25">
      <c r="A209">
        <v>205</v>
      </c>
      <c r="B209" t="s">
        <v>950</v>
      </c>
      <c r="C209" t="s">
        <v>391</v>
      </c>
      <c r="D209" t="s">
        <v>33</v>
      </c>
      <c r="E209" t="s">
        <v>144</v>
      </c>
      <c r="F209">
        <v>135</v>
      </c>
      <c r="G209">
        <v>0</v>
      </c>
      <c r="H209" t="s">
        <v>591</v>
      </c>
    </row>
    <row r="210" spans="1:8" x14ac:dyDescent="0.25">
      <c r="A210">
        <v>206</v>
      </c>
      <c r="B210" t="s">
        <v>951</v>
      </c>
      <c r="C210" t="s">
        <v>392</v>
      </c>
      <c r="D210" t="s">
        <v>33</v>
      </c>
      <c r="E210" t="s">
        <v>142</v>
      </c>
      <c r="F210">
        <v>143</v>
      </c>
      <c r="G210">
        <v>145</v>
      </c>
      <c r="H210" t="s">
        <v>592</v>
      </c>
    </row>
    <row r="211" spans="1:8" x14ac:dyDescent="0.25">
      <c r="A211">
        <v>207</v>
      </c>
      <c r="B211" t="s">
        <v>952</v>
      </c>
      <c r="C211" t="s">
        <v>393</v>
      </c>
      <c r="D211" t="s">
        <v>33</v>
      </c>
      <c r="E211" t="s">
        <v>142</v>
      </c>
      <c r="F211">
        <v>142.5</v>
      </c>
      <c r="G211">
        <v>145</v>
      </c>
      <c r="H211" t="s">
        <v>591</v>
      </c>
    </row>
    <row r="212" spans="1:8" x14ac:dyDescent="0.25">
      <c r="A212">
        <v>208</v>
      </c>
      <c r="B212" t="s">
        <v>953</v>
      </c>
      <c r="C212" t="s">
        <v>394</v>
      </c>
      <c r="D212" t="s">
        <v>33</v>
      </c>
      <c r="E212" t="s">
        <v>145</v>
      </c>
      <c r="F212">
        <v>110</v>
      </c>
      <c r="G212">
        <v>0</v>
      </c>
      <c r="H212" t="s">
        <v>591</v>
      </c>
    </row>
    <row r="213" spans="1:8" x14ac:dyDescent="0.25">
      <c r="A213">
        <v>209</v>
      </c>
      <c r="B213" t="s">
        <v>954</v>
      </c>
      <c r="C213" t="s">
        <v>395</v>
      </c>
      <c r="D213" t="s">
        <v>33</v>
      </c>
      <c r="E213" t="s">
        <v>146</v>
      </c>
      <c r="F213">
        <v>0</v>
      </c>
      <c r="G213">
        <v>0</v>
      </c>
      <c r="H213" t="s">
        <v>592</v>
      </c>
    </row>
    <row r="214" spans="1:8" x14ac:dyDescent="0.25">
      <c r="A214">
        <v>210</v>
      </c>
      <c r="B214" t="s">
        <v>955</v>
      </c>
      <c r="C214" t="s">
        <v>396</v>
      </c>
      <c r="D214" t="s">
        <v>33</v>
      </c>
      <c r="E214" t="s">
        <v>142</v>
      </c>
      <c r="F214">
        <v>130</v>
      </c>
      <c r="G214">
        <v>127.5</v>
      </c>
      <c r="H214" t="s">
        <v>591</v>
      </c>
    </row>
    <row r="215" spans="1:8" x14ac:dyDescent="0.25">
      <c r="A215">
        <v>211</v>
      </c>
      <c r="B215" t="s">
        <v>956</v>
      </c>
      <c r="C215" t="s">
        <v>397</v>
      </c>
      <c r="D215" t="s">
        <v>33</v>
      </c>
      <c r="E215" t="s">
        <v>142</v>
      </c>
      <c r="F215">
        <v>125</v>
      </c>
      <c r="G215">
        <v>127.5</v>
      </c>
      <c r="H215" t="s">
        <v>592</v>
      </c>
    </row>
    <row r="216" spans="1:8" x14ac:dyDescent="0.25">
      <c r="A216">
        <v>212</v>
      </c>
      <c r="B216" t="s">
        <v>957</v>
      </c>
      <c r="C216" t="s">
        <v>398</v>
      </c>
      <c r="D216" t="s">
        <v>46</v>
      </c>
      <c r="E216" t="s">
        <v>147</v>
      </c>
      <c r="F216">
        <v>155</v>
      </c>
      <c r="G216">
        <v>0</v>
      </c>
      <c r="H216" t="s">
        <v>591</v>
      </c>
    </row>
    <row r="217" spans="1:8" x14ac:dyDescent="0.25">
      <c r="A217">
        <v>213</v>
      </c>
      <c r="B217" t="s">
        <v>958</v>
      </c>
      <c r="C217" t="s">
        <v>399</v>
      </c>
      <c r="D217" t="s">
        <v>33</v>
      </c>
      <c r="E217" t="s">
        <v>148</v>
      </c>
      <c r="F217">
        <v>0</v>
      </c>
      <c r="G217">
        <v>0</v>
      </c>
      <c r="H217" t="s">
        <v>592</v>
      </c>
    </row>
    <row r="218" spans="1:8" x14ac:dyDescent="0.25">
      <c r="A218">
        <v>214</v>
      </c>
      <c r="B218" t="s">
        <v>959</v>
      </c>
      <c r="C218" t="s">
        <v>400</v>
      </c>
      <c r="D218" t="s">
        <v>46</v>
      </c>
      <c r="E218" t="s">
        <v>149</v>
      </c>
      <c r="F218">
        <v>140</v>
      </c>
      <c r="G218">
        <v>0</v>
      </c>
      <c r="H218" t="s">
        <v>591</v>
      </c>
    </row>
    <row r="219" spans="1:8" x14ac:dyDescent="0.25">
      <c r="A219">
        <v>215</v>
      </c>
      <c r="B219" t="s">
        <v>960</v>
      </c>
      <c r="C219" t="s">
        <v>401</v>
      </c>
      <c r="D219" t="s">
        <v>47</v>
      </c>
      <c r="E219" t="s">
        <v>84</v>
      </c>
      <c r="F219">
        <v>0</v>
      </c>
      <c r="G219">
        <v>0</v>
      </c>
      <c r="H219" t="s">
        <v>592</v>
      </c>
    </row>
    <row r="220" spans="1:8" x14ac:dyDescent="0.25">
      <c r="A220">
        <v>216</v>
      </c>
      <c r="B220" t="s">
        <v>961</v>
      </c>
      <c r="C220" t="s">
        <v>402</v>
      </c>
      <c r="D220" t="s">
        <v>30</v>
      </c>
      <c r="E220" t="s">
        <v>149</v>
      </c>
      <c r="F220">
        <v>165</v>
      </c>
      <c r="G220">
        <v>0</v>
      </c>
      <c r="H220" t="s">
        <v>591</v>
      </c>
    </row>
    <row r="221" spans="1:8" x14ac:dyDescent="0.25">
      <c r="A221">
        <v>217</v>
      </c>
      <c r="B221" t="s">
        <v>962</v>
      </c>
      <c r="C221" t="s">
        <v>403</v>
      </c>
      <c r="D221" t="s">
        <v>23</v>
      </c>
      <c r="E221" t="s">
        <v>148</v>
      </c>
      <c r="F221">
        <v>0</v>
      </c>
      <c r="G221">
        <v>0</v>
      </c>
      <c r="H221" t="s">
        <v>592</v>
      </c>
    </row>
    <row r="222" spans="1:8" x14ac:dyDescent="0.25">
      <c r="A222">
        <v>218</v>
      </c>
      <c r="B222" t="s">
        <v>963</v>
      </c>
      <c r="C222" t="s">
        <v>404</v>
      </c>
      <c r="D222" t="s">
        <v>46</v>
      </c>
      <c r="E222" t="s">
        <v>150</v>
      </c>
      <c r="F222">
        <v>120</v>
      </c>
      <c r="G222">
        <v>116.5</v>
      </c>
      <c r="H222" t="s">
        <v>591</v>
      </c>
    </row>
    <row r="223" spans="1:8" x14ac:dyDescent="0.25">
      <c r="A223">
        <v>219</v>
      </c>
      <c r="B223" t="s">
        <v>964</v>
      </c>
      <c r="C223" t="s">
        <v>405</v>
      </c>
      <c r="D223" t="s">
        <v>30</v>
      </c>
      <c r="E223" t="s">
        <v>151</v>
      </c>
      <c r="F223">
        <v>0</v>
      </c>
      <c r="G223">
        <v>0</v>
      </c>
      <c r="H223" t="s">
        <v>592</v>
      </c>
    </row>
    <row r="224" spans="1:8" x14ac:dyDescent="0.25">
      <c r="A224">
        <v>220</v>
      </c>
      <c r="B224" t="s">
        <v>965</v>
      </c>
      <c r="C224" t="s">
        <v>406</v>
      </c>
      <c r="D224" t="s">
        <v>46</v>
      </c>
      <c r="E224" t="s">
        <v>150</v>
      </c>
      <c r="F224">
        <v>115</v>
      </c>
      <c r="G224">
        <v>116.5</v>
      </c>
      <c r="H224" t="s">
        <v>591</v>
      </c>
    </row>
    <row r="225" spans="1:8" x14ac:dyDescent="0.25">
      <c r="A225">
        <v>221</v>
      </c>
      <c r="B225" t="s">
        <v>966</v>
      </c>
      <c r="C225" t="s">
        <v>407</v>
      </c>
      <c r="D225" t="s">
        <v>30</v>
      </c>
      <c r="E225" t="s">
        <v>95</v>
      </c>
      <c r="F225">
        <v>90</v>
      </c>
      <c r="G225">
        <v>92</v>
      </c>
      <c r="H225" t="s">
        <v>592</v>
      </c>
    </row>
    <row r="226" spans="1:8" x14ac:dyDescent="0.25">
      <c r="A226">
        <v>222</v>
      </c>
      <c r="B226" t="s">
        <v>967</v>
      </c>
      <c r="C226" t="s">
        <v>408</v>
      </c>
      <c r="D226" t="s">
        <v>23</v>
      </c>
      <c r="E226" t="s">
        <v>152</v>
      </c>
      <c r="F226">
        <v>120</v>
      </c>
      <c r="G226">
        <v>122</v>
      </c>
      <c r="H226" t="s">
        <v>591</v>
      </c>
    </row>
    <row r="227" spans="1:8" x14ac:dyDescent="0.25">
      <c r="A227">
        <v>223</v>
      </c>
      <c r="B227" t="s">
        <v>968</v>
      </c>
      <c r="C227" t="s">
        <v>409</v>
      </c>
      <c r="D227" t="s">
        <v>30</v>
      </c>
      <c r="E227" t="s">
        <v>153</v>
      </c>
      <c r="F227">
        <v>0</v>
      </c>
      <c r="G227">
        <v>0</v>
      </c>
      <c r="H227" t="s">
        <v>592</v>
      </c>
    </row>
    <row r="228" spans="1:8" x14ac:dyDescent="0.25">
      <c r="A228">
        <v>224</v>
      </c>
      <c r="B228" t="s">
        <v>969</v>
      </c>
      <c r="C228" t="s">
        <v>410</v>
      </c>
      <c r="D228" t="s">
        <v>23</v>
      </c>
      <c r="E228" t="s">
        <v>152</v>
      </c>
      <c r="F228">
        <v>120</v>
      </c>
      <c r="G228">
        <v>122</v>
      </c>
      <c r="H228" t="s">
        <v>591</v>
      </c>
    </row>
    <row r="229" spans="1:8" x14ac:dyDescent="0.25">
      <c r="A229">
        <v>225</v>
      </c>
      <c r="C229" t="s">
        <v>386</v>
      </c>
    </row>
    <row r="230" spans="1:8" x14ac:dyDescent="0.25">
      <c r="A230">
        <v>226</v>
      </c>
      <c r="B230" t="s">
        <v>970</v>
      </c>
      <c r="C230" t="s">
        <v>411</v>
      </c>
      <c r="D230" t="s">
        <v>48</v>
      </c>
      <c r="E230" t="s">
        <v>154</v>
      </c>
      <c r="F230">
        <v>97</v>
      </c>
      <c r="G230">
        <v>100</v>
      </c>
      <c r="H230" t="s">
        <v>592</v>
      </c>
    </row>
    <row r="231" spans="1:8" x14ac:dyDescent="0.25">
      <c r="A231">
        <v>227</v>
      </c>
      <c r="C231" t="s">
        <v>386</v>
      </c>
    </row>
    <row r="232" spans="1:8" x14ac:dyDescent="0.25">
      <c r="A232">
        <v>228</v>
      </c>
      <c r="B232" t="s">
        <v>971</v>
      </c>
      <c r="C232" t="s">
        <v>412</v>
      </c>
      <c r="D232" t="s">
        <v>48</v>
      </c>
      <c r="E232" t="s">
        <v>110</v>
      </c>
      <c r="F232">
        <v>79.5</v>
      </c>
      <c r="G232">
        <v>81.5</v>
      </c>
      <c r="H232" t="s">
        <v>592</v>
      </c>
    </row>
    <row r="233" spans="1:8" x14ac:dyDescent="0.25">
      <c r="A233">
        <v>229</v>
      </c>
      <c r="B233" t="s">
        <v>972</v>
      </c>
      <c r="C233" t="s">
        <v>1250</v>
      </c>
      <c r="D233" t="s">
        <v>48</v>
      </c>
      <c r="E233" t="s">
        <v>973</v>
      </c>
      <c r="F233">
        <v>0</v>
      </c>
      <c r="G233">
        <v>0</v>
      </c>
      <c r="H233" t="s">
        <v>591</v>
      </c>
    </row>
    <row r="234" spans="1:8" x14ac:dyDescent="0.25">
      <c r="A234">
        <v>230</v>
      </c>
      <c r="C234" t="s">
        <v>386</v>
      </c>
    </row>
    <row r="235" spans="1:8" x14ac:dyDescent="0.25">
      <c r="A235">
        <v>231</v>
      </c>
      <c r="C235" t="s">
        <v>386</v>
      </c>
    </row>
    <row r="236" spans="1:8" x14ac:dyDescent="0.25">
      <c r="A236">
        <v>232</v>
      </c>
      <c r="B236" t="s">
        <v>974</v>
      </c>
      <c r="C236" t="s">
        <v>413</v>
      </c>
      <c r="D236" t="s">
        <v>30</v>
      </c>
      <c r="E236" t="s">
        <v>150</v>
      </c>
      <c r="F236">
        <v>0</v>
      </c>
      <c r="G236">
        <v>0</v>
      </c>
      <c r="H236" t="s">
        <v>592</v>
      </c>
    </row>
    <row r="237" spans="1:8" x14ac:dyDescent="0.25">
      <c r="A237">
        <v>233</v>
      </c>
      <c r="B237" t="s">
        <v>975</v>
      </c>
      <c r="C237" t="s">
        <v>414</v>
      </c>
      <c r="D237" t="s">
        <v>46</v>
      </c>
      <c r="E237" t="s">
        <v>155</v>
      </c>
      <c r="F237">
        <v>95</v>
      </c>
      <c r="G237">
        <v>0</v>
      </c>
      <c r="H237" t="s">
        <v>591</v>
      </c>
    </row>
    <row r="238" spans="1:8" x14ac:dyDescent="0.25">
      <c r="A238">
        <v>234</v>
      </c>
      <c r="B238" t="s">
        <v>976</v>
      </c>
      <c r="C238" t="s">
        <v>415</v>
      </c>
      <c r="D238" t="s">
        <v>46</v>
      </c>
      <c r="E238" t="s">
        <v>156</v>
      </c>
      <c r="F238">
        <v>0</v>
      </c>
      <c r="G238">
        <v>0</v>
      </c>
      <c r="H238" t="s">
        <v>592</v>
      </c>
    </row>
    <row r="239" spans="1:8" x14ac:dyDescent="0.25">
      <c r="A239">
        <v>235</v>
      </c>
      <c r="B239" t="s">
        <v>977</v>
      </c>
      <c r="C239" t="s">
        <v>416</v>
      </c>
      <c r="D239" t="s">
        <v>47</v>
      </c>
      <c r="E239" t="s">
        <v>157</v>
      </c>
      <c r="F239">
        <v>93</v>
      </c>
      <c r="G239">
        <v>88</v>
      </c>
      <c r="H239" t="s">
        <v>591</v>
      </c>
    </row>
    <row r="240" spans="1:8" x14ac:dyDescent="0.25">
      <c r="A240">
        <v>236</v>
      </c>
      <c r="B240" t="s">
        <v>978</v>
      </c>
      <c r="C240" t="s">
        <v>417</v>
      </c>
      <c r="D240" t="s">
        <v>49</v>
      </c>
      <c r="E240" t="s">
        <v>83</v>
      </c>
      <c r="F240">
        <v>0</v>
      </c>
      <c r="G240">
        <v>0</v>
      </c>
      <c r="H240" t="s">
        <v>592</v>
      </c>
    </row>
    <row r="241" spans="1:8" x14ac:dyDescent="0.25">
      <c r="A241">
        <v>237</v>
      </c>
      <c r="B241" t="s">
        <v>979</v>
      </c>
      <c r="C241" t="s">
        <v>418</v>
      </c>
      <c r="D241" t="s">
        <v>23</v>
      </c>
      <c r="E241" t="s">
        <v>110</v>
      </c>
      <c r="F241">
        <v>0</v>
      </c>
      <c r="G241">
        <v>0</v>
      </c>
      <c r="H241" t="s">
        <v>591</v>
      </c>
    </row>
    <row r="242" spans="1:8" x14ac:dyDescent="0.25">
      <c r="A242">
        <v>238</v>
      </c>
      <c r="B242" t="s">
        <v>980</v>
      </c>
      <c r="C242" t="s">
        <v>419</v>
      </c>
      <c r="D242" t="s">
        <v>23</v>
      </c>
      <c r="E242" t="s">
        <v>158</v>
      </c>
      <c r="F242">
        <v>88.5</v>
      </c>
      <c r="G242">
        <v>90</v>
      </c>
      <c r="H242" t="s">
        <v>592</v>
      </c>
    </row>
    <row r="243" spans="1:8" x14ac:dyDescent="0.25">
      <c r="A243">
        <v>239</v>
      </c>
      <c r="B243" t="s">
        <v>981</v>
      </c>
      <c r="C243" t="s">
        <v>420</v>
      </c>
      <c r="D243" t="s">
        <v>46</v>
      </c>
      <c r="E243" t="s">
        <v>155</v>
      </c>
      <c r="F243">
        <v>95</v>
      </c>
      <c r="G243">
        <v>0</v>
      </c>
      <c r="H243" t="s">
        <v>591</v>
      </c>
    </row>
    <row r="244" spans="1:8" x14ac:dyDescent="0.25">
      <c r="A244">
        <v>240</v>
      </c>
      <c r="B244" t="s">
        <v>982</v>
      </c>
      <c r="C244" t="s">
        <v>421</v>
      </c>
      <c r="D244" t="s">
        <v>46</v>
      </c>
      <c r="E244" t="s">
        <v>159</v>
      </c>
      <c r="F244">
        <v>98.5</v>
      </c>
      <c r="G244">
        <v>0</v>
      </c>
      <c r="H244" t="s">
        <v>591</v>
      </c>
    </row>
    <row r="245" spans="1:8" x14ac:dyDescent="0.25">
      <c r="A245">
        <v>241</v>
      </c>
      <c r="B245" t="s">
        <v>983</v>
      </c>
      <c r="C245" t="s">
        <v>422</v>
      </c>
      <c r="D245" t="s">
        <v>23</v>
      </c>
      <c r="E245" t="s">
        <v>110</v>
      </c>
      <c r="F245">
        <v>98</v>
      </c>
      <c r="G245">
        <v>93</v>
      </c>
      <c r="H245" t="s">
        <v>591</v>
      </c>
    </row>
    <row r="246" spans="1:8" x14ac:dyDescent="0.25">
      <c r="A246">
        <v>242</v>
      </c>
      <c r="B246" t="s">
        <v>984</v>
      </c>
      <c r="C246" t="s">
        <v>423</v>
      </c>
      <c r="D246" t="s">
        <v>23</v>
      </c>
      <c r="E246" t="s">
        <v>158</v>
      </c>
      <c r="F246">
        <v>85</v>
      </c>
      <c r="G246">
        <v>87</v>
      </c>
      <c r="H246" t="s">
        <v>592</v>
      </c>
    </row>
    <row r="247" spans="1:8" x14ac:dyDescent="0.25">
      <c r="A247">
        <v>243</v>
      </c>
      <c r="B247" t="s">
        <v>985</v>
      </c>
      <c r="C247" t="s">
        <v>424</v>
      </c>
      <c r="D247" t="s">
        <v>46</v>
      </c>
      <c r="E247" t="s">
        <v>119</v>
      </c>
      <c r="F247">
        <v>85</v>
      </c>
      <c r="G247">
        <v>79.05</v>
      </c>
      <c r="H247" t="s">
        <v>591</v>
      </c>
    </row>
    <row r="248" spans="1:8" x14ac:dyDescent="0.25">
      <c r="A248">
        <v>244</v>
      </c>
      <c r="B248" t="s">
        <v>986</v>
      </c>
      <c r="C248" t="s">
        <v>425</v>
      </c>
      <c r="D248" t="s">
        <v>47</v>
      </c>
      <c r="E248" t="s">
        <v>160</v>
      </c>
      <c r="F248">
        <v>0</v>
      </c>
      <c r="G248">
        <v>0</v>
      </c>
      <c r="H248" t="s">
        <v>592</v>
      </c>
    </row>
    <row r="249" spans="1:8" x14ac:dyDescent="0.25">
      <c r="A249">
        <v>245</v>
      </c>
      <c r="B249" t="s">
        <v>987</v>
      </c>
      <c r="C249" t="s">
        <v>426</v>
      </c>
      <c r="D249" t="s">
        <v>47</v>
      </c>
      <c r="E249" t="s">
        <v>160</v>
      </c>
      <c r="F249">
        <v>145</v>
      </c>
      <c r="G249">
        <v>0</v>
      </c>
      <c r="H249" t="s">
        <v>591</v>
      </c>
    </row>
    <row r="250" spans="1:8" x14ac:dyDescent="0.25">
      <c r="A250">
        <v>246</v>
      </c>
      <c r="B250" t="s">
        <v>988</v>
      </c>
      <c r="C250" t="s">
        <v>427</v>
      </c>
      <c r="D250" t="s">
        <v>50</v>
      </c>
      <c r="E250" t="s">
        <v>160</v>
      </c>
      <c r="F250">
        <v>0</v>
      </c>
      <c r="G250">
        <v>0</v>
      </c>
      <c r="H250" t="s">
        <v>592</v>
      </c>
    </row>
    <row r="251" spans="1:8" x14ac:dyDescent="0.25">
      <c r="A251">
        <v>247</v>
      </c>
      <c r="B251" t="s">
        <v>989</v>
      </c>
      <c r="C251" t="s">
        <v>428</v>
      </c>
      <c r="D251" t="s">
        <v>47</v>
      </c>
      <c r="E251" t="s">
        <v>161</v>
      </c>
      <c r="F251">
        <v>135</v>
      </c>
      <c r="G251">
        <v>125</v>
      </c>
      <c r="H251" t="s">
        <v>591</v>
      </c>
    </row>
    <row r="252" spans="1:8" x14ac:dyDescent="0.25">
      <c r="A252">
        <v>248</v>
      </c>
      <c r="B252" t="s">
        <v>990</v>
      </c>
      <c r="C252" t="s">
        <v>429</v>
      </c>
      <c r="D252" t="s">
        <v>47</v>
      </c>
      <c r="E252" t="s">
        <v>162</v>
      </c>
      <c r="F252">
        <v>0</v>
      </c>
      <c r="G252">
        <v>0</v>
      </c>
      <c r="H252" t="s">
        <v>592</v>
      </c>
    </row>
    <row r="253" spans="1:8" x14ac:dyDescent="0.25">
      <c r="A253">
        <v>249</v>
      </c>
      <c r="B253" t="s">
        <v>991</v>
      </c>
      <c r="C253" t="s">
        <v>430</v>
      </c>
      <c r="D253" t="s">
        <v>47</v>
      </c>
      <c r="E253" t="s">
        <v>161</v>
      </c>
      <c r="F253">
        <v>135</v>
      </c>
      <c r="G253">
        <v>125.5</v>
      </c>
      <c r="H253" t="s">
        <v>591</v>
      </c>
    </row>
    <row r="254" spans="1:8" x14ac:dyDescent="0.25">
      <c r="A254">
        <v>250</v>
      </c>
      <c r="B254" t="s">
        <v>992</v>
      </c>
      <c r="C254" t="s">
        <v>431</v>
      </c>
      <c r="D254" t="s">
        <v>47</v>
      </c>
      <c r="E254" t="s">
        <v>163</v>
      </c>
      <c r="F254">
        <v>0</v>
      </c>
      <c r="G254">
        <v>0</v>
      </c>
      <c r="H254" t="s">
        <v>592</v>
      </c>
    </row>
    <row r="255" spans="1:8" x14ac:dyDescent="0.25">
      <c r="A255">
        <v>251</v>
      </c>
      <c r="B255" t="s">
        <v>993</v>
      </c>
      <c r="C255" t="s">
        <v>432</v>
      </c>
      <c r="D255" t="s">
        <v>47</v>
      </c>
      <c r="E255" t="s">
        <v>163</v>
      </c>
      <c r="F255">
        <v>195</v>
      </c>
      <c r="G255">
        <v>0</v>
      </c>
      <c r="H255" t="s">
        <v>591</v>
      </c>
    </row>
    <row r="256" spans="1:8" x14ac:dyDescent="0.25">
      <c r="A256">
        <v>252</v>
      </c>
      <c r="C256" t="s">
        <v>386</v>
      </c>
    </row>
    <row r="257" spans="1:8" x14ac:dyDescent="0.25">
      <c r="A257">
        <v>253</v>
      </c>
      <c r="B257" t="s">
        <v>994</v>
      </c>
      <c r="C257" t="s">
        <v>35</v>
      </c>
      <c r="D257" t="s">
        <v>47</v>
      </c>
      <c r="E257" t="s">
        <v>161</v>
      </c>
      <c r="F257">
        <v>192.4</v>
      </c>
      <c r="G257">
        <v>194.4</v>
      </c>
      <c r="H257" t="s">
        <v>592</v>
      </c>
    </row>
    <row r="258" spans="1:8" x14ac:dyDescent="0.25">
      <c r="A258">
        <v>254</v>
      </c>
      <c r="B258" t="s">
        <v>995</v>
      </c>
      <c r="C258" t="s">
        <v>433</v>
      </c>
      <c r="D258" t="s">
        <v>47</v>
      </c>
      <c r="E258" t="s">
        <v>163</v>
      </c>
      <c r="F258">
        <v>0</v>
      </c>
      <c r="G258">
        <v>0</v>
      </c>
      <c r="H258" t="s">
        <v>592</v>
      </c>
    </row>
    <row r="259" spans="1:8" x14ac:dyDescent="0.25">
      <c r="A259">
        <v>255</v>
      </c>
      <c r="B259" t="s">
        <v>996</v>
      </c>
      <c r="C259" t="s">
        <v>434</v>
      </c>
      <c r="D259" t="s">
        <v>47</v>
      </c>
      <c r="E259" t="s">
        <v>163</v>
      </c>
      <c r="F259">
        <v>0</v>
      </c>
      <c r="G259">
        <v>0</v>
      </c>
      <c r="H259" t="s">
        <v>592</v>
      </c>
    </row>
    <row r="260" spans="1:8" x14ac:dyDescent="0.25">
      <c r="A260">
        <v>256</v>
      </c>
      <c r="B260" t="s">
        <v>997</v>
      </c>
      <c r="C260" t="s">
        <v>435</v>
      </c>
      <c r="D260" t="s">
        <v>46</v>
      </c>
      <c r="E260" t="s">
        <v>150</v>
      </c>
      <c r="F260">
        <v>115</v>
      </c>
      <c r="G260">
        <v>112.5</v>
      </c>
      <c r="H260" t="s">
        <v>591</v>
      </c>
    </row>
    <row r="261" spans="1:8" x14ac:dyDescent="0.25">
      <c r="A261">
        <v>257</v>
      </c>
      <c r="B261" t="s">
        <v>998</v>
      </c>
      <c r="C261" t="s">
        <v>436</v>
      </c>
      <c r="D261" t="s">
        <v>46</v>
      </c>
      <c r="E261" t="s">
        <v>164</v>
      </c>
      <c r="F261">
        <v>82.5</v>
      </c>
      <c r="G261">
        <v>85</v>
      </c>
      <c r="H261" t="s">
        <v>592</v>
      </c>
    </row>
    <row r="262" spans="1:8" x14ac:dyDescent="0.25">
      <c r="A262">
        <v>258</v>
      </c>
      <c r="B262" t="s">
        <v>999</v>
      </c>
      <c r="C262" t="s">
        <v>437</v>
      </c>
      <c r="D262" t="s">
        <v>46</v>
      </c>
      <c r="E262" t="s">
        <v>165</v>
      </c>
      <c r="F262">
        <v>90</v>
      </c>
      <c r="G262">
        <v>0</v>
      </c>
      <c r="H262" t="s">
        <v>591</v>
      </c>
    </row>
    <row r="263" spans="1:8" x14ac:dyDescent="0.25">
      <c r="A263">
        <v>259</v>
      </c>
      <c r="B263" t="s">
        <v>1000</v>
      </c>
      <c r="C263" t="s">
        <v>438</v>
      </c>
      <c r="D263" t="s">
        <v>46</v>
      </c>
      <c r="E263" t="s">
        <v>119</v>
      </c>
      <c r="F263">
        <v>85</v>
      </c>
      <c r="G263">
        <v>78.55</v>
      </c>
      <c r="H263" t="s">
        <v>591</v>
      </c>
    </row>
    <row r="264" spans="1:8" x14ac:dyDescent="0.25">
      <c r="A264">
        <v>260</v>
      </c>
      <c r="B264" t="s">
        <v>1001</v>
      </c>
      <c r="C264" t="s">
        <v>439</v>
      </c>
      <c r="D264" t="s">
        <v>49</v>
      </c>
      <c r="E264" t="s">
        <v>166</v>
      </c>
      <c r="F264">
        <v>0</v>
      </c>
      <c r="G264">
        <v>0</v>
      </c>
      <c r="H264" t="s">
        <v>592</v>
      </c>
    </row>
    <row r="265" spans="1:8" x14ac:dyDescent="0.25">
      <c r="A265">
        <v>261</v>
      </c>
      <c r="B265" t="s">
        <v>1002</v>
      </c>
      <c r="C265" t="s">
        <v>440</v>
      </c>
      <c r="D265" t="s">
        <v>46</v>
      </c>
      <c r="E265" t="s">
        <v>152</v>
      </c>
      <c r="F265">
        <v>120</v>
      </c>
      <c r="G265">
        <v>122</v>
      </c>
      <c r="H265" t="s">
        <v>591</v>
      </c>
    </row>
    <row r="266" spans="1:8" x14ac:dyDescent="0.25">
      <c r="A266">
        <v>262</v>
      </c>
      <c r="B266" t="s">
        <v>1003</v>
      </c>
      <c r="C266" t="s">
        <v>441</v>
      </c>
      <c r="D266" t="s">
        <v>30</v>
      </c>
      <c r="E266" t="s">
        <v>167</v>
      </c>
      <c r="F266">
        <v>0</v>
      </c>
      <c r="G266">
        <v>0</v>
      </c>
      <c r="H266" t="s">
        <v>592</v>
      </c>
    </row>
    <row r="267" spans="1:8" x14ac:dyDescent="0.25">
      <c r="A267">
        <v>263</v>
      </c>
      <c r="B267" t="s">
        <v>1004</v>
      </c>
      <c r="C267" t="s">
        <v>442</v>
      </c>
      <c r="D267" t="s">
        <v>46</v>
      </c>
      <c r="E267" t="s">
        <v>119</v>
      </c>
      <c r="F267">
        <v>80</v>
      </c>
      <c r="G267">
        <v>77.05</v>
      </c>
      <c r="H267" t="s">
        <v>591</v>
      </c>
    </row>
    <row r="268" spans="1:8" x14ac:dyDescent="0.25">
      <c r="A268">
        <v>264</v>
      </c>
      <c r="B268" t="s">
        <v>1005</v>
      </c>
      <c r="C268" t="s">
        <v>443</v>
      </c>
      <c r="D268" t="s">
        <v>46</v>
      </c>
      <c r="E268" t="s">
        <v>148</v>
      </c>
      <c r="F268">
        <v>97.5</v>
      </c>
      <c r="G268">
        <v>0</v>
      </c>
      <c r="H268" t="s">
        <v>591</v>
      </c>
    </row>
    <row r="269" spans="1:8" x14ac:dyDescent="0.25">
      <c r="A269">
        <v>265</v>
      </c>
      <c r="B269" t="s">
        <v>1006</v>
      </c>
      <c r="C269" t="s">
        <v>444</v>
      </c>
      <c r="D269" t="s">
        <v>23</v>
      </c>
      <c r="E269" t="s">
        <v>152</v>
      </c>
      <c r="F269">
        <v>120</v>
      </c>
      <c r="G269">
        <v>122</v>
      </c>
      <c r="H269" t="s">
        <v>591</v>
      </c>
    </row>
    <row r="270" spans="1:8" x14ac:dyDescent="0.25">
      <c r="A270">
        <v>266</v>
      </c>
      <c r="B270" t="s">
        <v>1007</v>
      </c>
      <c r="C270" t="s">
        <v>445</v>
      </c>
      <c r="D270" t="s">
        <v>46</v>
      </c>
      <c r="E270" t="s">
        <v>110</v>
      </c>
      <c r="F270">
        <v>83</v>
      </c>
      <c r="G270">
        <v>85</v>
      </c>
      <c r="H270" t="s">
        <v>592</v>
      </c>
    </row>
    <row r="271" spans="1:8" x14ac:dyDescent="0.25">
      <c r="A271">
        <v>267</v>
      </c>
      <c r="B271" t="s">
        <v>1008</v>
      </c>
      <c r="C271" t="s">
        <v>446</v>
      </c>
      <c r="D271" t="s">
        <v>46</v>
      </c>
      <c r="E271" t="s">
        <v>168</v>
      </c>
      <c r="F271">
        <v>90</v>
      </c>
      <c r="G271">
        <v>0</v>
      </c>
      <c r="H271" t="s">
        <v>591</v>
      </c>
    </row>
    <row r="272" spans="1:8" x14ac:dyDescent="0.25">
      <c r="A272">
        <v>268</v>
      </c>
      <c r="B272" t="s">
        <v>1009</v>
      </c>
      <c r="C272" t="s">
        <v>447</v>
      </c>
      <c r="D272" t="s">
        <v>46</v>
      </c>
      <c r="E272" t="s">
        <v>169</v>
      </c>
      <c r="F272">
        <v>95</v>
      </c>
      <c r="G272">
        <v>92</v>
      </c>
      <c r="H272" t="s">
        <v>591</v>
      </c>
    </row>
    <row r="273" spans="1:8" x14ac:dyDescent="0.25">
      <c r="A273">
        <v>269</v>
      </c>
      <c r="B273" t="s">
        <v>1010</v>
      </c>
      <c r="C273" t="s">
        <v>448</v>
      </c>
      <c r="D273" t="s">
        <v>46</v>
      </c>
      <c r="E273" t="s">
        <v>158</v>
      </c>
      <c r="F273">
        <v>84.5</v>
      </c>
      <c r="G273">
        <v>87</v>
      </c>
      <c r="H273" t="s">
        <v>592</v>
      </c>
    </row>
    <row r="274" spans="1:8" x14ac:dyDescent="0.25">
      <c r="A274">
        <v>270</v>
      </c>
      <c r="B274" t="s">
        <v>1011</v>
      </c>
      <c r="C274" t="s">
        <v>449</v>
      </c>
      <c r="D274" t="s">
        <v>46</v>
      </c>
      <c r="E274" t="s">
        <v>158</v>
      </c>
      <c r="F274">
        <v>90</v>
      </c>
      <c r="G274">
        <v>84</v>
      </c>
      <c r="H274" t="s">
        <v>591</v>
      </c>
    </row>
    <row r="275" spans="1:8" x14ac:dyDescent="0.25">
      <c r="A275">
        <v>271</v>
      </c>
      <c r="B275" t="s">
        <v>1012</v>
      </c>
      <c r="C275" t="s">
        <v>450</v>
      </c>
      <c r="D275" t="s">
        <v>46</v>
      </c>
      <c r="E275" t="s">
        <v>151</v>
      </c>
      <c r="F275">
        <v>0</v>
      </c>
      <c r="G275">
        <v>0</v>
      </c>
      <c r="H275" t="s">
        <v>592</v>
      </c>
    </row>
    <row r="276" spans="1:8" x14ac:dyDescent="0.25">
      <c r="A276">
        <v>272</v>
      </c>
      <c r="B276" t="s">
        <v>1013</v>
      </c>
      <c r="C276" t="s">
        <v>451</v>
      </c>
      <c r="D276" t="s">
        <v>23</v>
      </c>
      <c r="E276" t="s">
        <v>152</v>
      </c>
      <c r="F276">
        <v>120</v>
      </c>
      <c r="G276">
        <v>122</v>
      </c>
      <c r="H276" t="s">
        <v>591</v>
      </c>
    </row>
    <row r="277" spans="1:8" x14ac:dyDescent="0.25">
      <c r="A277">
        <v>273</v>
      </c>
      <c r="B277" t="s">
        <v>1014</v>
      </c>
      <c r="C277" t="s">
        <v>452</v>
      </c>
      <c r="D277" t="s">
        <v>42</v>
      </c>
      <c r="E277" t="s">
        <v>170</v>
      </c>
      <c r="F277">
        <v>0</v>
      </c>
      <c r="G277">
        <v>0</v>
      </c>
      <c r="H277" t="s">
        <v>592</v>
      </c>
    </row>
    <row r="278" spans="1:8" x14ac:dyDescent="0.25">
      <c r="A278">
        <v>274</v>
      </c>
      <c r="B278" t="s">
        <v>1015</v>
      </c>
      <c r="C278" t="s">
        <v>454</v>
      </c>
      <c r="D278" t="s">
        <v>46</v>
      </c>
      <c r="E278" t="s">
        <v>110</v>
      </c>
      <c r="F278">
        <v>97.5</v>
      </c>
      <c r="G278">
        <v>92.5</v>
      </c>
      <c r="H278" t="s">
        <v>591</v>
      </c>
    </row>
    <row r="279" spans="1:8" x14ac:dyDescent="0.25">
      <c r="A279">
        <v>275</v>
      </c>
      <c r="B279" t="s">
        <v>1016</v>
      </c>
      <c r="C279" t="s">
        <v>455</v>
      </c>
      <c r="D279" t="s">
        <v>49</v>
      </c>
      <c r="E279" t="s">
        <v>171</v>
      </c>
      <c r="F279">
        <v>0</v>
      </c>
      <c r="G279">
        <v>0</v>
      </c>
      <c r="H279" t="s">
        <v>592</v>
      </c>
    </row>
    <row r="280" spans="1:8" x14ac:dyDescent="0.25">
      <c r="A280">
        <v>276</v>
      </c>
      <c r="B280" t="s">
        <v>1017</v>
      </c>
      <c r="C280" t="s">
        <v>456</v>
      </c>
      <c r="D280" t="s">
        <v>46</v>
      </c>
      <c r="E280" t="s">
        <v>95</v>
      </c>
      <c r="F280">
        <v>92.5</v>
      </c>
      <c r="G280">
        <v>92.5</v>
      </c>
      <c r="H280" t="s">
        <v>591</v>
      </c>
    </row>
    <row r="281" spans="1:8" x14ac:dyDescent="0.25">
      <c r="A281">
        <v>277</v>
      </c>
      <c r="B281" t="s">
        <v>1018</v>
      </c>
      <c r="C281" t="s">
        <v>457</v>
      </c>
      <c r="D281" t="s">
        <v>46</v>
      </c>
      <c r="E281" t="s">
        <v>169</v>
      </c>
      <c r="F281">
        <v>95</v>
      </c>
      <c r="G281">
        <v>92</v>
      </c>
      <c r="H281" t="s">
        <v>591</v>
      </c>
    </row>
    <row r="282" spans="1:8" x14ac:dyDescent="0.25">
      <c r="A282">
        <v>278</v>
      </c>
      <c r="B282" t="s">
        <v>1019</v>
      </c>
      <c r="C282" t="s">
        <v>458</v>
      </c>
      <c r="D282" t="s">
        <v>46</v>
      </c>
      <c r="E282" t="s">
        <v>172</v>
      </c>
      <c r="F282">
        <v>0</v>
      </c>
      <c r="G282">
        <v>0</v>
      </c>
      <c r="H282" t="s">
        <v>592</v>
      </c>
    </row>
    <row r="283" spans="1:8" x14ac:dyDescent="0.25">
      <c r="A283">
        <v>279</v>
      </c>
      <c r="B283" t="s">
        <v>1020</v>
      </c>
      <c r="C283" t="s">
        <v>459</v>
      </c>
      <c r="D283" t="s">
        <v>46</v>
      </c>
      <c r="E283" t="s">
        <v>173</v>
      </c>
      <c r="F283">
        <v>95</v>
      </c>
      <c r="G283">
        <v>90</v>
      </c>
      <c r="H283" t="s">
        <v>591</v>
      </c>
    </row>
    <row r="284" spans="1:8" x14ac:dyDescent="0.25">
      <c r="A284">
        <v>280</v>
      </c>
      <c r="B284" t="s">
        <v>1021</v>
      </c>
      <c r="C284" t="s">
        <v>460</v>
      </c>
      <c r="D284" t="s">
        <v>46</v>
      </c>
      <c r="E284" t="s">
        <v>148</v>
      </c>
      <c r="F284">
        <v>92.5</v>
      </c>
      <c r="G284">
        <v>0</v>
      </c>
      <c r="H284" t="s">
        <v>591</v>
      </c>
    </row>
    <row r="285" spans="1:8" x14ac:dyDescent="0.25">
      <c r="A285">
        <v>281</v>
      </c>
      <c r="B285" t="s">
        <v>1022</v>
      </c>
      <c r="C285" t="s">
        <v>461</v>
      </c>
      <c r="D285" t="s">
        <v>26</v>
      </c>
      <c r="E285" t="s">
        <v>158</v>
      </c>
      <c r="F285">
        <v>90</v>
      </c>
      <c r="G285">
        <v>84</v>
      </c>
      <c r="H285" t="s">
        <v>591</v>
      </c>
    </row>
    <row r="286" spans="1:8" x14ac:dyDescent="0.25">
      <c r="A286">
        <v>282</v>
      </c>
      <c r="C286" t="s">
        <v>386</v>
      </c>
    </row>
    <row r="287" spans="1:8" x14ac:dyDescent="0.25">
      <c r="A287">
        <v>283</v>
      </c>
      <c r="B287" t="s">
        <v>1023</v>
      </c>
      <c r="C287" t="s">
        <v>462</v>
      </c>
      <c r="D287" t="s">
        <v>46</v>
      </c>
      <c r="E287" t="s">
        <v>171</v>
      </c>
      <c r="F287">
        <v>90</v>
      </c>
      <c r="G287">
        <v>0</v>
      </c>
      <c r="H287" t="s">
        <v>591</v>
      </c>
    </row>
    <row r="288" spans="1:8" x14ac:dyDescent="0.25">
      <c r="A288">
        <v>284</v>
      </c>
      <c r="B288" t="s">
        <v>1024</v>
      </c>
      <c r="C288" t="s">
        <v>463</v>
      </c>
      <c r="D288" t="s">
        <v>46</v>
      </c>
      <c r="E288" t="s">
        <v>125</v>
      </c>
      <c r="F288">
        <v>83</v>
      </c>
      <c r="G288">
        <v>80</v>
      </c>
      <c r="H288" t="s">
        <v>592</v>
      </c>
    </row>
    <row r="289" spans="1:8" x14ac:dyDescent="0.25">
      <c r="A289">
        <v>285</v>
      </c>
      <c r="B289" t="s">
        <v>1025</v>
      </c>
      <c r="C289" t="s">
        <v>464</v>
      </c>
      <c r="D289" t="s">
        <v>46</v>
      </c>
      <c r="E289" t="s">
        <v>157</v>
      </c>
      <c r="F289">
        <v>90</v>
      </c>
      <c r="G289">
        <v>85</v>
      </c>
      <c r="H289" t="s">
        <v>591</v>
      </c>
    </row>
    <row r="290" spans="1:8" x14ac:dyDescent="0.25">
      <c r="A290">
        <v>286</v>
      </c>
      <c r="B290" t="s">
        <v>1026</v>
      </c>
      <c r="C290" t="s">
        <v>465</v>
      </c>
      <c r="D290" t="s">
        <v>42</v>
      </c>
      <c r="E290" t="s">
        <v>125</v>
      </c>
      <c r="F290">
        <v>90</v>
      </c>
      <c r="G290">
        <v>80</v>
      </c>
      <c r="H290" t="s">
        <v>591</v>
      </c>
    </row>
    <row r="291" spans="1:8" x14ac:dyDescent="0.25">
      <c r="A291">
        <v>287</v>
      </c>
      <c r="B291" t="s">
        <v>1027</v>
      </c>
      <c r="C291" t="s">
        <v>466</v>
      </c>
      <c r="D291" t="s">
        <v>46</v>
      </c>
      <c r="E291" t="s">
        <v>148</v>
      </c>
      <c r="F291">
        <v>0</v>
      </c>
      <c r="G291">
        <v>0</v>
      </c>
      <c r="H291" t="s">
        <v>592</v>
      </c>
    </row>
    <row r="292" spans="1:8" x14ac:dyDescent="0.25">
      <c r="A292">
        <v>288</v>
      </c>
      <c r="B292" t="s">
        <v>1028</v>
      </c>
      <c r="C292" t="s">
        <v>467</v>
      </c>
      <c r="D292" t="s">
        <v>46</v>
      </c>
      <c r="E292" t="s">
        <v>116</v>
      </c>
      <c r="F292">
        <v>90</v>
      </c>
      <c r="G292">
        <v>0</v>
      </c>
      <c r="H292" t="s">
        <v>591</v>
      </c>
    </row>
    <row r="293" spans="1:8" x14ac:dyDescent="0.25">
      <c r="A293">
        <v>289</v>
      </c>
      <c r="B293" t="s">
        <v>1029</v>
      </c>
      <c r="C293" t="s">
        <v>468</v>
      </c>
      <c r="D293" t="s">
        <v>42</v>
      </c>
      <c r="E293" t="s">
        <v>125</v>
      </c>
      <c r="F293">
        <v>90</v>
      </c>
      <c r="G293">
        <v>80</v>
      </c>
      <c r="H293" t="s">
        <v>591</v>
      </c>
    </row>
    <row r="294" spans="1:8" x14ac:dyDescent="0.25">
      <c r="A294">
        <v>290</v>
      </c>
      <c r="B294" t="s">
        <v>1030</v>
      </c>
      <c r="C294" t="s">
        <v>469</v>
      </c>
      <c r="D294" t="s">
        <v>46</v>
      </c>
      <c r="E294" t="s">
        <v>169</v>
      </c>
      <c r="F294">
        <v>88</v>
      </c>
      <c r="G294">
        <v>90</v>
      </c>
      <c r="H294" t="s">
        <v>592</v>
      </c>
    </row>
    <row r="295" spans="1:8" x14ac:dyDescent="0.25">
      <c r="A295">
        <v>291</v>
      </c>
      <c r="B295" t="s">
        <v>1031</v>
      </c>
      <c r="C295" t="s">
        <v>470</v>
      </c>
      <c r="D295" t="s">
        <v>46</v>
      </c>
      <c r="E295" t="s">
        <v>119</v>
      </c>
      <c r="F295">
        <v>85</v>
      </c>
      <c r="G295">
        <v>78.55</v>
      </c>
      <c r="H295" t="s">
        <v>591</v>
      </c>
    </row>
    <row r="296" spans="1:8" x14ac:dyDescent="0.25">
      <c r="A296">
        <v>292</v>
      </c>
      <c r="B296" t="s">
        <v>1032</v>
      </c>
      <c r="C296" t="s">
        <v>471</v>
      </c>
      <c r="D296" t="s">
        <v>46</v>
      </c>
      <c r="E296" t="s">
        <v>110</v>
      </c>
      <c r="F296">
        <v>90</v>
      </c>
      <c r="G296">
        <v>85</v>
      </c>
      <c r="H296" t="s">
        <v>591</v>
      </c>
    </row>
    <row r="297" spans="1:8" x14ac:dyDescent="0.25">
      <c r="A297">
        <v>293</v>
      </c>
      <c r="B297" t="s">
        <v>1033</v>
      </c>
      <c r="C297" t="s">
        <v>472</v>
      </c>
      <c r="D297" t="s">
        <v>42</v>
      </c>
      <c r="E297" t="s">
        <v>119</v>
      </c>
      <c r="F297">
        <v>0</v>
      </c>
      <c r="G297">
        <v>0</v>
      </c>
      <c r="H297" t="s">
        <v>592</v>
      </c>
    </row>
    <row r="298" spans="1:8" x14ac:dyDescent="0.25">
      <c r="A298">
        <v>294</v>
      </c>
      <c r="B298" t="s">
        <v>1034</v>
      </c>
      <c r="C298" t="s">
        <v>473</v>
      </c>
      <c r="D298" t="s">
        <v>42</v>
      </c>
      <c r="E298" t="s">
        <v>124</v>
      </c>
      <c r="F298">
        <v>120</v>
      </c>
      <c r="G298">
        <v>0</v>
      </c>
      <c r="H298" t="s">
        <v>591</v>
      </c>
    </row>
    <row r="299" spans="1:8" x14ac:dyDescent="0.25">
      <c r="A299">
        <v>295</v>
      </c>
      <c r="B299" t="s">
        <v>1035</v>
      </c>
      <c r="C299" t="s">
        <v>474</v>
      </c>
      <c r="D299" t="s">
        <v>46</v>
      </c>
      <c r="E299" t="s">
        <v>173</v>
      </c>
      <c r="F299">
        <v>90</v>
      </c>
      <c r="G299">
        <v>85</v>
      </c>
      <c r="H299" t="s">
        <v>591</v>
      </c>
    </row>
    <row r="300" spans="1:8" x14ac:dyDescent="0.25">
      <c r="A300">
        <v>296</v>
      </c>
      <c r="B300" t="s">
        <v>1036</v>
      </c>
      <c r="C300" t="s">
        <v>475</v>
      </c>
      <c r="D300" t="s">
        <v>42</v>
      </c>
      <c r="E300" t="s">
        <v>152</v>
      </c>
      <c r="F300">
        <v>95</v>
      </c>
      <c r="G300">
        <v>92</v>
      </c>
      <c r="H300" t="s">
        <v>591</v>
      </c>
    </row>
    <row r="301" spans="1:8" x14ac:dyDescent="0.25">
      <c r="A301">
        <v>297</v>
      </c>
      <c r="B301" t="s">
        <v>1037</v>
      </c>
      <c r="C301" t="s">
        <v>476</v>
      </c>
      <c r="D301" t="s">
        <v>42</v>
      </c>
      <c r="E301" t="s">
        <v>174</v>
      </c>
      <c r="F301">
        <v>0</v>
      </c>
      <c r="G301">
        <v>0</v>
      </c>
      <c r="H301" t="s">
        <v>592</v>
      </c>
    </row>
    <row r="302" spans="1:8" x14ac:dyDescent="0.25">
      <c r="A302">
        <v>298</v>
      </c>
      <c r="B302" t="s">
        <v>1038</v>
      </c>
      <c r="C302" t="s">
        <v>477</v>
      </c>
      <c r="D302" t="s">
        <v>24</v>
      </c>
      <c r="E302" t="s">
        <v>175</v>
      </c>
      <c r="F302">
        <v>0</v>
      </c>
      <c r="G302">
        <v>0</v>
      </c>
      <c r="H302" t="s">
        <v>592</v>
      </c>
    </row>
    <row r="303" spans="1:8" x14ac:dyDescent="0.25">
      <c r="A303">
        <v>299</v>
      </c>
      <c r="C303" t="s">
        <v>386</v>
      </c>
    </row>
    <row r="304" spans="1:8" x14ac:dyDescent="0.25">
      <c r="A304">
        <v>300</v>
      </c>
      <c r="B304" t="s">
        <v>1039</v>
      </c>
      <c r="C304" t="s">
        <v>478</v>
      </c>
      <c r="D304" t="s">
        <v>24</v>
      </c>
      <c r="E304" t="s">
        <v>175</v>
      </c>
      <c r="F304">
        <v>0</v>
      </c>
      <c r="G304">
        <v>0</v>
      </c>
      <c r="H304" t="s">
        <v>592</v>
      </c>
    </row>
    <row r="305" spans="1:8" x14ac:dyDescent="0.25">
      <c r="A305">
        <v>301</v>
      </c>
      <c r="C305" t="s">
        <v>386</v>
      </c>
    </row>
    <row r="306" spans="1:8" x14ac:dyDescent="0.25">
      <c r="A306">
        <v>302</v>
      </c>
      <c r="B306" t="s">
        <v>1040</v>
      </c>
      <c r="C306" t="s">
        <v>479</v>
      </c>
      <c r="D306" t="s">
        <v>24</v>
      </c>
      <c r="E306" t="s">
        <v>175</v>
      </c>
      <c r="F306">
        <v>0</v>
      </c>
      <c r="G306">
        <v>0</v>
      </c>
      <c r="H306" t="s">
        <v>592</v>
      </c>
    </row>
    <row r="307" spans="1:8" x14ac:dyDescent="0.25">
      <c r="A307">
        <v>303</v>
      </c>
      <c r="C307" t="s">
        <v>386</v>
      </c>
    </row>
    <row r="308" spans="1:8" x14ac:dyDescent="0.25">
      <c r="A308">
        <v>304</v>
      </c>
      <c r="B308" t="s">
        <v>1041</v>
      </c>
      <c r="C308" t="s">
        <v>480</v>
      </c>
      <c r="D308" t="s">
        <v>26</v>
      </c>
      <c r="E308" t="s">
        <v>176</v>
      </c>
      <c r="F308">
        <v>78</v>
      </c>
      <c r="G308">
        <v>0</v>
      </c>
      <c r="H308" t="s">
        <v>591</v>
      </c>
    </row>
    <row r="309" spans="1:8" x14ac:dyDescent="0.25">
      <c r="A309">
        <v>305</v>
      </c>
      <c r="B309" t="s">
        <v>1042</v>
      </c>
      <c r="C309" t="s">
        <v>481</v>
      </c>
      <c r="D309" t="s">
        <v>25</v>
      </c>
      <c r="E309" t="s">
        <v>110</v>
      </c>
      <c r="F309">
        <v>89.5</v>
      </c>
      <c r="G309">
        <v>91.5</v>
      </c>
      <c r="H309" t="s">
        <v>592</v>
      </c>
    </row>
    <row r="310" spans="1:8" x14ac:dyDescent="0.25">
      <c r="A310">
        <v>306</v>
      </c>
      <c r="B310" t="s">
        <v>1043</v>
      </c>
      <c r="C310" t="s">
        <v>482</v>
      </c>
      <c r="D310" t="s">
        <v>26</v>
      </c>
      <c r="E310" t="s">
        <v>177</v>
      </c>
      <c r="F310">
        <v>80</v>
      </c>
      <c r="G310">
        <v>75</v>
      </c>
      <c r="H310" t="s">
        <v>591</v>
      </c>
    </row>
    <row r="311" spans="1:8" x14ac:dyDescent="0.25">
      <c r="A311">
        <v>307</v>
      </c>
      <c r="B311" t="s">
        <v>1044</v>
      </c>
      <c r="C311" t="s">
        <v>483</v>
      </c>
      <c r="D311" t="s">
        <v>25</v>
      </c>
      <c r="E311" t="s">
        <v>178</v>
      </c>
      <c r="F311">
        <v>0</v>
      </c>
      <c r="G311">
        <v>0</v>
      </c>
      <c r="H311" t="s">
        <v>592</v>
      </c>
    </row>
    <row r="312" spans="1:8" x14ac:dyDescent="0.25">
      <c r="A312">
        <v>308</v>
      </c>
      <c r="B312" t="s">
        <v>1045</v>
      </c>
      <c r="C312" t="s">
        <v>484</v>
      </c>
      <c r="D312" t="s">
        <v>26</v>
      </c>
      <c r="E312" t="s">
        <v>154</v>
      </c>
      <c r="F312">
        <v>85</v>
      </c>
      <c r="G312">
        <v>72.5</v>
      </c>
      <c r="H312" t="s">
        <v>591</v>
      </c>
    </row>
    <row r="313" spans="1:8" x14ac:dyDescent="0.25">
      <c r="A313">
        <v>309</v>
      </c>
      <c r="B313" t="s">
        <v>1046</v>
      </c>
      <c r="C313" t="s">
        <v>486</v>
      </c>
      <c r="D313" t="s">
        <v>26</v>
      </c>
      <c r="E313" t="s">
        <v>156</v>
      </c>
      <c r="F313">
        <v>0</v>
      </c>
      <c r="G313">
        <v>0</v>
      </c>
      <c r="H313" t="s">
        <v>592</v>
      </c>
    </row>
    <row r="314" spans="1:8" x14ac:dyDescent="0.25">
      <c r="A314">
        <v>310</v>
      </c>
      <c r="B314" t="s">
        <v>1047</v>
      </c>
      <c r="C314" t="s">
        <v>487</v>
      </c>
      <c r="D314" t="s">
        <v>26</v>
      </c>
      <c r="E314" t="s">
        <v>179</v>
      </c>
      <c r="F314">
        <v>85</v>
      </c>
      <c r="G314">
        <v>0</v>
      </c>
      <c r="H314" t="s">
        <v>591</v>
      </c>
    </row>
    <row r="315" spans="1:8" x14ac:dyDescent="0.25">
      <c r="A315">
        <v>311</v>
      </c>
      <c r="B315" t="s">
        <v>1048</v>
      </c>
      <c r="C315" t="s">
        <v>488</v>
      </c>
      <c r="D315" t="s">
        <v>26</v>
      </c>
      <c r="E315" t="s">
        <v>1049</v>
      </c>
      <c r="F315">
        <v>0</v>
      </c>
      <c r="G315">
        <v>0</v>
      </c>
      <c r="H315" t="s">
        <v>592</v>
      </c>
    </row>
    <row r="316" spans="1:8" x14ac:dyDescent="0.25">
      <c r="A316">
        <v>312</v>
      </c>
      <c r="B316" t="s">
        <v>1050</v>
      </c>
      <c r="C316" t="s">
        <v>489</v>
      </c>
      <c r="D316" t="s">
        <v>26</v>
      </c>
      <c r="E316" t="s">
        <v>95</v>
      </c>
      <c r="F316">
        <v>80</v>
      </c>
      <c r="G316">
        <v>77</v>
      </c>
      <c r="H316" t="s">
        <v>591</v>
      </c>
    </row>
    <row r="317" spans="1:8" x14ac:dyDescent="0.25">
      <c r="A317">
        <v>313</v>
      </c>
      <c r="B317" t="s">
        <v>1051</v>
      </c>
      <c r="C317" t="s">
        <v>490</v>
      </c>
      <c r="D317" t="s">
        <v>26</v>
      </c>
      <c r="E317" t="s">
        <v>112</v>
      </c>
      <c r="F317">
        <v>77.5</v>
      </c>
      <c r="G317">
        <v>71</v>
      </c>
      <c r="H317" t="s">
        <v>591</v>
      </c>
    </row>
    <row r="318" spans="1:8" x14ac:dyDescent="0.25">
      <c r="A318">
        <v>314</v>
      </c>
      <c r="B318" t="s">
        <v>1052</v>
      </c>
      <c r="C318" t="s">
        <v>491</v>
      </c>
      <c r="D318" t="s">
        <v>26</v>
      </c>
      <c r="E318" t="s">
        <v>95</v>
      </c>
      <c r="F318">
        <v>75</v>
      </c>
      <c r="G318">
        <v>77</v>
      </c>
      <c r="H318" t="s">
        <v>592</v>
      </c>
    </row>
    <row r="319" spans="1:8" x14ac:dyDescent="0.25">
      <c r="A319">
        <v>315</v>
      </c>
      <c r="B319" t="s">
        <v>1053</v>
      </c>
      <c r="C319" t="s">
        <v>492</v>
      </c>
      <c r="D319" t="s">
        <v>26</v>
      </c>
      <c r="E319" t="s">
        <v>180</v>
      </c>
      <c r="F319">
        <v>67.5</v>
      </c>
      <c r="G319">
        <v>63.5</v>
      </c>
      <c r="H319" t="s">
        <v>591</v>
      </c>
    </row>
    <row r="320" spans="1:8" x14ac:dyDescent="0.25">
      <c r="A320">
        <v>316</v>
      </c>
      <c r="B320" t="s">
        <v>1054</v>
      </c>
      <c r="C320" t="s">
        <v>493</v>
      </c>
      <c r="D320" t="s">
        <v>26</v>
      </c>
      <c r="E320" t="s">
        <v>154</v>
      </c>
      <c r="F320">
        <v>68</v>
      </c>
      <c r="G320">
        <v>70</v>
      </c>
      <c r="H320" t="s">
        <v>592</v>
      </c>
    </row>
    <row r="321" spans="1:8" x14ac:dyDescent="0.25">
      <c r="A321">
        <v>317</v>
      </c>
      <c r="B321" t="s">
        <v>1055</v>
      </c>
      <c r="C321" t="s">
        <v>485</v>
      </c>
      <c r="D321" t="s">
        <v>26</v>
      </c>
      <c r="E321" t="s">
        <v>154</v>
      </c>
      <c r="F321">
        <v>85</v>
      </c>
      <c r="G321">
        <v>72.5</v>
      </c>
      <c r="H321" t="s">
        <v>591</v>
      </c>
    </row>
    <row r="322" spans="1:8" x14ac:dyDescent="0.25">
      <c r="A322">
        <v>318</v>
      </c>
      <c r="B322" t="s">
        <v>1056</v>
      </c>
      <c r="C322" t="s">
        <v>494</v>
      </c>
      <c r="D322" t="s">
        <v>26</v>
      </c>
      <c r="E322" t="s">
        <v>177</v>
      </c>
      <c r="F322">
        <v>72.5</v>
      </c>
      <c r="G322">
        <v>75</v>
      </c>
      <c r="H322" t="s">
        <v>592</v>
      </c>
    </row>
    <row r="323" spans="1:8" x14ac:dyDescent="0.25">
      <c r="A323">
        <v>319</v>
      </c>
      <c r="B323" t="s">
        <v>1057</v>
      </c>
      <c r="C323" t="s">
        <v>495</v>
      </c>
      <c r="D323" t="s">
        <v>26</v>
      </c>
      <c r="E323" t="s">
        <v>181</v>
      </c>
      <c r="F323">
        <v>82.5</v>
      </c>
      <c r="G323">
        <v>78</v>
      </c>
      <c r="H323" t="s">
        <v>591</v>
      </c>
    </row>
    <row r="324" spans="1:8" x14ac:dyDescent="0.25">
      <c r="A324">
        <v>320</v>
      </c>
      <c r="B324" t="s">
        <v>1058</v>
      </c>
      <c r="C324" t="s">
        <v>496</v>
      </c>
      <c r="D324" t="s">
        <v>26</v>
      </c>
      <c r="E324" t="s">
        <v>176</v>
      </c>
      <c r="F324">
        <v>0</v>
      </c>
      <c r="G324">
        <v>0</v>
      </c>
      <c r="H324" t="s">
        <v>592</v>
      </c>
    </row>
    <row r="325" spans="1:8" x14ac:dyDescent="0.25">
      <c r="A325">
        <v>321</v>
      </c>
      <c r="B325" t="s">
        <v>1059</v>
      </c>
      <c r="C325" t="s">
        <v>497</v>
      </c>
      <c r="D325" t="s">
        <v>26</v>
      </c>
      <c r="E325" t="s">
        <v>179</v>
      </c>
      <c r="F325">
        <v>85</v>
      </c>
      <c r="G325">
        <v>0</v>
      </c>
      <c r="H325" t="s">
        <v>591</v>
      </c>
    </row>
    <row r="326" spans="1:8" x14ac:dyDescent="0.25">
      <c r="A326">
        <v>322</v>
      </c>
      <c r="B326" t="s">
        <v>1060</v>
      </c>
      <c r="C326" t="s">
        <v>498</v>
      </c>
      <c r="D326" t="s">
        <v>26</v>
      </c>
      <c r="E326" t="s">
        <v>177</v>
      </c>
      <c r="F326">
        <v>71</v>
      </c>
      <c r="G326">
        <v>75</v>
      </c>
      <c r="H326" t="s">
        <v>592</v>
      </c>
    </row>
    <row r="327" spans="1:8" x14ac:dyDescent="0.25">
      <c r="A327">
        <v>323</v>
      </c>
      <c r="B327" t="s">
        <v>1061</v>
      </c>
      <c r="C327" t="s">
        <v>499</v>
      </c>
      <c r="D327" t="s">
        <v>26</v>
      </c>
      <c r="E327" t="s">
        <v>112</v>
      </c>
      <c r="F327">
        <v>77.5</v>
      </c>
      <c r="G327">
        <v>71</v>
      </c>
      <c r="H327" t="s">
        <v>591</v>
      </c>
    </row>
    <row r="328" spans="1:8" x14ac:dyDescent="0.25">
      <c r="A328">
        <v>324</v>
      </c>
      <c r="B328" t="s">
        <v>1062</v>
      </c>
      <c r="C328" t="s">
        <v>500</v>
      </c>
      <c r="D328" t="s">
        <v>26</v>
      </c>
      <c r="E328" t="s">
        <v>182</v>
      </c>
      <c r="F328">
        <v>0</v>
      </c>
      <c r="G328">
        <v>0</v>
      </c>
      <c r="H328" t="s">
        <v>592</v>
      </c>
    </row>
    <row r="329" spans="1:8" x14ac:dyDescent="0.25">
      <c r="A329">
        <v>325</v>
      </c>
      <c r="B329" t="s">
        <v>1063</v>
      </c>
      <c r="C329" t="s">
        <v>501</v>
      </c>
      <c r="D329" t="s">
        <v>26</v>
      </c>
      <c r="E329" t="s">
        <v>181</v>
      </c>
      <c r="F329">
        <v>75</v>
      </c>
      <c r="G329">
        <v>70</v>
      </c>
      <c r="H329" t="s">
        <v>591</v>
      </c>
    </row>
    <row r="330" spans="1:8" x14ac:dyDescent="0.25">
      <c r="A330">
        <v>326</v>
      </c>
      <c r="B330" t="s">
        <v>1064</v>
      </c>
      <c r="C330" t="s">
        <v>502</v>
      </c>
      <c r="D330" t="s">
        <v>26</v>
      </c>
      <c r="E330" t="s">
        <v>182</v>
      </c>
      <c r="F330">
        <v>0</v>
      </c>
      <c r="G330">
        <v>0</v>
      </c>
      <c r="H330" t="s">
        <v>592</v>
      </c>
    </row>
    <row r="331" spans="1:8" x14ac:dyDescent="0.25">
      <c r="A331">
        <v>327</v>
      </c>
      <c r="B331" t="s">
        <v>1065</v>
      </c>
      <c r="C331" t="s">
        <v>503</v>
      </c>
      <c r="D331" t="s">
        <v>26</v>
      </c>
      <c r="E331" t="s">
        <v>181</v>
      </c>
      <c r="F331">
        <v>68</v>
      </c>
      <c r="G331">
        <v>65</v>
      </c>
      <c r="H331" t="s">
        <v>591</v>
      </c>
    </row>
    <row r="332" spans="1:8" x14ac:dyDescent="0.25">
      <c r="A332">
        <v>328</v>
      </c>
      <c r="B332" t="s">
        <v>1066</v>
      </c>
      <c r="C332" t="s">
        <v>504</v>
      </c>
      <c r="D332" t="s">
        <v>26</v>
      </c>
      <c r="E332" t="s">
        <v>110</v>
      </c>
      <c r="F332">
        <v>76</v>
      </c>
      <c r="G332">
        <v>72</v>
      </c>
      <c r="H332" t="s">
        <v>591</v>
      </c>
    </row>
    <row r="333" spans="1:8" x14ac:dyDescent="0.25">
      <c r="A333">
        <v>329</v>
      </c>
      <c r="B333" t="s">
        <v>1067</v>
      </c>
      <c r="C333" t="s">
        <v>505</v>
      </c>
      <c r="D333" t="s">
        <v>26</v>
      </c>
      <c r="E333" t="s">
        <v>183</v>
      </c>
      <c r="F333">
        <v>0</v>
      </c>
      <c r="G333">
        <v>0</v>
      </c>
      <c r="H333" t="s">
        <v>592</v>
      </c>
    </row>
    <row r="334" spans="1:8" x14ac:dyDescent="0.25">
      <c r="A334">
        <v>330</v>
      </c>
      <c r="B334" t="s">
        <v>1068</v>
      </c>
      <c r="C334" t="s">
        <v>506</v>
      </c>
      <c r="D334" t="s">
        <v>26</v>
      </c>
      <c r="E334" t="s">
        <v>121</v>
      </c>
      <c r="F334">
        <v>47.5</v>
      </c>
      <c r="G334">
        <v>0</v>
      </c>
      <c r="H334" t="s">
        <v>591</v>
      </c>
    </row>
    <row r="335" spans="1:8" x14ac:dyDescent="0.25">
      <c r="A335">
        <v>331</v>
      </c>
      <c r="B335" t="s">
        <v>1069</v>
      </c>
      <c r="C335" t="s">
        <v>507</v>
      </c>
      <c r="D335" t="s">
        <v>26</v>
      </c>
      <c r="E335" t="s">
        <v>181</v>
      </c>
      <c r="F335">
        <v>60</v>
      </c>
      <c r="G335">
        <v>62</v>
      </c>
      <c r="H335" t="s">
        <v>592</v>
      </c>
    </row>
    <row r="336" spans="1:8" x14ac:dyDescent="0.25">
      <c r="A336">
        <v>332</v>
      </c>
      <c r="B336" t="s">
        <v>1070</v>
      </c>
      <c r="C336" t="s">
        <v>508</v>
      </c>
      <c r="D336" t="s">
        <v>26</v>
      </c>
      <c r="E336" t="s">
        <v>110</v>
      </c>
      <c r="F336">
        <v>725</v>
      </c>
      <c r="G336">
        <v>67</v>
      </c>
      <c r="H336" t="s">
        <v>591</v>
      </c>
    </row>
    <row r="337" spans="1:8" x14ac:dyDescent="0.25">
      <c r="A337">
        <v>333</v>
      </c>
      <c r="B337" t="s">
        <v>1071</v>
      </c>
      <c r="C337" t="s">
        <v>509</v>
      </c>
      <c r="D337" t="s">
        <v>26</v>
      </c>
      <c r="E337" t="s">
        <v>110</v>
      </c>
      <c r="F337">
        <v>50</v>
      </c>
      <c r="G337">
        <v>52</v>
      </c>
      <c r="H337" t="s">
        <v>592</v>
      </c>
    </row>
    <row r="338" spans="1:8" x14ac:dyDescent="0.25">
      <c r="A338">
        <v>334</v>
      </c>
      <c r="B338" t="s">
        <v>1072</v>
      </c>
      <c r="C338" t="s">
        <v>510</v>
      </c>
      <c r="D338" t="s">
        <v>26</v>
      </c>
      <c r="E338" t="s">
        <v>181</v>
      </c>
      <c r="F338">
        <v>75</v>
      </c>
      <c r="G338">
        <v>65</v>
      </c>
      <c r="H338" t="s">
        <v>591</v>
      </c>
    </row>
    <row r="339" spans="1:8" x14ac:dyDescent="0.25">
      <c r="A339">
        <v>335</v>
      </c>
      <c r="B339" t="s">
        <v>1073</v>
      </c>
      <c r="C339" t="s">
        <v>511</v>
      </c>
      <c r="D339" t="s">
        <v>26</v>
      </c>
      <c r="E339" t="s">
        <v>110</v>
      </c>
      <c r="F339">
        <v>66</v>
      </c>
      <c r="G339">
        <v>68</v>
      </c>
      <c r="H339" t="s">
        <v>592</v>
      </c>
    </row>
    <row r="340" spans="1:8" x14ac:dyDescent="0.25">
      <c r="A340">
        <v>336</v>
      </c>
      <c r="B340" t="s">
        <v>1074</v>
      </c>
      <c r="C340" t="s">
        <v>512</v>
      </c>
      <c r="D340" t="s">
        <v>26</v>
      </c>
      <c r="E340" t="s">
        <v>110</v>
      </c>
      <c r="F340">
        <v>55</v>
      </c>
      <c r="G340">
        <v>52</v>
      </c>
      <c r="H340" t="s">
        <v>591</v>
      </c>
    </row>
    <row r="341" spans="1:8" x14ac:dyDescent="0.25">
      <c r="A341">
        <v>337</v>
      </c>
      <c r="B341" t="s">
        <v>1075</v>
      </c>
      <c r="C341" t="s">
        <v>513</v>
      </c>
      <c r="D341" t="s">
        <v>53</v>
      </c>
      <c r="E341" t="s">
        <v>184</v>
      </c>
      <c r="F341">
        <v>55</v>
      </c>
      <c r="G341">
        <v>57.5</v>
      </c>
      <c r="H341" t="s">
        <v>592</v>
      </c>
    </row>
    <row r="342" spans="1:8" x14ac:dyDescent="0.25">
      <c r="A342">
        <v>338</v>
      </c>
      <c r="B342" t="s">
        <v>1076</v>
      </c>
      <c r="C342" t="s">
        <v>514</v>
      </c>
      <c r="D342" t="s">
        <v>53</v>
      </c>
      <c r="E342" t="s">
        <v>184</v>
      </c>
      <c r="F342">
        <v>57.5</v>
      </c>
      <c r="G342">
        <v>57.5</v>
      </c>
      <c r="H342" t="s">
        <v>591</v>
      </c>
    </row>
    <row r="343" spans="1:8" x14ac:dyDescent="0.25">
      <c r="A343">
        <v>339</v>
      </c>
      <c r="B343" t="s">
        <v>1077</v>
      </c>
      <c r="C343" t="s">
        <v>515</v>
      </c>
      <c r="D343" t="s">
        <v>53</v>
      </c>
      <c r="E343" t="s">
        <v>185</v>
      </c>
      <c r="F343">
        <v>53</v>
      </c>
      <c r="G343">
        <v>55</v>
      </c>
      <c r="H343" t="s">
        <v>592</v>
      </c>
    </row>
    <row r="344" spans="1:8" x14ac:dyDescent="0.25">
      <c r="A344">
        <v>340</v>
      </c>
      <c r="B344" t="s">
        <v>1078</v>
      </c>
      <c r="C344" t="s">
        <v>516</v>
      </c>
      <c r="D344" t="s">
        <v>53</v>
      </c>
      <c r="E344" t="s">
        <v>121</v>
      </c>
      <c r="F344">
        <v>0</v>
      </c>
      <c r="G344">
        <v>0</v>
      </c>
      <c r="H344" t="s">
        <v>592</v>
      </c>
    </row>
    <row r="345" spans="1:8" x14ac:dyDescent="0.25">
      <c r="A345">
        <v>341</v>
      </c>
      <c r="B345" t="s">
        <v>1079</v>
      </c>
      <c r="C345" t="s">
        <v>517</v>
      </c>
      <c r="D345" t="s">
        <v>53</v>
      </c>
      <c r="E345" t="s">
        <v>184</v>
      </c>
      <c r="F345">
        <v>57.5</v>
      </c>
      <c r="G345">
        <v>57.5</v>
      </c>
      <c r="H345" t="s">
        <v>591</v>
      </c>
    </row>
    <row r="346" spans="1:8" x14ac:dyDescent="0.25">
      <c r="A346">
        <v>342</v>
      </c>
      <c r="B346" t="s">
        <v>1080</v>
      </c>
      <c r="C346" t="s">
        <v>518</v>
      </c>
      <c r="D346" t="s">
        <v>53</v>
      </c>
      <c r="E346" t="s">
        <v>185</v>
      </c>
      <c r="F346">
        <v>52.5</v>
      </c>
      <c r="G346">
        <v>54.5</v>
      </c>
      <c r="H346" t="s">
        <v>592</v>
      </c>
    </row>
    <row r="347" spans="1:8" x14ac:dyDescent="0.25">
      <c r="A347">
        <v>343</v>
      </c>
      <c r="B347" t="s">
        <v>1081</v>
      </c>
      <c r="C347" t="s">
        <v>519</v>
      </c>
      <c r="D347" t="s">
        <v>52</v>
      </c>
      <c r="E347" t="s">
        <v>184</v>
      </c>
      <c r="F347">
        <v>57.5</v>
      </c>
      <c r="G347">
        <v>57.5</v>
      </c>
      <c r="H347" t="s">
        <v>591</v>
      </c>
    </row>
    <row r="348" spans="1:8" x14ac:dyDescent="0.25">
      <c r="A348">
        <v>344</v>
      </c>
      <c r="B348" t="s">
        <v>1082</v>
      </c>
      <c r="C348" t="s">
        <v>520</v>
      </c>
      <c r="D348" t="s">
        <v>52</v>
      </c>
      <c r="E348" t="s">
        <v>185</v>
      </c>
      <c r="F348">
        <v>51.5</v>
      </c>
      <c r="G348">
        <v>53.5</v>
      </c>
      <c r="H348" t="s">
        <v>592</v>
      </c>
    </row>
    <row r="349" spans="1:8" x14ac:dyDescent="0.25">
      <c r="A349">
        <v>345</v>
      </c>
      <c r="B349" t="s">
        <v>1277</v>
      </c>
      <c r="C349" t="s">
        <v>1278</v>
      </c>
      <c r="D349" t="s">
        <v>52</v>
      </c>
      <c r="E349" t="s">
        <v>121</v>
      </c>
      <c r="F349">
        <v>0</v>
      </c>
      <c r="G349">
        <v>0</v>
      </c>
      <c r="H349" t="s">
        <v>591</v>
      </c>
    </row>
    <row r="350" spans="1:8" x14ac:dyDescent="0.25">
      <c r="A350">
        <v>346</v>
      </c>
      <c r="B350" t="s">
        <v>1083</v>
      </c>
      <c r="C350" t="s">
        <v>521</v>
      </c>
      <c r="D350" t="s">
        <v>54</v>
      </c>
      <c r="E350" t="s">
        <v>158</v>
      </c>
      <c r="F350">
        <v>77.5</v>
      </c>
      <c r="G350">
        <v>72</v>
      </c>
      <c r="H350" t="s">
        <v>591</v>
      </c>
    </row>
    <row r="351" spans="1:8" x14ac:dyDescent="0.25">
      <c r="A351">
        <v>347</v>
      </c>
      <c r="B351" t="s">
        <v>1084</v>
      </c>
      <c r="C351" t="s">
        <v>522</v>
      </c>
      <c r="D351" t="s">
        <v>54</v>
      </c>
      <c r="E351" t="s">
        <v>186</v>
      </c>
      <c r="F351">
        <v>65</v>
      </c>
      <c r="G351">
        <v>65</v>
      </c>
      <c r="H351" t="s">
        <v>592</v>
      </c>
    </row>
    <row r="352" spans="1:8" x14ac:dyDescent="0.25">
      <c r="A352">
        <v>348</v>
      </c>
      <c r="B352" t="s">
        <v>1085</v>
      </c>
      <c r="C352" t="s">
        <v>523</v>
      </c>
      <c r="D352" t="s">
        <v>54</v>
      </c>
      <c r="E352" t="s">
        <v>187</v>
      </c>
      <c r="F352">
        <v>72.5</v>
      </c>
      <c r="G352">
        <v>0</v>
      </c>
      <c r="H352" t="s">
        <v>591</v>
      </c>
    </row>
    <row r="353" spans="1:8" x14ac:dyDescent="0.25">
      <c r="A353">
        <v>349</v>
      </c>
      <c r="B353" t="s">
        <v>1086</v>
      </c>
      <c r="C353" t="s">
        <v>524</v>
      </c>
      <c r="D353" t="s">
        <v>54</v>
      </c>
      <c r="E353" t="s">
        <v>188</v>
      </c>
      <c r="F353">
        <v>0</v>
      </c>
      <c r="G353">
        <v>0</v>
      </c>
      <c r="H353" t="s">
        <v>592</v>
      </c>
    </row>
    <row r="354" spans="1:8" x14ac:dyDescent="0.25">
      <c r="A354">
        <v>350</v>
      </c>
      <c r="B354" t="s">
        <v>1087</v>
      </c>
      <c r="C354" t="s">
        <v>525</v>
      </c>
      <c r="D354" t="s">
        <v>47</v>
      </c>
      <c r="E354" t="s">
        <v>189</v>
      </c>
      <c r="F354">
        <v>80</v>
      </c>
      <c r="G354">
        <v>0</v>
      </c>
      <c r="H354" t="s">
        <v>591</v>
      </c>
    </row>
    <row r="355" spans="1:8" x14ac:dyDescent="0.25">
      <c r="A355">
        <v>351</v>
      </c>
      <c r="B355" t="s">
        <v>1088</v>
      </c>
      <c r="C355" t="s">
        <v>526</v>
      </c>
      <c r="D355" t="s">
        <v>54</v>
      </c>
      <c r="E355" t="s">
        <v>186</v>
      </c>
      <c r="F355">
        <v>70</v>
      </c>
      <c r="G355">
        <v>70</v>
      </c>
      <c r="H355" t="s">
        <v>592</v>
      </c>
    </row>
    <row r="356" spans="1:8" x14ac:dyDescent="0.25">
      <c r="A356">
        <v>352</v>
      </c>
      <c r="B356" t="s">
        <v>1089</v>
      </c>
      <c r="C356" t="s">
        <v>527</v>
      </c>
      <c r="D356" t="s">
        <v>57</v>
      </c>
      <c r="E356" t="s">
        <v>160</v>
      </c>
      <c r="F356">
        <v>85</v>
      </c>
      <c r="G356">
        <v>0</v>
      </c>
      <c r="H356" t="s">
        <v>591</v>
      </c>
    </row>
    <row r="357" spans="1:8" x14ac:dyDescent="0.25">
      <c r="A357">
        <v>353</v>
      </c>
      <c r="B357" t="s">
        <v>1090</v>
      </c>
      <c r="C357" t="s">
        <v>34</v>
      </c>
      <c r="D357" t="s">
        <v>54</v>
      </c>
      <c r="E357" t="s">
        <v>119</v>
      </c>
      <c r="F357">
        <v>65</v>
      </c>
      <c r="G357">
        <v>66.5</v>
      </c>
      <c r="H357" t="s">
        <v>592</v>
      </c>
    </row>
    <row r="358" spans="1:8" x14ac:dyDescent="0.25">
      <c r="A358">
        <v>354</v>
      </c>
      <c r="B358" t="s">
        <v>1091</v>
      </c>
      <c r="C358" t="s">
        <v>528</v>
      </c>
      <c r="D358" t="s">
        <v>54</v>
      </c>
      <c r="E358" t="s">
        <v>190</v>
      </c>
      <c r="F358">
        <v>85</v>
      </c>
      <c r="G358">
        <v>67</v>
      </c>
      <c r="H358" t="s">
        <v>591</v>
      </c>
    </row>
    <row r="359" spans="1:8" x14ac:dyDescent="0.25">
      <c r="A359">
        <v>355</v>
      </c>
      <c r="B359" t="s">
        <v>1092</v>
      </c>
      <c r="C359" t="s">
        <v>529</v>
      </c>
      <c r="D359" t="s">
        <v>54</v>
      </c>
      <c r="E359" t="s">
        <v>191</v>
      </c>
      <c r="F359">
        <v>0</v>
      </c>
      <c r="G359">
        <v>0</v>
      </c>
      <c r="H359" t="s">
        <v>592</v>
      </c>
    </row>
    <row r="360" spans="1:8" x14ac:dyDescent="0.25">
      <c r="A360">
        <v>356</v>
      </c>
      <c r="B360" t="s">
        <v>1093</v>
      </c>
      <c r="C360" t="s">
        <v>530</v>
      </c>
      <c r="D360" t="s">
        <v>56</v>
      </c>
      <c r="E360" t="s">
        <v>164</v>
      </c>
      <c r="F360">
        <v>100</v>
      </c>
      <c r="G360">
        <v>72.5</v>
      </c>
      <c r="H360" t="s">
        <v>591</v>
      </c>
    </row>
    <row r="361" spans="1:8" x14ac:dyDescent="0.25">
      <c r="A361">
        <v>357</v>
      </c>
      <c r="B361" t="s">
        <v>1094</v>
      </c>
      <c r="C361" t="s">
        <v>531</v>
      </c>
      <c r="D361" t="s">
        <v>54</v>
      </c>
      <c r="E361" t="s">
        <v>189</v>
      </c>
      <c r="F361">
        <v>0</v>
      </c>
      <c r="G361">
        <v>0</v>
      </c>
      <c r="H361" t="s">
        <v>592</v>
      </c>
    </row>
    <row r="362" spans="1:8" x14ac:dyDescent="0.25">
      <c r="A362">
        <v>358</v>
      </c>
      <c r="B362" t="s">
        <v>1279</v>
      </c>
      <c r="C362" t="s">
        <v>1280</v>
      </c>
      <c r="D362" t="s">
        <v>54</v>
      </c>
      <c r="E362" t="s">
        <v>193</v>
      </c>
      <c r="F362">
        <v>77</v>
      </c>
      <c r="G362">
        <v>0</v>
      </c>
      <c r="H362" t="s">
        <v>591</v>
      </c>
    </row>
    <row r="363" spans="1:8" x14ac:dyDescent="0.25">
      <c r="A363">
        <v>359</v>
      </c>
      <c r="B363" t="s">
        <v>1095</v>
      </c>
      <c r="C363" t="s">
        <v>533</v>
      </c>
      <c r="D363" t="s">
        <v>54</v>
      </c>
      <c r="E363" t="s">
        <v>193</v>
      </c>
      <c r="F363">
        <v>77</v>
      </c>
      <c r="G363">
        <v>0</v>
      </c>
      <c r="H363" t="s">
        <v>591</v>
      </c>
    </row>
    <row r="364" spans="1:8" x14ac:dyDescent="0.25">
      <c r="A364">
        <v>360</v>
      </c>
      <c r="B364" t="s">
        <v>1096</v>
      </c>
      <c r="C364" t="s">
        <v>534</v>
      </c>
      <c r="D364" t="s">
        <v>57</v>
      </c>
      <c r="E364" t="s">
        <v>90</v>
      </c>
      <c r="F364">
        <v>71</v>
      </c>
      <c r="G364">
        <v>69</v>
      </c>
      <c r="H364" t="s">
        <v>591</v>
      </c>
    </row>
    <row r="365" spans="1:8" x14ac:dyDescent="0.25">
      <c r="A365">
        <v>361</v>
      </c>
      <c r="B365" t="s">
        <v>1097</v>
      </c>
      <c r="C365" t="s">
        <v>535</v>
      </c>
      <c r="D365" t="s">
        <v>56</v>
      </c>
      <c r="E365" t="s">
        <v>194</v>
      </c>
      <c r="F365">
        <v>60</v>
      </c>
      <c r="G365">
        <v>0</v>
      </c>
      <c r="H365" t="s">
        <v>591</v>
      </c>
    </row>
    <row r="366" spans="1:8" x14ac:dyDescent="0.25">
      <c r="A366">
        <v>362</v>
      </c>
      <c r="B366" t="s">
        <v>1098</v>
      </c>
      <c r="C366" t="s">
        <v>536</v>
      </c>
      <c r="D366" t="s">
        <v>58</v>
      </c>
      <c r="E366" t="s">
        <v>195</v>
      </c>
      <c r="F366">
        <v>56</v>
      </c>
      <c r="G366">
        <v>57.5</v>
      </c>
      <c r="H366" t="s">
        <v>592</v>
      </c>
    </row>
    <row r="367" spans="1:8" x14ac:dyDescent="0.25">
      <c r="A367">
        <v>363</v>
      </c>
      <c r="B367" t="s">
        <v>1099</v>
      </c>
      <c r="C367" t="s">
        <v>537</v>
      </c>
      <c r="D367" t="s">
        <v>56</v>
      </c>
      <c r="E367" t="s">
        <v>193</v>
      </c>
      <c r="F367">
        <v>72</v>
      </c>
      <c r="G367">
        <v>0</v>
      </c>
      <c r="H367" t="s">
        <v>591</v>
      </c>
    </row>
    <row r="368" spans="1:8" x14ac:dyDescent="0.25">
      <c r="A368">
        <v>364</v>
      </c>
      <c r="B368" t="s">
        <v>1100</v>
      </c>
      <c r="C368" t="s">
        <v>538</v>
      </c>
      <c r="D368" t="s">
        <v>59</v>
      </c>
      <c r="E368" t="s">
        <v>196</v>
      </c>
      <c r="F368">
        <v>0</v>
      </c>
      <c r="G368">
        <v>0</v>
      </c>
      <c r="H368" t="s">
        <v>592</v>
      </c>
    </row>
    <row r="369" spans="1:8" x14ac:dyDescent="0.25">
      <c r="A369">
        <v>365</v>
      </c>
      <c r="B369" t="s">
        <v>1101</v>
      </c>
      <c r="C369" t="s">
        <v>539</v>
      </c>
      <c r="D369" t="s">
        <v>59</v>
      </c>
      <c r="E369" t="s">
        <v>110</v>
      </c>
      <c r="F369">
        <v>62.5</v>
      </c>
      <c r="G369">
        <v>57</v>
      </c>
      <c r="H369" t="s">
        <v>591</v>
      </c>
    </row>
    <row r="370" spans="1:8" x14ac:dyDescent="0.25">
      <c r="A370">
        <v>366</v>
      </c>
      <c r="B370" t="s">
        <v>1102</v>
      </c>
      <c r="C370" t="s">
        <v>540</v>
      </c>
      <c r="D370" t="s">
        <v>59</v>
      </c>
      <c r="E370" t="s">
        <v>196</v>
      </c>
      <c r="F370">
        <v>0</v>
      </c>
      <c r="G370">
        <v>0</v>
      </c>
      <c r="H370" t="s">
        <v>592</v>
      </c>
    </row>
    <row r="371" spans="1:8" x14ac:dyDescent="0.25">
      <c r="A371">
        <v>367</v>
      </c>
      <c r="B371" t="s">
        <v>1281</v>
      </c>
      <c r="C371" t="s">
        <v>1253</v>
      </c>
      <c r="D371" t="s">
        <v>59</v>
      </c>
      <c r="E371" t="s">
        <v>198</v>
      </c>
      <c r="F371">
        <v>0</v>
      </c>
      <c r="G371">
        <v>0</v>
      </c>
      <c r="H371" t="s">
        <v>591</v>
      </c>
    </row>
    <row r="372" spans="1:8" x14ac:dyDescent="0.25">
      <c r="A372">
        <v>368</v>
      </c>
      <c r="B372" t="s">
        <v>1103</v>
      </c>
      <c r="C372" t="s">
        <v>541</v>
      </c>
      <c r="D372" t="s">
        <v>59</v>
      </c>
      <c r="E372" t="s">
        <v>197</v>
      </c>
      <c r="F372">
        <v>50</v>
      </c>
      <c r="G372">
        <v>0</v>
      </c>
      <c r="H372" t="s">
        <v>591</v>
      </c>
    </row>
    <row r="373" spans="1:8" x14ac:dyDescent="0.25">
      <c r="A373">
        <v>369</v>
      </c>
      <c r="B373" t="s">
        <v>1104</v>
      </c>
      <c r="C373" t="s">
        <v>542</v>
      </c>
      <c r="D373" t="s">
        <v>26</v>
      </c>
      <c r="E373" t="s">
        <v>198</v>
      </c>
      <c r="F373">
        <v>62</v>
      </c>
      <c r="G373">
        <v>0</v>
      </c>
      <c r="H373" t="s">
        <v>591</v>
      </c>
    </row>
    <row r="374" spans="1:8" x14ac:dyDescent="0.25">
      <c r="A374">
        <v>370</v>
      </c>
      <c r="B374" t="s">
        <v>1105</v>
      </c>
      <c r="C374" t="s">
        <v>543</v>
      </c>
      <c r="D374" t="s">
        <v>59</v>
      </c>
      <c r="E374" t="s">
        <v>76</v>
      </c>
      <c r="F374">
        <v>59.9</v>
      </c>
      <c r="G374">
        <v>57</v>
      </c>
      <c r="H374" t="s">
        <v>591</v>
      </c>
    </row>
    <row r="375" spans="1:8" x14ac:dyDescent="0.25">
      <c r="A375">
        <v>371</v>
      </c>
      <c r="B375" t="s">
        <v>1106</v>
      </c>
      <c r="C375" t="s">
        <v>544</v>
      </c>
      <c r="D375" t="s">
        <v>59</v>
      </c>
      <c r="E375" t="s">
        <v>97</v>
      </c>
      <c r="F375">
        <v>0</v>
      </c>
      <c r="G375">
        <v>0</v>
      </c>
      <c r="H375" t="s">
        <v>592</v>
      </c>
    </row>
    <row r="376" spans="1:8" x14ac:dyDescent="0.25">
      <c r="A376">
        <v>372</v>
      </c>
      <c r="B376" t="s">
        <v>1107</v>
      </c>
      <c r="C376" t="s">
        <v>545</v>
      </c>
      <c r="D376" t="s">
        <v>59</v>
      </c>
      <c r="E376" t="s">
        <v>97</v>
      </c>
      <c r="F376">
        <v>58</v>
      </c>
      <c r="G376">
        <v>0</v>
      </c>
      <c r="H376" t="s">
        <v>591</v>
      </c>
    </row>
    <row r="377" spans="1:8" x14ac:dyDescent="0.25">
      <c r="A377">
        <v>373</v>
      </c>
      <c r="B377" t="s">
        <v>1108</v>
      </c>
      <c r="C377" t="s">
        <v>546</v>
      </c>
      <c r="D377" t="s">
        <v>59</v>
      </c>
      <c r="E377" t="s">
        <v>97</v>
      </c>
      <c r="F377">
        <v>0</v>
      </c>
      <c r="G377">
        <v>0</v>
      </c>
      <c r="H377" t="s">
        <v>592</v>
      </c>
    </row>
    <row r="378" spans="1:8" x14ac:dyDescent="0.25">
      <c r="A378">
        <v>374</v>
      </c>
      <c r="B378" t="s">
        <v>1282</v>
      </c>
      <c r="C378" t="s">
        <v>1259</v>
      </c>
      <c r="D378" t="s">
        <v>59</v>
      </c>
      <c r="E378" t="s">
        <v>97</v>
      </c>
      <c r="F378">
        <v>0</v>
      </c>
      <c r="G378">
        <v>0</v>
      </c>
      <c r="H378" t="s">
        <v>591</v>
      </c>
    </row>
    <row r="379" spans="1:8" x14ac:dyDescent="0.25">
      <c r="A379">
        <v>375</v>
      </c>
      <c r="B379" t="s">
        <v>1109</v>
      </c>
      <c r="C379" t="s">
        <v>547</v>
      </c>
      <c r="D379" t="s">
        <v>59</v>
      </c>
      <c r="E379" t="s">
        <v>121</v>
      </c>
      <c r="F379">
        <v>0</v>
      </c>
      <c r="G379">
        <v>0</v>
      </c>
      <c r="H379" t="s">
        <v>592</v>
      </c>
    </row>
    <row r="380" spans="1:8" x14ac:dyDescent="0.25">
      <c r="A380">
        <v>376</v>
      </c>
      <c r="C380" t="s">
        <v>386</v>
      </c>
    </row>
    <row r="381" spans="1:8" x14ac:dyDescent="0.25">
      <c r="A381">
        <v>377</v>
      </c>
      <c r="B381" t="s">
        <v>1110</v>
      </c>
      <c r="C381" t="s">
        <v>548</v>
      </c>
      <c r="D381" t="s">
        <v>59</v>
      </c>
      <c r="E381" t="s">
        <v>184</v>
      </c>
      <c r="F381">
        <v>45</v>
      </c>
      <c r="G381">
        <v>47.5</v>
      </c>
      <c r="H381" t="s">
        <v>592</v>
      </c>
    </row>
    <row r="382" spans="1:8" x14ac:dyDescent="0.25">
      <c r="A382">
        <v>378</v>
      </c>
      <c r="B382" t="s">
        <v>1283</v>
      </c>
      <c r="C382" t="s">
        <v>1278</v>
      </c>
      <c r="D382" t="s">
        <v>59</v>
      </c>
      <c r="E382" t="s">
        <v>121</v>
      </c>
      <c r="F382">
        <v>0</v>
      </c>
      <c r="G382">
        <v>0</v>
      </c>
      <c r="H382" t="s">
        <v>591</v>
      </c>
    </row>
    <row r="383" spans="1:8" x14ac:dyDescent="0.25">
      <c r="A383">
        <v>379</v>
      </c>
      <c r="B383" t="s">
        <v>1111</v>
      </c>
      <c r="C383" t="s">
        <v>549</v>
      </c>
      <c r="D383" t="s">
        <v>59</v>
      </c>
      <c r="E383" t="s">
        <v>108</v>
      </c>
      <c r="F383">
        <v>65</v>
      </c>
      <c r="G383">
        <v>0</v>
      </c>
      <c r="H383" t="s">
        <v>591</v>
      </c>
    </row>
    <row r="384" spans="1:8" x14ac:dyDescent="0.25">
      <c r="A384">
        <v>380</v>
      </c>
      <c r="B384" t="s">
        <v>1112</v>
      </c>
      <c r="C384" t="s">
        <v>550</v>
      </c>
      <c r="D384" t="s">
        <v>59</v>
      </c>
      <c r="E384" t="s">
        <v>199</v>
      </c>
      <c r="F384">
        <v>65</v>
      </c>
      <c r="G384">
        <v>0</v>
      </c>
      <c r="H384" t="s">
        <v>591</v>
      </c>
    </row>
    <row r="385" spans="1:8" x14ac:dyDescent="0.25">
      <c r="A385">
        <v>381</v>
      </c>
      <c r="B385" t="s">
        <v>1113</v>
      </c>
      <c r="C385" t="s">
        <v>551</v>
      </c>
      <c r="D385" t="s">
        <v>61</v>
      </c>
      <c r="E385" t="s">
        <v>200</v>
      </c>
      <c r="F385">
        <v>69</v>
      </c>
      <c r="G385">
        <v>0</v>
      </c>
      <c r="H385" t="s">
        <v>591</v>
      </c>
    </row>
    <row r="386" spans="1:8" x14ac:dyDescent="0.25">
      <c r="A386">
        <v>382</v>
      </c>
      <c r="B386" t="s">
        <v>1114</v>
      </c>
      <c r="C386" t="s">
        <v>552</v>
      </c>
      <c r="D386" t="s">
        <v>42</v>
      </c>
      <c r="E386" t="s">
        <v>184</v>
      </c>
      <c r="F386">
        <v>97.5</v>
      </c>
      <c r="G386">
        <v>97.5</v>
      </c>
      <c r="H386" t="s">
        <v>591</v>
      </c>
    </row>
    <row r="387" spans="1:8" x14ac:dyDescent="0.25">
      <c r="A387">
        <v>383</v>
      </c>
      <c r="B387" t="s">
        <v>1115</v>
      </c>
      <c r="C387" t="s">
        <v>553</v>
      </c>
      <c r="D387" t="s">
        <v>62</v>
      </c>
      <c r="E387" t="s">
        <v>127</v>
      </c>
      <c r="F387">
        <v>0</v>
      </c>
      <c r="G387">
        <v>0</v>
      </c>
      <c r="H387" t="s">
        <v>592</v>
      </c>
    </row>
    <row r="388" spans="1:8" x14ac:dyDescent="0.25">
      <c r="A388">
        <v>384</v>
      </c>
      <c r="B388" t="s">
        <v>1116</v>
      </c>
      <c r="C388" t="s">
        <v>554</v>
      </c>
      <c r="D388" t="s">
        <v>54</v>
      </c>
      <c r="E388" t="s">
        <v>189</v>
      </c>
      <c r="F388">
        <v>80</v>
      </c>
      <c r="G388">
        <v>0</v>
      </c>
      <c r="H388" t="s">
        <v>591</v>
      </c>
    </row>
    <row r="389" spans="1:8" x14ac:dyDescent="0.25">
      <c r="A389">
        <v>385</v>
      </c>
      <c r="B389" t="s">
        <v>1117</v>
      </c>
      <c r="C389" t="s">
        <v>555</v>
      </c>
      <c r="D389" t="s">
        <v>62</v>
      </c>
      <c r="E389" t="s">
        <v>195</v>
      </c>
      <c r="F389">
        <v>50.5</v>
      </c>
      <c r="G389">
        <v>52.5</v>
      </c>
      <c r="H389" t="s">
        <v>592</v>
      </c>
    </row>
    <row r="390" spans="1:8" x14ac:dyDescent="0.25">
      <c r="A390">
        <v>386</v>
      </c>
      <c r="B390" t="s">
        <v>1118</v>
      </c>
      <c r="C390" t="s">
        <v>556</v>
      </c>
      <c r="D390" t="s">
        <v>62</v>
      </c>
      <c r="E390" t="s">
        <v>164</v>
      </c>
      <c r="F390">
        <v>100</v>
      </c>
      <c r="G390">
        <v>72.5</v>
      </c>
      <c r="H390" t="s">
        <v>591</v>
      </c>
    </row>
    <row r="391" spans="1:8" x14ac:dyDescent="0.25">
      <c r="A391">
        <v>387</v>
      </c>
      <c r="B391" t="s">
        <v>1127</v>
      </c>
      <c r="C391" t="s">
        <v>565</v>
      </c>
      <c r="D391" t="s">
        <v>62</v>
      </c>
      <c r="E391" t="s">
        <v>186</v>
      </c>
      <c r="F391">
        <v>85</v>
      </c>
      <c r="G391">
        <v>0</v>
      </c>
      <c r="H391" t="s">
        <v>591</v>
      </c>
    </row>
    <row r="392" spans="1:8" x14ac:dyDescent="0.25">
      <c r="A392">
        <v>388</v>
      </c>
      <c r="B392" t="s">
        <v>1120</v>
      </c>
      <c r="C392" t="s">
        <v>558</v>
      </c>
      <c r="D392" t="s">
        <v>62</v>
      </c>
      <c r="E392" t="s">
        <v>172</v>
      </c>
      <c r="F392">
        <v>0</v>
      </c>
      <c r="G392">
        <v>75</v>
      </c>
      <c r="H392" t="s">
        <v>591</v>
      </c>
    </row>
    <row r="393" spans="1:8" x14ac:dyDescent="0.25">
      <c r="A393">
        <v>389</v>
      </c>
      <c r="B393" t="s">
        <v>1121</v>
      </c>
      <c r="C393" t="s">
        <v>559</v>
      </c>
      <c r="D393" t="s">
        <v>62</v>
      </c>
      <c r="E393" t="s">
        <v>192</v>
      </c>
      <c r="F393">
        <v>75</v>
      </c>
      <c r="G393">
        <v>0</v>
      </c>
      <c r="H393" t="s">
        <v>591</v>
      </c>
    </row>
    <row r="394" spans="1:8" x14ac:dyDescent="0.25">
      <c r="A394">
        <v>390</v>
      </c>
      <c r="B394" t="s">
        <v>1122</v>
      </c>
      <c r="C394" t="s">
        <v>560</v>
      </c>
      <c r="D394" t="s">
        <v>20</v>
      </c>
      <c r="E394" t="s">
        <v>195</v>
      </c>
      <c r="F394">
        <v>70</v>
      </c>
      <c r="G394">
        <v>64</v>
      </c>
      <c r="H394" t="s">
        <v>591</v>
      </c>
    </row>
    <row r="395" spans="1:8" x14ac:dyDescent="0.25">
      <c r="A395">
        <v>391</v>
      </c>
      <c r="B395" t="s">
        <v>1123</v>
      </c>
      <c r="C395" t="s">
        <v>561</v>
      </c>
      <c r="D395" t="s">
        <v>62</v>
      </c>
      <c r="E395" t="s">
        <v>202</v>
      </c>
      <c r="F395">
        <v>80</v>
      </c>
      <c r="G395">
        <v>0</v>
      </c>
      <c r="H395" t="s">
        <v>591</v>
      </c>
    </row>
    <row r="396" spans="1:8" x14ac:dyDescent="0.25">
      <c r="A396">
        <v>392</v>
      </c>
      <c r="B396" t="s">
        <v>1124</v>
      </c>
      <c r="C396" t="s">
        <v>562</v>
      </c>
      <c r="D396" t="s">
        <v>62</v>
      </c>
      <c r="E396" t="s">
        <v>202</v>
      </c>
      <c r="F396">
        <v>80</v>
      </c>
      <c r="G396">
        <v>0</v>
      </c>
      <c r="H396" t="s">
        <v>591</v>
      </c>
    </row>
    <row r="397" spans="1:8" x14ac:dyDescent="0.25">
      <c r="A397">
        <v>393</v>
      </c>
      <c r="B397" t="s">
        <v>1125</v>
      </c>
      <c r="C397" t="s">
        <v>563</v>
      </c>
      <c r="D397" t="s">
        <v>62</v>
      </c>
      <c r="E397" t="s">
        <v>158</v>
      </c>
      <c r="F397">
        <v>70</v>
      </c>
      <c r="G397">
        <v>72</v>
      </c>
      <c r="H397" t="s">
        <v>592</v>
      </c>
    </row>
    <row r="398" spans="1:8" x14ac:dyDescent="0.25">
      <c r="A398">
        <v>394</v>
      </c>
      <c r="B398" t="s">
        <v>1126</v>
      </c>
      <c r="C398" t="s">
        <v>564</v>
      </c>
      <c r="D398" t="s">
        <v>62</v>
      </c>
      <c r="E398" t="s">
        <v>195</v>
      </c>
      <c r="F398">
        <v>56</v>
      </c>
      <c r="G398">
        <v>57.5</v>
      </c>
      <c r="H398" t="s">
        <v>592</v>
      </c>
    </row>
    <row r="399" spans="1:8" x14ac:dyDescent="0.25">
      <c r="A399">
        <v>395</v>
      </c>
      <c r="B399" t="s">
        <v>1119</v>
      </c>
      <c r="C399" t="s">
        <v>557</v>
      </c>
      <c r="D399" t="s">
        <v>63</v>
      </c>
      <c r="E399" t="s">
        <v>201</v>
      </c>
      <c r="F399">
        <v>0</v>
      </c>
      <c r="G399">
        <v>0</v>
      </c>
      <c r="H399" t="s">
        <v>592</v>
      </c>
    </row>
    <row r="400" spans="1:8" x14ac:dyDescent="0.25">
      <c r="A400">
        <v>396</v>
      </c>
      <c r="B400" t="s">
        <v>1128</v>
      </c>
      <c r="C400" t="s">
        <v>566</v>
      </c>
      <c r="D400" t="s">
        <v>62</v>
      </c>
      <c r="E400" t="s">
        <v>203</v>
      </c>
      <c r="F400">
        <v>57</v>
      </c>
      <c r="G400">
        <v>60</v>
      </c>
      <c r="H400" t="s">
        <v>592</v>
      </c>
    </row>
    <row r="401" spans="1:8" x14ac:dyDescent="0.25">
      <c r="A401">
        <v>397</v>
      </c>
      <c r="B401" t="s">
        <v>1129</v>
      </c>
      <c r="C401" t="s">
        <v>567</v>
      </c>
      <c r="D401" t="s">
        <v>62</v>
      </c>
      <c r="E401" t="s">
        <v>203</v>
      </c>
      <c r="F401">
        <v>70</v>
      </c>
      <c r="G401">
        <v>62</v>
      </c>
      <c r="H401" t="s">
        <v>591</v>
      </c>
    </row>
    <row r="402" spans="1:8" x14ac:dyDescent="0.25">
      <c r="A402">
        <v>398</v>
      </c>
      <c r="B402" t="s">
        <v>1130</v>
      </c>
      <c r="C402" t="s">
        <v>568</v>
      </c>
      <c r="D402" t="s">
        <v>62</v>
      </c>
      <c r="E402" t="s">
        <v>203</v>
      </c>
      <c r="F402">
        <v>70</v>
      </c>
      <c r="G402">
        <v>62</v>
      </c>
      <c r="H402" t="s">
        <v>591</v>
      </c>
    </row>
    <row r="403" spans="1:8" x14ac:dyDescent="0.25">
      <c r="A403">
        <v>399</v>
      </c>
      <c r="B403" t="s">
        <v>1131</v>
      </c>
      <c r="C403" t="s">
        <v>569</v>
      </c>
      <c r="D403" t="s">
        <v>62</v>
      </c>
      <c r="E403" t="s">
        <v>90</v>
      </c>
      <c r="F403">
        <v>71</v>
      </c>
      <c r="G403">
        <v>68</v>
      </c>
      <c r="H403" t="s">
        <v>591</v>
      </c>
    </row>
    <row r="404" spans="1:8" x14ac:dyDescent="0.25">
      <c r="A404">
        <v>400</v>
      </c>
      <c r="B404" t="s">
        <v>1132</v>
      </c>
      <c r="C404" t="s">
        <v>570</v>
      </c>
      <c r="D404" t="s">
        <v>63</v>
      </c>
      <c r="E404" t="s">
        <v>204</v>
      </c>
      <c r="F404">
        <v>0</v>
      </c>
      <c r="G404">
        <v>0</v>
      </c>
      <c r="H404" t="s">
        <v>592</v>
      </c>
    </row>
    <row r="405" spans="1:8" x14ac:dyDescent="0.25">
      <c r="A405">
        <v>401</v>
      </c>
      <c r="B405" t="s">
        <v>1133</v>
      </c>
      <c r="C405" t="s">
        <v>571</v>
      </c>
      <c r="D405" t="s">
        <v>62</v>
      </c>
      <c r="E405" t="s">
        <v>202</v>
      </c>
      <c r="F405">
        <v>80</v>
      </c>
      <c r="G405">
        <v>0</v>
      </c>
      <c r="H405" t="s">
        <v>591</v>
      </c>
    </row>
    <row r="406" spans="1:8" x14ac:dyDescent="0.25">
      <c r="A406">
        <v>402</v>
      </c>
      <c r="B406" t="s">
        <v>1134</v>
      </c>
      <c r="C406" t="s">
        <v>572</v>
      </c>
      <c r="D406" t="s">
        <v>63</v>
      </c>
      <c r="E406" t="s">
        <v>204</v>
      </c>
      <c r="F406">
        <v>0</v>
      </c>
      <c r="G406">
        <v>0</v>
      </c>
      <c r="H406" t="s">
        <v>592</v>
      </c>
    </row>
    <row r="407" spans="1:8" x14ac:dyDescent="0.25">
      <c r="A407">
        <v>403</v>
      </c>
      <c r="B407" t="s">
        <v>1135</v>
      </c>
      <c r="C407" t="s">
        <v>573</v>
      </c>
      <c r="D407" t="s">
        <v>61</v>
      </c>
      <c r="E407" t="s">
        <v>95</v>
      </c>
      <c r="F407">
        <v>65.5</v>
      </c>
      <c r="G407">
        <v>62.5</v>
      </c>
      <c r="H407" t="s">
        <v>591</v>
      </c>
    </row>
    <row r="408" spans="1:8" x14ac:dyDescent="0.25">
      <c r="A408">
        <v>404</v>
      </c>
      <c r="B408" t="s">
        <v>1136</v>
      </c>
      <c r="C408" t="s">
        <v>574</v>
      </c>
      <c r="D408" t="s">
        <v>61</v>
      </c>
      <c r="E408" t="s">
        <v>205</v>
      </c>
      <c r="F408">
        <v>64</v>
      </c>
      <c r="G408">
        <v>0</v>
      </c>
      <c r="H408" t="s">
        <v>591</v>
      </c>
    </row>
    <row r="409" spans="1:8" x14ac:dyDescent="0.25">
      <c r="A409">
        <v>405</v>
      </c>
      <c r="B409" t="s">
        <v>1137</v>
      </c>
      <c r="C409" t="s">
        <v>575</v>
      </c>
      <c r="D409" t="s">
        <v>61</v>
      </c>
      <c r="E409" t="s">
        <v>204</v>
      </c>
      <c r="F409">
        <v>0</v>
      </c>
      <c r="G409">
        <v>0</v>
      </c>
      <c r="H409" t="s">
        <v>592</v>
      </c>
    </row>
    <row r="410" spans="1:8" x14ac:dyDescent="0.25">
      <c r="A410">
        <v>406</v>
      </c>
      <c r="B410" t="s">
        <v>1138</v>
      </c>
      <c r="C410" t="s">
        <v>576</v>
      </c>
      <c r="D410" t="s">
        <v>61</v>
      </c>
      <c r="E410" t="s">
        <v>95</v>
      </c>
      <c r="F410">
        <v>67.5</v>
      </c>
      <c r="G410">
        <v>66</v>
      </c>
      <c r="H410" t="s">
        <v>591</v>
      </c>
    </row>
    <row r="411" spans="1:8" x14ac:dyDescent="0.25">
      <c r="A411">
        <v>407</v>
      </c>
      <c r="B411" t="s">
        <v>1139</v>
      </c>
      <c r="C411" t="s">
        <v>577</v>
      </c>
      <c r="D411" t="s">
        <v>61</v>
      </c>
      <c r="E411" t="s">
        <v>195</v>
      </c>
      <c r="F411">
        <v>65</v>
      </c>
      <c r="G411">
        <v>62.5</v>
      </c>
      <c r="H411" t="s">
        <v>591</v>
      </c>
    </row>
    <row r="412" spans="1:8" x14ac:dyDescent="0.25">
      <c r="A412">
        <v>408</v>
      </c>
      <c r="B412" t="s">
        <v>1140</v>
      </c>
      <c r="C412" t="s">
        <v>578</v>
      </c>
      <c r="D412" t="s">
        <v>61</v>
      </c>
      <c r="E412" t="s">
        <v>204</v>
      </c>
      <c r="F412">
        <v>0</v>
      </c>
      <c r="G412">
        <v>0</v>
      </c>
      <c r="H412" t="s">
        <v>592</v>
      </c>
    </row>
    <row r="413" spans="1:8" x14ac:dyDescent="0.25">
      <c r="A413">
        <v>409</v>
      </c>
      <c r="B413" t="s">
        <v>1141</v>
      </c>
      <c r="C413" t="s">
        <v>579</v>
      </c>
      <c r="D413" t="s">
        <v>61</v>
      </c>
      <c r="E413" t="s">
        <v>154</v>
      </c>
      <c r="F413">
        <v>45</v>
      </c>
      <c r="G413">
        <v>45</v>
      </c>
      <c r="H413" t="s">
        <v>592</v>
      </c>
    </row>
    <row r="414" spans="1:8" x14ac:dyDescent="0.25">
      <c r="A414">
        <v>410</v>
      </c>
      <c r="B414" t="s">
        <v>1142</v>
      </c>
      <c r="C414" t="s">
        <v>580</v>
      </c>
      <c r="D414" t="s">
        <v>61</v>
      </c>
      <c r="E414" t="s">
        <v>154</v>
      </c>
      <c r="F414">
        <v>60</v>
      </c>
      <c r="G414">
        <v>47.5</v>
      </c>
      <c r="H414" t="s">
        <v>591</v>
      </c>
    </row>
    <row r="415" spans="1:8" x14ac:dyDescent="0.25">
      <c r="A415">
        <v>411</v>
      </c>
      <c r="B415" t="s">
        <v>1143</v>
      </c>
      <c r="C415" t="s">
        <v>581</v>
      </c>
      <c r="D415" t="s">
        <v>61</v>
      </c>
      <c r="E415" t="s">
        <v>198</v>
      </c>
      <c r="F415">
        <v>62</v>
      </c>
      <c r="G415">
        <v>0</v>
      </c>
      <c r="H415" t="s">
        <v>591</v>
      </c>
    </row>
    <row r="416" spans="1:8" x14ac:dyDescent="0.25">
      <c r="A416">
        <v>412</v>
      </c>
      <c r="B416" t="s">
        <v>1144</v>
      </c>
      <c r="C416" t="s">
        <v>582</v>
      </c>
      <c r="D416" t="s">
        <v>61</v>
      </c>
      <c r="E416" t="s">
        <v>110</v>
      </c>
      <c r="F416">
        <v>62.5</v>
      </c>
      <c r="G416">
        <v>57</v>
      </c>
      <c r="H416" t="s">
        <v>591</v>
      </c>
    </row>
    <row r="417" spans="1:8" x14ac:dyDescent="0.25">
      <c r="A417">
        <v>413</v>
      </c>
      <c r="B417" t="s">
        <v>1145</v>
      </c>
      <c r="C417" t="s">
        <v>583</v>
      </c>
      <c r="D417" t="s">
        <v>61</v>
      </c>
      <c r="E417" t="s">
        <v>140</v>
      </c>
      <c r="F417">
        <v>65</v>
      </c>
      <c r="G417">
        <v>0</v>
      </c>
      <c r="H417" t="s">
        <v>591</v>
      </c>
    </row>
    <row r="418" spans="1:8" x14ac:dyDescent="0.25">
      <c r="A418">
        <v>414</v>
      </c>
      <c r="B418" t="s">
        <v>1146</v>
      </c>
      <c r="C418" t="s">
        <v>584</v>
      </c>
      <c r="D418" t="s">
        <v>61</v>
      </c>
      <c r="E418" t="s">
        <v>205</v>
      </c>
      <c r="F418">
        <v>0</v>
      </c>
      <c r="G418">
        <v>0</v>
      </c>
      <c r="H418" t="s">
        <v>592</v>
      </c>
    </row>
    <row r="419" spans="1:8" x14ac:dyDescent="0.25">
      <c r="A419">
        <v>415</v>
      </c>
      <c r="B419" t="s">
        <v>1147</v>
      </c>
      <c r="C419" t="s">
        <v>585</v>
      </c>
      <c r="D419" t="s">
        <v>61</v>
      </c>
      <c r="E419" t="s">
        <v>205</v>
      </c>
      <c r="F419">
        <v>0</v>
      </c>
      <c r="G419">
        <v>0</v>
      </c>
      <c r="H419" t="s">
        <v>592</v>
      </c>
    </row>
    <row r="420" spans="1:8" x14ac:dyDescent="0.25">
      <c r="A420">
        <v>416</v>
      </c>
      <c r="B420" t="s">
        <v>1148</v>
      </c>
      <c r="C420" t="s">
        <v>586</v>
      </c>
      <c r="D420" t="s">
        <v>61</v>
      </c>
      <c r="E420" t="s">
        <v>206</v>
      </c>
      <c r="F420">
        <v>65</v>
      </c>
      <c r="G420">
        <v>56</v>
      </c>
      <c r="H420" t="s">
        <v>591</v>
      </c>
    </row>
    <row r="421" spans="1:8" x14ac:dyDescent="0.25">
      <c r="A421">
        <v>417</v>
      </c>
      <c r="B421" t="s">
        <v>1149</v>
      </c>
      <c r="C421" t="s">
        <v>587</v>
      </c>
      <c r="D421" t="s">
        <v>61</v>
      </c>
      <c r="E421" t="s">
        <v>104</v>
      </c>
      <c r="F421">
        <v>0</v>
      </c>
      <c r="G421">
        <v>0</v>
      </c>
      <c r="H421" t="s">
        <v>592</v>
      </c>
    </row>
    <row r="422" spans="1:8" x14ac:dyDescent="0.25">
      <c r="A422">
        <v>418</v>
      </c>
      <c r="B422" t="s">
        <v>1150</v>
      </c>
      <c r="C422" t="s">
        <v>588</v>
      </c>
      <c r="D422" t="s">
        <v>61</v>
      </c>
      <c r="E422" t="s">
        <v>195</v>
      </c>
      <c r="F422">
        <v>60</v>
      </c>
      <c r="G422">
        <v>52.5</v>
      </c>
      <c r="H422" t="s">
        <v>591</v>
      </c>
    </row>
    <row r="423" spans="1:8" x14ac:dyDescent="0.25">
      <c r="A423">
        <v>419</v>
      </c>
      <c r="B423" t="s">
        <v>1151</v>
      </c>
      <c r="C423" t="s">
        <v>589</v>
      </c>
      <c r="D423" t="s">
        <v>61</v>
      </c>
      <c r="E423" t="s">
        <v>206</v>
      </c>
      <c r="F423">
        <v>52.5</v>
      </c>
      <c r="G423">
        <v>56</v>
      </c>
      <c r="H423" t="s">
        <v>592</v>
      </c>
    </row>
    <row r="424" spans="1:8" x14ac:dyDescent="0.25">
      <c r="A424">
        <v>420</v>
      </c>
      <c r="B424" t="s">
        <v>1152</v>
      </c>
      <c r="C424" t="s">
        <v>590</v>
      </c>
      <c r="D424" t="s">
        <v>61</v>
      </c>
      <c r="E424" t="s">
        <v>206</v>
      </c>
      <c r="F424">
        <v>65</v>
      </c>
      <c r="G424">
        <v>56</v>
      </c>
      <c r="H424" t="s">
        <v>591</v>
      </c>
    </row>
    <row r="425" spans="1:8" x14ac:dyDescent="0.25">
      <c r="A425">
        <v>421</v>
      </c>
      <c r="B425" t="s">
        <v>1153</v>
      </c>
      <c r="C425" t="s">
        <v>606</v>
      </c>
      <c r="D425" t="s">
        <v>607</v>
      </c>
      <c r="E425" t="s">
        <v>608</v>
      </c>
      <c r="F425">
        <v>99</v>
      </c>
      <c r="G425">
        <v>97</v>
      </c>
      <c r="H425" t="s">
        <v>591</v>
      </c>
    </row>
    <row r="426" spans="1:8" x14ac:dyDescent="0.25">
      <c r="A426">
        <v>422</v>
      </c>
      <c r="B426" t="s">
        <v>1154</v>
      </c>
      <c r="C426" t="s">
        <v>609</v>
      </c>
      <c r="D426" t="s">
        <v>610</v>
      </c>
      <c r="E426" t="s">
        <v>611</v>
      </c>
      <c r="F426">
        <v>100</v>
      </c>
      <c r="G426">
        <v>100</v>
      </c>
      <c r="H426" t="s">
        <v>592</v>
      </c>
    </row>
    <row r="427" spans="1:8" x14ac:dyDescent="0.25">
      <c r="A427">
        <v>423</v>
      </c>
      <c r="B427" t="s">
        <v>1155</v>
      </c>
      <c r="C427" t="s">
        <v>612</v>
      </c>
      <c r="D427" t="s">
        <v>607</v>
      </c>
      <c r="E427" t="s">
        <v>608</v>
      </c>
      <c r="F427">
        <v>88</v>
      </c>
      <c r="G427">
        <v>85</v>
      </c>
      <c r="H427" t="s">
        <v>591</v>
      </c>
    </row>
    <row r="428" spans="1:8" x14ac:dyDescent="0.25">
      <c r="A428">
        <v>424</v>
      </c>
      <c r="B428" t="s">
        <v>1156</v>
      </c>
      <c r="C428" t="s">
        <v>613</v>
      </c>
      <c r="D428" t="s">
        <v>607</v>
      </c>
      <c r="E428" t="s">
        <v>608</v>
      </c>
      <c r="F428">
        <v>81</v>
      </c>
      <c r="G428">
        <v>80</v>
      </c>
      <c r="H428" t="s">
        <v>591</v>
      </c>
    </row>
    <row r="429" spans="1:8" x14ac:dyDescent="0.25">
      <c r="A429">
        <v>425</v>
      </c>
      <c r="B429" t="s">
        <v>1157</v>
      </c>
      <c r="C429" t="s">
        <v>614</v>
      </c>
      <c r="D429" t="s">
        <v>610</v>
      </c>
      <c r="E429" t="s">
        <v>615</v>
      </c>
      <c r="F429">
        <v>0</v>
      </c>
      <c r="G429">
        <v>0</v>
      </c>
      <c r="H429" t="s">
        <v>592</v>
      </c>
    </row>
    <row r="430" spans="1:8" x14ac:dyDescent="0.25">
      <c r="A430">
        <v>426</v>
      </c>
      <c r="B430" t="s">
        <v>1158</v>
      </c>
      <c r="C430" t="s">
        <v>616</v>
      </c>
      <c r="D430" t="s">
        <v>610</v>
      </c>
      <c r="E430" t="s">
        <v>617</v>
      </c>
      <c r="F430">
        <v>0</v>
      </c>
      <c r="G430">
        <v>0</v>
      </c>
      <c r="H430" t="s">
        <v>592</v>
      </c>
    </row>
    <row r="431" spans="1:8" x14ac:dyDescent="0.25">
      <c r="A431">
        <v>427</v>
      </c>
      <c r="B431" t="s">
        <v>1159</v>
      </c>
      <c r="C431" t="s">
        <v>618</v>
      </c>
      <c r="D431" t="s">
        <v>610</v>
      </c>
      <c r="E431" t="s">
        <v>619</v>
      </c>
      <c r="F431">
        <v>0</v>
      </c>
      <c r="G431">
        <v>0</v>
      </c>
      <c r="H431" t="s">
        <v>592</v>
      </c>
    </row>
    <row r="432" spans="1:8" x14ac:dyDescent="0.25">
      <c r="A432">
        <v>428</v>
      </c>
      <c r="B432" t="s">
        <v>1160</v>
      </c>
      <c r="C432" t="s">
        <v>620</v>
      </c>
      <c r="D432" t="s">
        <v>610</v>
      </c>
      <c r="E432" t="s">
        <v>621</v>
      </c>
      <c r="F432">
        <v>0</v>
      </c>
      <c r="G432">
        <v>0</v>
      </c>
      <c r="H432" t="s">
        <v>592</v>
      </c>
    </row>
    <row r="433" spans="1:8" x14ac:dyDescent="0.25">
      <c r="A433">
        <v>429</v>
      </c>
      <c r="B433" t="s">
        <v>1161</v>
      </c>
      <c r="C433" t="s">
        <v>622</v>
      </c>
      <c r="D433" t="s">
        <v>610</v>
      </c>
      <c r="E433" t="s">
        <v>619</v>
      </c>
      <c r="F433">
        <v>0</v>
      </c>
      <c r="G433">
        <v>0</v>
      </c>
      <c r="H433" t="s">
        <v>592</v>
      </c>
    </row>
    <row r="434" spans="1:8" x14ac:dyDescent="0.25">
      <c r="A434">
        <v>430</v>
      </c>
      <c r="B434" t="s">
        <v>1162</v>
      </c>
      <c r="C434" t="s">
        <v>623</v>
      </c>
      <c r="D434" t="s">
        <v>624</v>
      </c>
      <c r="E434" t="s">
        <v>615</v>
      </c>
      <c r="F434">
        <v>0</v>
      </c>
      <c r="G434">
        <v>0</v>
      </c>
      <c r="H434" t="s">
        <v>592</v>
      </c>
    </row>
    <row r="435" spans="1:8" x14ac:dyDescent="0.25">
      <c r="A435">
        <v>431</v>
      </c>
      <c r="B435" t="s">
        <v>1163</v>
      </c>
      <c r="C435" t="s">
        <v>625</v>
      </c>
      <c r="D435" t="s">
        <v>607</v>
      </c>
      <c r="E435" t="s">
        <v>626</v>
      </c>
      <c r="F435">
        <v>80</v>
      </c>
      <c r="G435">
        <v>0</v>
      </c>
      <c r="H435" t="s">
        <v>591</v>
      </c>
    </row>
    <row r="436" spans="1:8" x14ac:dyDescent="0.25">
      <c r="A436">
        <v>432</v>
      </c>
      <c r="B436" t="s">
        <v>1164</v>
      </c>
      <c r="C436" t="s">
        <v>627</v>
      </c>
      <c r="D436" t="s">
        <v>607</v>
      </c>
      <c r="E436" t="s">
        <v>628</v>
      </c>
      <c r="F436">
        <v>70</v>
      </c>
      <c r="G436">
        <v>0</v>
      </c>
      <c r="H436" t="s">
        <v>591</v>
      </c>
    </row>
    <row r="437" spans="1:8" x14ac:dyDescent="0.25">
      <c r="A437">
        <v>433</v>
      </c>
      <c r="B437" t="s">
        <v>1165</v>
      </c>
      <c r="C437" t="s">
        <v>629</v>
      </c>
      <c r="D437" t="s">
        <v>607</v>
      </c>
      <c r="E437" t="s">
        <v>630</v>
      </c>
      <c r="F437">
        <v>85</v>
      </c>
      <c r="G437">
        <v>77</v>
      </c>
      <c r="H437" t="s">
        <v>591</v>
      </c>
    </row>
    <row r="438" spans="1:8" x14ac:dyDescent="0.25">
      <c r="A438">
        <v>434</v>
      </c>
      <c r="B438" t="s">
        <v>1166</v>
      </c>
      <c r="C438" t="s">
        <v>631</v>
      </c>
      <c r="D438" t="s">
        <v>610</v>
      </c>
      <c r="E438" t="s">
        <v>632</v>
      </c>
      <c r="F438">
        <v>0</v>
      </c>
      <c r="G438">
        <v>0</v>
      </c>
      <c r="H438" t="s">
        <v>592</v>
      </c>
    </row>
    <row r="439" spans="1:8" x14ac:dyDescent="0.25">
      <c r="A439">
        <v>435</v>
      </c>
      <c r="B439" t="s">
        <v>1167</v>
      </c>
      <c r="C439" t="s">
        <v>633</v>
      </c>
      <c r="D439" t="s">
        <v>610</v>
      </c>
      <c r="E439" t="s">
        <v>611</v>
      </c>
      <c r="F439">
        <v>92.5</v>
      </c>
      <c r="G439">
        <v>92.5</v>
      </c>
      <c r="H439" t="s">
        <v>592</v>
      </c>
    </row>
    <row r="440" spans="1:8" x14ac:dyDescent="0.25">
      <c r="A440">
        <v>436</v>
      </c>
      <c r="B440" t="s">
        <v>1168</v>
      </c>
      <c r="C440" t="s">
        <v>634</v>
      </c>
      <c r="D440" t="s">
        <v>607</v>
      </c>
      <c r="E440" t="s">
        <v>635</v>
      </c>
      <c r="F440">
        <v>85</v>
      </c>
      <c r="G440">
        <v>0</v>
      </c>
      <c r="H440" t="s">
        <v>591</v>
      </c>
    </row>
    <row r="441" spans="1:8" x14ac:dyDescent="0.25">
      <c r="A441">
        <v>437</v>
      </c>
      <c r="B441" t="s">
        <v>1169</v>
      </c>
      <c r="C441" t="s">
        <v>637</v>
      </c>
      <c r="D441" t="s">
        <v>610</v>
      </c>
      <c r="E441" t="s">
        <v>632</v>
      </c>
      <c r="F441">
        <v>0</v>
      </c>
      <c r="G441">
        <v>0</v>
      </c>
      <c r="H441" t="s">
        <v>592</v>
      </c>
    </row>
    <row r="442" spans="1:8" x14ac:dyDescent="0.25">
      <c r="A442">
        <v>438</v>
      </c>
      <c r="B442" t="s">
        <v>1170</v>
      </c>
      <c r="C442" t="s">
        <v>638</v>
      </c>
      <c r="D442" t="s">
        <v>607</v>
      </c>
      <c r="E442" t="s">
        <v>1171</v>
      </c>
      <c r="F442">
        <v>70</v>
      </c>
      <c r="G442">
        <v>0</v>
      </c>
      <c r="H442" t="s">
        <v>591</v>
      </c>
    </row>
    <row r="443" spans="1:8" x14ac:dyDescent="0.25">
      <c r="A443">
        <v>439</v>
      </c>
      <c r="B443" t="s">
        <v>1172</v>
      </c>
      <c r="C443" t="s">
        <v>640</v>
      </c>
      <c r="D443" t="s">
        <v>607</v>
      </c>
      <c r="E443" t="s">
        <v>628</v>
      </c>
      <c r="F443">
        <v>70</v>
      </c>
      <c r="G443">
        <v>0</v>
      </c>
      <c r="H443" t="s">
        <v>591</v>
      </c>
    </row>
    <row r="444" spans="1:8" x14ac:dyDescent="0.25">
      <c r="A444">
        <v>440</v>
      </c>
      <c r="B444" t="s">
        <v>1173</v>
      </c>
      <c r="C444" t="s">
        <v>641</v>
      </c>
      <c r="D444" t="s">
        <v>642</v>
      </c>
      <c r="E444" t="s">
        <v>608</v>
      </c>
      <c r="F444">
        <v>78</v>
      </c>
      <c r="G444">
        <v>0</v>
      </c>
      <c r="H444" t="s">
        <v>591</v>
      </c>
    </row>
    <row r="445" spans="1:8" x14ac:dyDescent="0.25">
      <c r="A445">
        <v>441</v>
      </c>
      <c r="B445" t="s">
        <v>1174</v>
      </c>
      <c r="C445" t="s">
        <v>643</v>
      </c>
      <c r="D445" t="s">
        <v>607</v>
      </c>
      <c r="E445" t="s">
        <v>628</v>
      </c>
      <c r="F445">
        <v>85</v>
      </c>
      <c r="G445">
        <v>0</v>
      </c>
      <c r="H445" t="s">
        <v>591</v>
      </c>
    </row>
    <row r="446" spans="1:8" x14ac:dyDescent="0.25">
      <c r="A446">
        <v>442</v>
      </c>
      <c r="B446" t="s">
        <v>1175</v>
      </c>
      <c r="C446" t="s">
        <v>644</v>
      </c>
      <c r="D446" t="s">
        <v>610</v>
      </c>
      <c r="E446" t="s">
        <v>611</v>
      </c>
      <c r="F446">
        <v>68</v>
      </c>
      <c r="G446">
        <v>70</v>
      </c>
      <c r="H446" t="s">
        <v>592</v>
      </c>
    </row>
    <row r="447" spans="1:8" x14ac:dyDescent="0.25">
      <c r="A447">
        <v>443</v>
      </c>
      <c r="B447" t="s">
        <v>1176</v>
      </c>
      <c r="C447" t="s">
        <v>645</v>
      </c>
      <c r="D447" t="s">
        <v>646</v>
      </c>
      <c r="E447" t="s">
        <v>647</v>
      </c>
      <c r="F447">
        <v>0</v>
      </c>
      <c r="G447">
        <v>0</v>
      </c>
      <c r="H447" t="s">
        <v>591</v>
      </c>
    </row>
    <row r="448" spans="1:8" x14ac:dyDescent="0.25">
      <c r="A448">
        <v>444</v>
      </c>
      <c r="B448" t="s">
        <v>1177</v>
      </c>
      <c r="C448" t="s">
        <v>648</v>
      </c>
      <c r="D448" t="s">
        <v>607</v>
      </c>
      <c r="E448" t="s">
        <v>649</v>
      </c>
      <c r="F448">
        <v>80</v>
      </c>
      <c r="G448">
        <v>80</v>
      </c>
      <c r="H448" t="s">
        <v>591</v>
      </c>
    </row>
    <row r="449" spans="1:8" x14ac:dyDescent="0.25">
      <c r="A449">
        <v>445</v>
      </c>
      <c r="B449" t="s">
        <v>1178</v>
      </c>
      <c r="C449" t="s">
        <v>650</v>
      </c>
      <c r="D449" t="s">
        <v>607</v>
      </c>
      <c r="E449" t="s">
        <v>649</v>
      </c>
      <c r="F449">
        <v>88</v>
      </c>
      <c r="G449">
        <v>85</v>
      </c>
      <c r="H449" t="s">
        <v>591</v>
      </c>
    </row>
    <row r="450" spans="1:8" x14ac:dyDescent="0.25">
      <c r="A450">
        <v>446</v>
      </c>
      <c r="B450" t="s">
        <v>1179</v>
      </c>
      <c r="C450" t="s">
        <v>651</v>
      </c>
      <c r="D450" t="s">
        <v>642</v>
      </c>
      <c r="E450" t="s">
        <v>652</v>
      </c>
      <c r="F450">
        <v>90</v>
      </c>
      <c r="G450">
        <v>0</v>
      </c>
      <c r="H450" t="s">
        <v>591</v>
      </c>
    </row>
    <row r="451" spans="1:8" x14ac:dyDescent="0.25">
      <c r="A451">
        <v>447</v>
      </c>
      <c r="B451" t="s">
        <v>1180</v>
      </c>
      <c r="C451" t="s">
        <v>653</v>
      </c>
      <c r="D451" t="s">
        <v>610</v>
      </c>
      <c r="E451" t="s">
        <v>635</v>
      </c>
      <c r="F451">
        <v>0</v>
      </c>
      <c r="G451">
        <v>0</v>
      </c>
      <c r="H451" t="s">
        <v>592</v>
      </c>
    </row>
    <row r="452" spans="1:8" x14ac:dyDescent="0.25">
      <c r="A452">
        <v>448</v>
      </c>
      <c r="B452" t="s">
        <v>1181</v>
      </c>
      <c r="C452" t="s">
        <v>654</v>
      </c>
      <c r="D452" t="s">
        <v>607</v>
      </c>
      <c r="E452" t="s">
        <v>621</v>
      </c>
      <c r="F452">
        <v>60</v>
      </c>
      <c r="G452">
        <v>0</v>
      </c>
      <c r="H452" t="s">
        <v>591</v>
      </c>
    </row>
    <row r="453" spans="1:8" x14ac:dyDescent="0.25">
      <c r="A453">
        <v>449</v>
      </c>
      <c r="B453" t="s">
        <v>1284</v>
      </c>
      <c r="C453" t="s">
        <v>1262</v>
      </c>
      <c r="D453" t="s">
        <v>607</v>
      </c>
      <c r="E453" t="s">
        <v>1285</v>
      </c>
      <c r="F453">
        <v>0</v>
      </c>
      <c r="G453">
        <v>0</v>
      </c>
      <c r="H453" t="s">
        <v>591</v>
      </c>
    </row>
    <row r="454" spans="1:8" x14ac:dyDescent="0.25">
      <c r="A454">
        <v>450</v>
      </c>
      <c r="B454" t="s">
        <v>1182</v>
      </c>
      <c r="C454" t="s">
        <v>655</v>
      </c>
      <c r="D454" t="s">
        <v>610</v>
      </c>
      <c r="E454" t="s">
        <v>628</v>
      </c>
      <c r="F454">
        <v>0</v>
      </c>
      <c r="G454">
        <v>0</v>
      </c>
      <c r="H454" t="s">
        <v>592</v>
      </c>
    </row>
    <row r="455" spans="1:8" x14ac:dyDescent="0.25">
      <c r="A455">
        <v>451</v>
      </c>
      <c r="B455" t="s">
        <v>1183</v>
      </c>
      <c r="C455" t="s">
        <v>656</v>
      </c>
      <c r="D455" t="s">
        <v>610</v>
      </c>
      <c r="E455" t="s">
        <v>657</v>
      </c>
      <c r="F455">
        <v>0</v>
      </c>
      <c r="G455">
        <v>0</v>
      </c>
      <c r="H455" t="s">
        <v>592</v>
      </c>
    </row>
    <row r="456" spans="1:8" x14ac:dyDescent="0.25">
      <c r="A456">
        <v>452</v>
      </c>
      <c r="B456" t="s">
        <v>1286</v>
      </c>
      <c r="C456" t="s">
        <v>1287</v>
      </c>
      <c r="D456" t="s">
        <v>662</v>
      </c>
      <c r="E456" t="s">
        <v>667</v>
      </c>
      <c r="F456">
        <v>46</v>
      </c>
      <c r="G456">
        <v>41.9</v>
      </c>
      <c r="H456" t="s">
        <v>591</v>
      </c>
    </row>
    <row r="457" spans="1:8" x14ac:dyDescent="0.25">
      <c r="A457">
        <v>453</v>
      </c>
      <c r="B457" t="s">
        <v>1184</v>
      </c>
      <c r="C457" t="s">
        <v>658</v>
      </c>
      <c r="D457" t="s">
        <v>610</v>
      </c>
      <c r="E457" t="s">
        <v>659</v>
      </c>
      <c r="F457">
        <v>42.25</v>
      </c>
      <c r="G457">
        <v>42.25</v>
      </c>
      <c r="H457" t="s">
        <v>592</v>
      </c>
    </row>
    <row r="458" spans="1:8" x14ac:dyDescent="0.25">
      <c r="A458">
        <v>454</v>
      </c>
      <c r="B458" t="s">
        <v>1185</v>
      </c>
      <c r="C458" t="s">
        <v>660</v>
      </c>
      <c r="D458" t="s">
        <v>610</v>
      </c>
      <c r="E458" t="s">
        <v>659</v>
      </c>
      <c r="F458">
        <v>42.25</v>
      </c>
      <c r="G458">
        <v>42.25</v>
      </c>
      <c r="H458" t="s">
        <v>592</v>
      </c>
    </row>
    <row r="459" spans="1:8" x14ac:dyDescent="0.25">
      <c r="A459">
        <v>455</v>
      </c>
      <c r="B459" t="s">
        <v>1186</v>
      </c>
      <c r="C459" t="s">
        <v>661</v>
      </c>
      <c r="D459" t="s">
        <v>662</v>
      </c>
      <c r="E459" t="s">
        <v>663</v>
      </c>
      <c r="F459">
        <v>0</v>
      </c>
      <c r="G459">
        <v>0</v>
      </c>
      <c r="H459" t="s">
        <v>592</v>
      </c>
    </row>
    <row r="460" spans="1:8" x14ac:dyDescent="0.25">
      <c r="A460">
        <v>456</v>
      </c>
      <c r="B460" t="s">
        <v>1187</v>
      </c>
      <c r="C460" t="s">
        <v>665</v>
      </c>
      <c r="D460" t="s">
        <v>610</v>
      </c>
      <c r="E460" t="s">
        <v>626</v>
      </c>
      <c r="F460">
        <v>0</v>
      </c>
      <c r="G460">
        <v>0</v>
      </c>
      <c r="H460" t="s">
        <v>592</v>
      </c>
    </row>
    <row r="461" spans="1:8" x14ac:dyDescent="0.25">
      <c r="A461">
        <v>457</v>
      </c>
      <c r="B461" t="s">
        <v>1188</v>
      </c>
      <c r="C461" t="s">
        <v>1251</v>
      </c>
      <c r="D461" t="s">
        <v>662</v>
      </c>
      <c r="E461" t="s">
        <v>659</v>
      </c>
      <c r="F461">
        <v>35</v>
      </c>
      <c r="G461">
        <v>32.5</v>
      </c>
      <c r="H461" t="s">
        <v>591</v>
      </c>
    </row>
    <row r="462" spans="1:8" x14ac:dyDescent="0.25">
      <c r="A462">
        <v>458</v>
      </c>
      <c r="B462" t="s">
        <v>1189</v>
      </c>
      <c r="C462" t="s">
        <v>666</v>
      </c>
      <c r="D462" t="s">
        <v>662</v>
      </c>
      <c r="E462" t="s">
        <v>667</v>
      </c>
      <c r="F462">
        <v>46</v>
      </c>
      <c r="G462">
        <v>41.9</v>
      </c>
      <c r="H462" t="s">
        <v>591</v>
      </c>
    </row>
    <row r="463" spans="1:8" x14ac:dyDescent="0.25">
      <c r="A463">
        <v>459</v>
      </c>
      <c r="B463" t="s">
        <v>1190</v>
      </c>
      <c r="C463" t="s">
        <v>668</v>
      </c>
      <c r="D463" t="s">
        <v>662</v>
      </c>
      <c r="E463" t="s">
        <v>669</v>
      </c>
      <c r="F463">
        <v>0</v>
      </c>
      <c r="G463">
        <v>0</v>
      </c>
      <c r="H463" t="s">
        <v>592</v>
      </c>
    </row>
    <row r="464" spans="1:8" x14ac:dyDescent="0.25">
      <c r="A464">
        <v>460</v>
      </c>
      <c r="B464" t="s">
        <v>1191</v>
      </c>
      <c r="C464" t="s">
        <v>670</v>
      </c>
      <c r="D464" t="s">
        <v>662</v>
      </c>
      <c r="E464" t="s">
        <v>667</v>
      </c>
      <c r="F464">
        <v>46</v>
      </c>
      <c r="G464">
        <v>41.9</v>
      </c>
      <c r="H464" t="s">
        <v>591</v>
      </c>
    </row>
    <row r="465" spans="1:8" x14ac:dyDescent="0.25">
      <c r="A465">
        <v>461</v>
      </c>
      <c r="B465" t="s">
        <v>1192</v>
      </c>
      <c r="C465" t="s">
        <v>671</v>
      </c>
      <c r="D465" t="s">
        <v>662</v>
      </c>
      <c r="E465" t="s">
        <v>672</v>
      </c>
      <c r="F465">
        <v>65</v>
      </c>
      <c r="G465">
        <v>0</v>
      </c>
      <c r="H465" t="s">
        <v>591</v>
      </c>
    </row>
    <row r="466" spans="1:8" x14ac:dyDescent="0.25">
      <c r="A466">
        <v>462</v>
      </c>
      <c r="B466" t="s">
        <v>1193</v>
      </c>
      <c r="C466" t="s">
        <v>673</v>
      </c>
      <c r="D466" t="s">
        <v>662</v>
      </c>
      <c r="E466" t="s">
        <v>672</v>
      </c>
      <c r="F466">
        <v>65</v>
      </c>
      <c r="G466">
        <v>0</v>
      </c>
      <c r="H466" t="s">
        <v>591</v>
      </c>
    </row>
    <row r="467" spans="1:8" x14ac:dyDescent="0.25">
      <c r="A467">
        <v>463</v>
      </c>
      <c r="B467" t="s">
        <v>1194</v>
      </c>
      <c r="C467" t="s">
        <v>674</v>
      </c>
      <c r="D467" t="s">
        <v>662</v>
      </c>
      <c r="E467" t="s">
        <v>667</v>
      </c>
      <c r="F467">
        <v>46</v>
      </c>
      <c r="G467">
        <v>39.9</v>
      </c>
      <c r="H467" t="s">
        <v>591</v>
      </c>
    </row>
    <row r="468" spans="1:8" x14ac:dyDescent="0.25">
      <c r="A468">
        <v>464</v>
      </c>
      <c r="B468" t="s">
        <v>1195</v>
      </c>
      <c r="C468" t="s">
        <v>675</v>
      </c>
      <c r="D468" t="s">
        <v>662</v>
      </c>
      <c r="E468" t="s">
        <v>672</v>
      </c>
      <c r="F468">
        <v>65</v>
      </c>
      <c r="G468">
        <v>40.9</v>
      </c>
      <c r="H468" t="s">
        <v>591</v>
      </c>
    </row>
    <row r="469" spans="1:8" x14ac:dyDescent="0.25">
      <c r="A469">
        <v>465</v>
      </c>
      <c r="B469" t="s">
        <v>1196</v>
      </c>
      <c r="C469" t="s">
        <v>1252</v>
      </c>
      <c r="D469" t="s">
        <v>662</v>
      </c>
      <c r="E469" t="s">
        <v>659</v>
      </c>
      <c r="F469">
        <v>35</v>
      </c>
      <c r="G469">
        <v>32.5</v>
      </c>
      <c r="H469" t="s">
        <v>591</v>
      </c>
    </row>
    <row r="470" spans="1:8" x14ac:dyDescent="0.25">
      <c r="A470">
        <v>466</v>
      </c>
      <c r="B470" t="s">
        <v>1197</v>
      </c>
      <c r="C470" t="s">
        <v>1198</v>
      </c>
      <c r="D470" t="s">
        <v>677</v>
      </c>
      <c r="E470" t="s">
        <v>678</v>
      </c>
      <c r="F470">
        <v>0</v>
      </c>
      <c r="G470">
        <v>0</v>
      </c>
      <c r="H470" t="s">
        <v>591</v>
      </c>
    </row>
    <row r="471" spans="1:8" x14ac:dyDescent="0.25">
      <c r="A471">
        <v>467</v>
      </c>
      <c r="B471" t="s">
        <v>1199</v>
      </c>
      <c r="C471" t="s">
        <v>676</v>
      </c>
      <c r="D471" t="s">
        <v>677</v>
      </c>
      <c r="E471" t="s">
        <v>678</v>
      </c>
      <c r="F471">
        <v>0</v>
      </c>
      <c r="G471">
        <v>0</v>
      </c>
      <c r="H471" t="s">
        <v>592</v>
      </c>
    </row>
    <row r="472" spans="1:8" x14ac:dyDescent="0.25">
      <c r="A472">
        <v>468</v>
      </c>
      <c r="B472" t="s">
        <v>1200</v>
      </c>
      <c r="C472" t="s">
        <v>679</v>
      </c>
      <c r="D472" t="s">
        <v>677</v>
      </c>
      <c r="E472" t="s">
        <v>678</v>
      </c>
      <c r="F472">
        <v>0</v>
      </c>
      <c r="G472">
        <v>0</v>
      </c>
      <c r="H472" t="s">
        <v>592</v>
      </c>
    </row>
    <row r="473" spans="1:8" x14ac:dyDescent="0.25">
      <c r="A473">
        <v>469</v>
      </c>
      <c r="B473" t="s">
        <v>1201</v>
      </c>
      <c r="C473" t="s">
        <v>680</v>
      </c>
      <c r="D473" t="s">
        <v>677</v>
      </c>
      <c r="E473" t="s">
        <v>684</v>
      </c>
      <c r="F473">
        <v>0</v>
      </c>
      <c r="G473">
        <v>0</v>
      </c>
      <c r="H473" t="s">
        <v>592</v>
      </c>
    </row>
    <row r="474" spans="1:8" x14ac:dyDescent="0.25">
      <c r="A474">
        <v>470</v>
      </c>
      <c r="B474" t="s">
        <v>1202</v>
      </c>
      <c r="C474" t="s">
        <v>682</v>
      </c>
      <c r="D474" t="s">
        <v>677</v>
      </c>
      <c r="E474" t="s">
        <v>678</v>
      </c>
      <c r="F474">
        <v>0</v>
      </c>
      <c r="G474">
        <v>0</v>
      </c>
      <c r="H474" t="s">
        <v>592</v>
      </c>
    </row>
    <row r="475" spans="1:8" x14ac:dyDescent="0.25">
      <c r="A475">
        <v>471</v>
      </c>
      <c r="B475" t="s">
        <v>1203</v>
      </c>
      <c r="C475" t="s">
        <v>683</v>
      </c>
      <c r="D475" t="s">
        <v>677</v>
      </c>
      <c r="E475" t="s">
        <v>684</v>
      </c>
      <c r="F475">
        <v>0</v>
      </c>
      <c r="G475">
        <v>0</v>
      </c>
      <c r="H475" t="s">
        <v>592</v>
      </c>
    </row>
    <row r="476" spans="1:8" x14ac:dyDescent="0.25">
      <c r="A476">
        <v>472</v>
      </c>
      <c r="B476" t="s">
        <v>1204</v>
      </c>
      <c r="C476" t="s">
        <v>685</v>
      </c>
      <c r="D476" t="s">
        <v>677</v>
      </c>
      <c r="E476" t="s">
        <v>678</v>
      </c>
      <c r="F476">
        <v>0</v>
      </c>
      <c r="G476">
        <v>0</v>
      </c>
      <c r="H476" t="s">
        <v>592</v>
      </c>
    </row>
    <row r="477" spans="1:8" x14ac:dyDescent="0.25">
      <c r="A477">
        <v>473</v>
      </c>
      <c r="B477" t="s">
        <v>1205</v>
      </c>
      <c r="C477" t="s">
        <v>686</v>
      </c>
      <c r="D477" t="s">
        <v>642</v>
      </c>
      <c r="E477" t="s">
        <v>687</v>
      </c>
      <c r="F477">
        <v>79</v>
      </c>
      <c r="G477">
        <v>0</v>
      </c>
      <c r="H477" t="s">
        <v>591</v>
      </c>
    </row>
    <row r="478" spans="1:8" x14ac:dyDescent="0.25">
      <c r="A478">
        <v>474</v>
      </c>
      <c r="B478" t="s">
        <v>1206</v>
      </c>
      <c r="C478" t="s">
        <v>688</v>
      </c>
      <c r="D478" t="s">
        <v>677</v>
      </c>
      <c r="E478" t="s">
        <v>678</v>
      </c>
      <c r="F478">
        <v>0</v>
      </c>
      <c r="G478">
        <v>0</v>
      </c>
      <c r="H478" t="s">
        <v>592</v>
      </c>
    </row>
    <row r="479" spans="1:8" x14ac:dyDescent="0.25">
      <c r="A479">
        <v>475</v>
      </c>
      <c r="B479" t="s">
        <v>1207</v>
      </c>
      <c r="C479" t="s">
        <v>689</v>
      </c>
      <c r="D479" t="s">
        <v>677</v>
      </c>
      <c r="E479" t="s">
        <v>678</v>
      </c>
      <c r="F479">
        <v>0</v>
      </c>
      <c r="G479">
        <v>0</v>
      </c>
      <c r="H479" t="s">
        <v>592</v>
      </c>
    </row>
    <row r="480" spans="1:8" x14ac:dyDescent="0.25">
      <c r="A480">
        <v>476</v>
      </c>
      <c r="B480" t="s">
        <v>1208</v>
      </c>
      <c r="C480" t="s">
        <v>690</v>
      </c>
      <c r="D480" t="s">
        <v>677</v>
      </c>
      <c r="E480" t="s">
        <v>691</v>
      </c>
      <c r="F480">
        <v>72.5</v>
      </c>
      <c r="G480">
        <v>0</v>
      </c>
      <c r="H480" t="s">
        <v>591</v>
      </c>
    </row>
    <row r="481" spans="1:8" x14ac:dyDescent="0.25">
      <c r="A481">
        <v>477</v>
      </c>
      <c r="B481" t="s">
        <v>1288</v>
      </c>
      <c r="C481" t="s">
        <v>1289</v>
      </c>
      <c r="D481" t="s">
        <v>677</v>
      </c>
      <c r="E481" t="s">
        <v>681</v>
      </c>
      <c r="F481">
        <v>100</v>
      </c>
      <c r="G481">
        <v>0</v>
      </c>
      <c r="H481" t="s">
        <v>591</v>
      </c>
    </row>
    <row r="482" spans="1:8" x14ac:dyDescent="0.25">
      <c r="A482">
        <v>478</v>
      </c>
      <c r="B482" t="s">
        <v>1209</v>
      </c>
      <c r="C482" t="s">
        <v>693</v>
      </c>
      <c r="D482" t="s">
        <v>677</v>
      </c>
      <c r="E482" t="s">
        <v>678</v>
      </c>
      <c r="F482">
        <v>0</v>
      </c>
      <c r="G482">
        <v>0</v>
      </c>
      <c r="H482" t="s">
        <v>592</v>
      </c>
    </row>
    <row r="483" spans="1:8" x14ac:dyDescent="0.25">
      <c r="A483">
        <v>479</v>
      </c>
      <c r="B483" t="s">
        <v>1210</v>
      </c>
      <c r="C483" t="s">
        <v>694</v>
      </c>
      <c r="D483" t="s">
        <v>677</v>
      </c>
      <c r="E483" t="s">
        <v>695</v>
      </c>
      <c r="F483">
        <v>77.5</v>
      </c>
      <c r="G483">
        <v>0</v>
      </c>
      <c r="H483" t="s">
        <v>591</v>
      </c>
    </row>
    <row r="484" spans="1:8" x14ac:dyDescent="0.25">
      <c r="A484">
        <v>480</v>
      </c>
      <c r="B484" t="s">
        <v>1211</v>
      </c>
      <c r="C484" t="s">
        <v>696</v>
      </c>
      <c r="D484" t="s">
        <v>677</v>
      </c>
      <c r="E484" t="s">
        <v>678</v>
      </c>
      <c r="F484">
        <v>0</v>
      </c>
      <c r="G484">
        <v>0</v>
      </c>
      <c r="H484" t="s">
        <v>591</v>
      </c>
    </row>
    <row r="485" spans="1:8" x14ac:dyDescent="0.25">
      <c r="A485">
        <v>481</v>
      </c>
      <c r="B485" t="s">
        <v>1212</v>
      </c>
      <c r="C485" t="s">
        <v>697</v>
      </c>
      <c r="D485" t="s">
        <v>677</v>
      </c>
      <c r="E485" t="s">
        <v>692</v>
      </c>
      <c r="F485">
        <v>0</v>
      </c>
      <c r="G485">
        <v>0</v>
      </c>
      <c r="H485" t="s">
        <v>591</v>
      </c>
    </row>
    <row r="486" spans="1:8" x14ac:dyDescent="0.25">
      <c r="A486">
        <v>482</v>
      </c>
      <c r="B486" t="s">
        <v>1213</v>
      </c>
      <c r="C486" t="s">
        <v>698</v>
      </c>
      <c r="D486" t="s">
        <v>642</v>
      </c>
      <c r="E486" t="s">
        <v>687</v>
      </c>
      <c r="F486">
        <v>79</v>
      </c>
      <c r="G486">
        <v>0</v>
      </c>
      <c r="H486" t="s">
        <v>591</v>
      </c>
    </row>
    <row r="487" spans="1:8" x14ac:dyDescent="0.25">
      <c r="A487">
        <v>483</v>
      </c>
      <c r="B487" t="s">
        <v>1214</v>
      </c>
      <c r="C487" t="s">
        <v>1215</v>
      </c>
      <c r="D487" t="s">
        <v>677</v>
      </c>
      <c r="E487" t="s">
        <v>678</v>
      </c>
      <c r="F487">
        <v>0</v>
      </c>
      <c r="G487">
        <v>0</v>
      </c>
      <c r="H487" t="s">
        <v>591</v>
      </c>
    </row>
    <row r="488" spans="1:8" x14ac:dyDescent="0.25">
      <c r="A488">
        <v>484</v>
      </c>
      <c r="B488" t="s">
        <v>1216</v>
      </c>
      <c r="C488" t="s">
        <v>699</v>
      </c>
      <c r="D488" t="s">
        <v>642</v>
      </c>
      <c r="E488" t="s">
        <v>687</v>
      </c>
      <c r="F488">
        <v>79</v>
      </c>
      <c r="G488">
        <v>0</v>
      </c>
      <c r="H488" t="s">
        <v>591</v>
      </c>
    </row>
    <row r="489" spans="1:8" x14ac:dyDescent="0.25">
      <c r="A489">
        <v>485</v>
      </c>
      <c r="B489" t="s">
        <v>1217</v>
      </c>
      <c r="C489" t="s">
        <v>700</v>
      </c>
      <c r="D489" t="s">
        <v>642</v>
      </c>
      <c r="E489" t="s">
        <v>687</v>
      </c>
      <c r="F489">
        <v>79</v>
      </c>
      <c r="G489">
        <v>0</v>
      </c>
      <c r="H489" t="s">
        <v>591</v>
      </c>
    </row>
    <row r="490" spans="1:8" x14ac:dyDescent="0.25">
      <c r="A490">
        <v>486</v>
      </c>
      <c r="B490" t="s">
        <v>1218</v>
      </c>
      <c r="C490" t="s">
        <v>701</v>
      </c>
      <c r="D490" t="s">
        <v>677</v>
      </c>
      <c r="E490" t="s">
        <v>678</v>
      </c>
      <c r="F490">
        <v>0</v>
      </c>
      <c r="G490">
        <v>0</v>
      </c>
      <c r="H490" t="s">
        <v>592</v>
      </c>
    </row>
    <row r="491" spans="1:8" x14ac:dyDescent="0.25">
      <c r="A491">
        <v>487</v>
      </c>
      <c r="B491" t="s">
        <v>1219</v>
      </c>
      <c r="C491" t="s">
        <v>702</v>
      </c>
      <c r="D491" t="s">
        <v>610</v>
      </c>
      <c r="E491" t="s">
        <v>678</v>
      </c>
      <c r="F491">
        <v>39</v>
      </c>
      <c r="G491">
        <v>0</v>
      </c>
      <c r="H491" t="s">
        <v>591</v>
      </c>
    </row>
    <row r="492" spans="1:8" x14ac:dyDescent="0.25">
      <c r="A492">
        <v>488</v>
      </c>
      <c r="B492" t="s">
        <v>1220</v>
      </c>
      <c r="C492" t="s">
        <v>703</v>
      </c>
      <c r="D492" t="s">
        <v>610</v>
      </c>
      <c r="E492" t="s">
        <v>678</v>
      </c>
      <c r="F492">
        <v>55.5</v>
      </c>
      <c r="G492">
        <v>0</v>
      </c>
      <c r="H492" t="s">
        <v>591</v>
      </c>
    </row>
    <row r="493" spans="1:8" x14ac:dyDescent="0.25">
      <c r="A493">
        <v>489</v>
      </c>
      <c r="B493" t="s">
        <v>1221</v>
      </c>
      <c r="C493" t="s">
        <v>704</v>
      </c>
      <c r="D493" t="s">
        <v>705</v>
      </c>
      <c r="E493" t="s">
        <v>706</v>
      </c>
      <c r="F493">
        <v>30</v>
      </c>
      <c r="G493">
        <v>35</v>
      </c>
      <c r="H493" t="s">
        <v>591</v>
      </c>
    </row>
    <row r="494" spans="1:8" x14ac:dyDescent="0.25">
      <c r="A494">
        <v>490</v>
      </c>
      <c r="B494" t="s">
        <v>1222</v>
      </c>
      <c r="C494" t="s">
        <v>707</v>
      </c>
      <c r="D494" t="s">
        <v>610</v>
      </c>
      <c r="E494" t="s">
        <v>647</v>
      </c>
      <c r="F494">
        <v>0</v>
      </c>
      <c r="G494">
        <v>0</v>
      </c>
      <c r="H494" t="s">
        <v>591</v>
      </c>
    </row>
    <row r="495" spans="1:8" x14ac:dyDescent="0.25">
      <c r="A495">
        <v>491</v>
      </c>
      <c r="B495" t="s">
        <v>1223</v>
      </c>
      <c r="C495" t="s">
        <v>708</v>
      </c>
      <c r="D495" t="s">
        <v>705</v>
      </c>
      <c r="E495" t="s">
        <v>1224</v>
      </c>
      <c r="F495">
        <v>0</v>
      </c>
      <c r="G495">
        <v>0</v>
      </c>
      <c r="H495" t="s">
        <v>592</v>
      </c>
    </row>
    <row r="496" spans="1:8" x14ac:dyDescent="0.25">
      <c r="A496">
        <v>492</v>
      </c>
      <c r="B496" t="s">
        <v>1225</v>
      </c>
      <c r="C496" t="s">
        <v>710</v>
      </c>
      <c r="D496" t="s">
        <v>705</v>
      </c>
      <c r="E496" t="s">
        <v>617</v>
      </c>
      <c r="F496">
        <v>60</v>
      </c>
      <c r="G496">
        <v>0</v>
      </c>
      <c r="H496" t="s">
        <v>591</v>
      </c>
    </row>
    <row r="497" spans="1:8" x14ac:dyDescent="0.25">
      <c r="A497">
        <v>493</v>
      </c>
      <c r="B497" t="s">
        <v>1226</v>
      </c>
      <c r="C497" t="s">
        <v>711</v>
      </c>
      <c r="D497" t="s">
        <v>712</v>
      </c>
      <c r="E497" t="s">
        <v>678</v>
      </c>
      <c r="F497">
        <v>0</v>
      </c>
      <c r="G497">
        <v>0</v>
      </c>
      <c r="H497" t="s">
        <v>591</v>
      </c>
    </row>
    <row r="498" spans="1:8" x14ac:dyDescent="0.25">
      <c r="A498">
        <v>494</v>
      </c>
      <c r="B498" t="s">
        <v>1227</v>
      </c>
      <c r="C498" t="s">
        <v>713</v>
      </c>
      <c r="D498" t="s">
        <v>714</v>
      </c>
      <c r="E498" t="s">
        <v>678</v>
      </c>
      <c r="F498">
        <v>0</v>
      </c>
      <c r="G498">
        <v>0</v>
      </c>
      <c r="H498" t="s">
        <v>592</v>
      </c>
    </row>
    <row r="499" spans="1:8" x14ac:dyDescent="0.25">
      <c r="A499">
        <v>495</v>
      </c>
      <c r="B499" t="s">
        <v>1228</v>
      </c>
      <c r="C499" t="s">
        <v>715</v>
      </c>
      <c r="D499" t="s">
        <v>677</v>
      </c>
      <c r="E499" t="s">
        <v>1224</v>
      </c>
      <c r="F499">
        <v>0</v>
      </c>
      <c r="G499">
        <v>0</v>
      </c>
      <c r="H499" t="s">
        <v>592</v>
      </c>
    </row>
    <row r="500" spans="1:8" x14ac:dyDescent="0.25">
      <c r="A500">
        <v>496</v>
      </c>
      <c r="B500" t="s">
        <v>1229</v>
      </c>
      <c r="C500" t="s">
        <v>716</v>
      </c>
      <c r="D500" t="s">
        <v>717</v>
      </c>
      <c r="E500" t="s">
        <v>145</v>
      </c>
      <c r="F500">
        <v>0</v>
      </c>
      <c r="G500">
        <v>0</v>
      </c>
      <c r="H500" t="s">
        <v>592</v>
      </c>
    </row>
    <row r="501" spans="1:8" x14ac:dyDescent="0.25">
      <c r="A501">
        <v>497</v>
      </c>
      <c r="B501" t="s">
        <v>1230</v>
      </c>
      <c r="C501" t="s">
        <v>718</v>
      </c>
      <c r="D501" t="s">
        <v>717</v>
      </c>
      <c r="E501" t="s">
        <v>669</v>
      </c>
      <c r="F501">
        <v>0</v>
      </c>
      <c r="G501">
        <v>0</v>
      </c>
      <c r="H501" t="s">
        <v>592</v>
      </c>
    </row>
    <row r="502" spans="1:8" x14ac:dyDescent="0.25">
      <c r="A502">
        <v>498</v>
      </c>
      <c r="B502" t="s">
        <v>1231</v>
      </c>
      <c r="C502" t="s">
        <v>719</v>
      </c>
      <c r="D502" t="s">
        <v>717</v>
      </c>
      <c r="E502" t="s">
        <v>720</v>
      </c>
      <c r="F502">
        <v>0</v>
      </c>
      <c r="G502">
        <v>0</v>
      </c>
      <c r="H502" t="s">
        <v>591</v>
      </c>
    </row>
    <row r="503" spans="1:8" x14ac:dyDescent="0.25">
      <c r="A503">
        <v>499</v>
      </c>
      <c r="B503" t="s">
        <v>1232</v>
      </c>
      <c r="C503" t="s">
        <v>721</v>
      </c>
      <c r="D503" t="s">
        <v>717</v>
      </c>
      <c r="E503" t="s">
        <v>722</v>
      </c>
      <c r="F503">
        <v>0</v>
      </c>
      <c r="G503">
        <v>0</v>
      </c>
      <c r="H503" t="s">
        <v>592</v>
      </c>
    </row>
    <row r="504" spans="1:8" x14ac:dyDescent="0.25">
      <c r="A504">
        <v>500</v>
      </c>
      <c r="B504" t="s">
        <v>1233</v>
      </c>
      <c r="C504" t="s">
        <v>724</v>
      </c>
      <c r="D504" t="s">
        <v>717</v>
      </c>
      <c r="E504" t="s">
        <v>669</v>
      </c>
      <c r="F504">
        <v>0</v>
      </c>
      <c r="G504">
        <v>0</v>
      </c>
      <c r="H504" t="s">
        <v>592</v>
      </c>
    </row>
    <row r="505" spans="1:8" x14ac:dyDescent="0.25">
      <c r="A505">
        <v>501</v>
      </c>
      <c r="B505" t="s">
        <v>1234</v>
      </c>
      <c r="C505" t="s">
        <v>725</v>
      </c>
      <c r="D505" t="s">
        <v>717</v>
      </c>
      <c r="E505" t="s">
        <v>726</v>
      </c>
      <c r="F505">
        <v>45</v>
      </c>
      <c r="G505">
        <v>0</v>
      </c>
      <c r="H505" t="s">
        <v>591</v>
      </c>
    </row>
    <row r="506" spans="1:8" x14ac:dyDescent="0.25">
      <c r="A506">
        <v>502</v>
      </c>
      <c r="B506" t="s">
        <v>1235</v>
      </c>
      <c r="C506" t="s">
        <v>727</v>
      </c>
      <c r="D506" t="s">
        <v>717</v>
      </c>
      <c r="E506" t="s">
        <v>206</v>
      </c>
      <c r="F506">
        <v>0</v>
      </c>
      <c r="G506">
        <v>0</v>
      </c>
      <c r="H506" t="s">
        <v>592</v>
      </c>
    </row>
    <row r="507" spans="1:8" x14ac:dyDescent="0.25">
      <c r="A507">
        <v>503</v>
      </c>
      <c r="B507" t="s">
        <v>1236</v>
      </c>
      <c r="C507" t="s">
        <v>728</v>
      </c>
      <c r="D507" t="s">
        <v>717</v>
      </c>
      <c r="E507" t="s">
        <v>729</v>
      </c>
      <c r="F507">
        <v>35</v>
      </c>
      <c r="G507">
        <v>32.5</v>
      </c>
      <c r="H507" t="s">
        <v>591</v>
      </c>
    </row>
    <row r="508" spans="1:8" x14ac:dyDescent="0.25">
      <c r="A508">
        <v>504</v>
      </c>
      <c r="B508" t="s">
        <v>1237</v>
      </c>
      <c r="C508" t="s">
        <v>730</v>
      </c>
      <c r="D508" t="s">
        <v>717</v>
      </c>
      <c r="E508" t="s">
        <v>667</v>
      </c>
      <c r="F508">
        <v>26</v>
      </c>
      <c r="G508">
        <v>26</v>
      </c>
      <c r="H508" t="s">
        <v>592</v>
      </c>
    </row>
    <row r="509" spans="1:8" x14ac:dyDescent="0.25">
      <c r="A509">
        <v>505</v>
      </c>
      <c r="B509" t="s">
        <v>1238</v>
      </c>
      <c r="C509" t="s">
        <v>731</v>
      </c>
      <c r="D509" t="s">
        <v>717</v>
      </c>
      <c r="E509" t="s">
        <v>729</v>
      </c>
      <c r="F509">
        <v>35</v>
      </c>
      <c r="G509">
        <v>29</v>
      </c>
      <c r="H509" t="s">
        <v>591</v>
      </c>
    </row>
    <row r="510" spans="1:8" x14ac:dyDescent="0.25">
      <c r="A510">
        <v>506</v>
      </c>
      <c r="B510" t="s">
        <v>1239</v>
      </c>
      <c r="C510" t="s">
        <v>732</v>
      </c>
      <c r="D510" t="s">
        <v>717</v>
      </c>
      <c r="E510" t="s">
        <v>145</v>
      </c>
      <c r="F510">
        <v>35</v>
      </c>
      <c r="G510">
        <v>0</v>
      </c>
      <c r="H510" t="s">
        <v>591</v>
      </c>
    </row>
    <row r="511" spans="1:8" x14ac:dyDescent="0.25">
      <c r="A511">
        <v>507</v>
      </c>
      <c r="B511" t="s">
        <v>1240</v>
      </c>
      <c r="C511" t="s">
        <v>733</v>
      </c>
      <c r="D511" t="s">
        <v>717</v>
      </c>
      <c r="E511" t="s">
        <v>720</v>
      </c>
      <c r="F511">
        <v>0</v>
      </c>
      <c r="G511">
        <v>0</v>
      </c>
      <c r="H511" t="s">
        <v>591</v>
      </c>
    </row>
    <row r="512" spans="1:8" x14ac:dyDescent="0.25">
      <c r="A512">
        <v>508</v>
      </c>
      <c r="B512" t="s">
        <v>1241</v>
      </c>
      <c r="C512" t="s">
        <v>734</v>
      </c>
      <c r="D512" t="s">
        <v>717</v>
      </c>
      <c r="E512" t="s">
        <v>729</v>
      </c>
      <c r="F512">
        <v>35</v>
      </c>
      <c r="G512">
        <v>0</v>
      </c>
      <c r="H512" t="s">
        <v>591</v>
      </c>
    </row>
    <row r="513" spans="1:8" x14ac:dyDescent="0.25">
      <c r="A513">
        <v>509</v>
      </c>
      <c r="B513" t="s">
        <v>1242</v>
      </c>
      <c r="C513" t="s">
        <v>735</v>
      </c>
      <c r="D513" t="s">
        <v>717</v>
      </c>
      <c r="E513" t="s">
        <v>729</v>
      </c>
      <c r="F513">
        <v>35</v>
      </c>
      <c r="G513">
        <v>29</v>
      </c>
      <c r="H513" t="s">
        <v>591</v>
      </c>
    </row>
    <row r="514" spans="1:8" x14ac:dyDescent="0.25">
      <c r="A514">
        <v>510</v>
      </c>
      <c r="B514" t="s">
        <v>1243</v>
      </c>
      <c r="C514" t="s">
        <v>736</v>
      </c>
      <c r="D514" t="s">
        <v>717</v>
      </c>
      <c r="E514" t="s">
        <v>729</v>
      </c>
      <c r="F514">
        <v>35</v>
      </c>
      <c r="G514">
        <v>29</v>
      </c>
      <c r="H514" t="s">
        <v>591</v>
      </c>
    </row>
    <row r="515" spans="1:8" x14ac:dyDescent="0.25">
      <c r="A515">
        <v>511</v>
      </c>
      <c r="B515" t="s">
        <v>1244</v>
      </c>
      <c r="C515" t="s">
        <v>737</v>
      </c>
      <c r="D515" t="s">
        <v>717</v>
      </c>
      <c r="E515" t="s">
        <v>726</v>
      </c>
      <c r="F515">
        <v>35</v>
      </c>
      <c r="G515">
        <v>0</v>
      </c>
      <c r="H515" t="s">
        <v>591</v>
      </c>
    </row>
    <row r="516" spans="1:8" x14ac:dyDescent="0.25">
      <c r="A516">
        <v>512</v>
      </c>
      <c r="B516" t="s">
        <v>1245</v>
      </c>
      <c r="C516" t="s">
        <v>738</v>
      </c>
      <c r="D516" t="s">
        <v>717</v>
      </c>
      <c r="E516" t="s">
        <v>669</v>
      </c>
      <c r="F516">
        <v>0</v>
      </c>
      <c r="G516">
        <v>0</v>
      </c>
      <c r="H516" t="s">
        <v>592</v>
      </c>
    </row>
    <row r="517" spans="1:8" x14ac:dyDescent="0.25">
      <c r="A517">
        <v>513</v>
      </c>
      <c r="B517" t="s">
        <v>1246</v>
      </c>
      <c r="C517" t="s">
        <v>739</v>
      </c>
      <c r="D517" t="s">
        <v>717</v>
      </c>
      <c r="E517" t="s">
        <v>729</v>
      </c>
      <c r="F517">
        <v>35</v>
      </c>
      <c r="G517">
        <v>29</v>
      </c>
      <c r="H517" t="s">
        <v>591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BCL Alas kaki</vt:lpstr>
      <vt:lpstr>BCL Fashion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Fikry</dc:creator>
  <cp:lastModifiedBy>ARS</cp:lastModifiedBy>
  <dcterms:created xsi:type="dcterms:W3CDTF">2016-11-19T11:06:34Z</dcterms:created>
  <dcterms:modified xsi:type="dcterms:W3CDTF">2018-12-07T02:38:18Z</dcterms:modified>
</cp:coreProperties>
</file>