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8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Bentang!$A$1:$J$81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ST'!$A$5:$J$524</definedName>
    <definedName name="_xlnm.Print_Area" localSheetId="28">Widya!$A$1:$J$25</definedName>
    <definedName name="_xlnm.Print_Area" localSheetId="7">Yuan!$N$70:$N$131</definedName>
  </definedNames>
  <calcPr calcId="144525"/>
</workbook>
</file>

<file path=xl/calcChain.xml><?xml version="1.0" encoding="utf-8"?>
<calcChain xmlns="http://schemas.openxmlformats.org/spreadsheetml/2006/main">
  <c r="B6" i="15" l="1"/>
  <c r="L2" i="58" l="1"/>
  <c r="L1" i="58"/>
  <c r="B18" i="15" l="1"/>
  <c r="B12" i="15"/>
  <c r="B9" i="15"/>
  <c r="L2" i="61" l="1"/>
  <c r="L1" i="61"/>
  <c r="B20" i="15" l="1"/>
  <c r="B13" i="15" l="1"/>
  <c r="B10" i="15"/>
  <c r="C10" i="15"/>
  <c r="L2" i="12" l="1"/>
  <c r="L1" i="12"/>
  <c r="M2" i="2"/>
  <c r="M1" i="2"/>
  <c r="L2" i="54" l="1"/>
  <c r="L1" i="54"/>
  <c r="M2" i="57" l="1"/>
  <c r="M1" i="57"/>
  <c r="L2" i="2" l="1"/>
  <c r="L1" i="2"/>
  <c r="L2" i="35" l="1"/>
  <c r="L1" i="35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37" i="61" l="1"/>
  <c r="J135" i="61"/>
  <c r="J133" i="61"/>
  <c r="J132" i="61"/>
  <c r="F130" i="61"/>
  <c r="C130" i="61"/>
  <c r="J134" i="61" l="1"/>
  <c r="J136" i="61" s="1"/>
  <c r="J138" i="61" s="1"/>
  <c r="I138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63" i="58" l="1"/>
  <c r="J1661" i="58"/>
  <c r="J1659" i="58"/>
  <c r="J1658" i="58"/>
  <c r="I1656" i="58"/>
  <c r="H1656" i="58"/>
  <c r="G1656" i="58"/>
  <c r="F1656" i="58"/>
  <c r="D1656" i="58"/>
  <c r="C1656" i="58"/>
  <c r="L666" i="58"/>
  <c r="L665" i="58"/>
  <c r="M3" i="58"/>
  <c r="N3" i="58" l="1"/>
  <c r="J1660" i="58"/>
  <c r="J1662" i="58" s="1"/>
  <c r="J1664" i="58" s="1"/>
  <c r="I1664" i="58" l="1"/>
  <c r="I2" i="58"/>
  <c r="C8" i="15" s="1"/>
  <c r="M66" i="57" l="1"/>
  <c r="M65" i="57"/>
  <c r="M67" i="57" l="1"/>
  <c r="L15" i="2"/>
  <c r="L16" i="2"/>
  <c r="L17" i="2"/>
  <c r="J451" i="57" l="1"/>
  <c r="J449" i="57"/>
  <c r="J447" i="57"/>
  <c r="J446" i="57"/>
  <c r="G444" i="57"/>
  <c r="F444" i="57"/>
  <c r="C444" i="57"/>
  <c r="J448" i="57" l="1"/>
  <c r="J450" i="57" s="1"/>
  <c r="J452" i="57" s="1"/>
  <c r="I452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80" i="55"/>
  <c r="J78" i="55"/>
  <c r="J76" i="55"/>
  <c r="J75" i="55"/>
  <c r="G73" i="55"/>
  <c r="F73" i="55"/>
  <c r="C73" i="55"/>
  <c r="M1" i="56" l="1"/>
  <c r="J77" i="55"/>
  <c r="J79" i="55" s="1"/>
  <c r="J81" i="55" s="1"/>
  <c r="I81" i="55" s="1"/>
  <c r="I2" i="55" l="1"/>
  <c r="C9" i="15" s="1"/>
  <c r="I42" i="30" l="1"/>
  <c r="I44" i="30"/>
  <c r="I37" i="18" l="1"/>
  <c r="I39" i="18"/>
  <c r="L3" i="12" l="1"/>
  <c r="B17" i="15" l="1"/>
  <c r="B14" i="15"/>
  <c r="J523" i="54" l="1"/>
  <c r="J521" i="54"/>
  <c r="J519" i="54"/>
  <c r="J518" i="54"/>
  <c r="I516" i="54"/>
  <c r="H516" i="54"/>
  <c r="G516" i="54"/>
  <c r="F516" i="54"/>
  <c r="D516" i="54"/>
  <c r="C516" i="54"/>
  <c r="J520" i="54" l="1"/>
  <c r="J522" i="54" s="1"/>
  <c r="J524" i="54" s="1"/>
  <c r="I2" i="54" s="1"/>
  <c r="C5" i="15" s="1"/>
  <c r="L3" i="54"/>
  <c r="N3" i="54" s="1"/>
  <c r="I524" i="54" l="1"/>
  <c r="J225" i="35" l="1"/>
  <c r="J229" i="35"/>
  <c r="J227" i="35"/>
  <c r="J224" i="35"/>
  <c r="G222" i="35"/>
  <c r="F222" i="35"/>
  <c r="J226" i="35" l="1"/>
  <c r="J228" i="35" s="1"/>
  <c r="J23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2" i="2" l="1"/>
  <c r="I237" i="2"/>
  <c r="H237" i="2"/>
  <c r="G237" i="2"/>
  <c r="F23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4" i="2"/>
  <c r="J240" i="2"/>
  <c r="J239" i="2"/>
  <c r="D237" i="2"/>
  <c r="C23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1" i="2"/>
  <c r="J243" i="2" s="1"/>
  <c r="J245" i="2" s="1"/>
  <c r="I24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3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<sst xmlns="http://schemas.openxmlformats.org/spreadsheetml/2006/main" count="2470" uniqueCount="229">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</sst>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24"/>
  <sheetViews>
    <sheetView zoomScaleNormal="100" workbookViewId="0">
      <pane ySplit="7" topLeftCell="A503" activePane="bottomLeft" state="frozen"/>
      <selection pane="bottomLeft" activeCell="F512" sqref="F51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1" t="s">
        <v>22</v>
      </c>
      <c r="G1" s="411"/>
      <c r="H1" s="411"/>
      <c r="I1" s="220" t="s">
        <v>20</v>
      </c>
      <c r="J1" s="218"/>
      <c r="L1" s="275">
        <f>SUM(D493:D504)</f>
        <v>6715366</v>
      </c>
      <c r="M1" s="238">
        <v>6205588</v>
      </c>
      <c r="N1" s="238">
        <f>L1-M1</f>
        <v>509778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1" t="s">
        <v>21</v>
      </c>
      <c r="G2" s="411"/>
      <c r="H2" s="411"/>
      <c r="I2" s="220">
        <f>J524*-1</f>
        <v>5412401</v>
      </c>
      <c r="J2" s="218"/>
      <c r="L2" s="276">
        <f>SUM(G493:G504)</f>
        <v>406876</v>
      </c>
      <c r="M2" s="238">
        <v>519138</v>
      </c>
      <c r="N2" s="238">
        <f>L2-M2</f>
        <v>-112262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6308490</v>
      </c>
      <c r="M3" s="238">
        <f>M1-M2</f>
        <v>5686450</v>
      </c>
      <c r="N3" s="238">
        <f>L3+M3</f>
        <v>11994940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2" t="s">
        <v>59</v>
      </c>
      <c r="B5" s="412"/>
      <c r="C5" s="412"/>
      <c r="D5" s="412"/>
      <c r="E5" s="412"/>
      <c r="F5" s="412"/>
      <c r="G5" s="412"/>
      <c r="H5" s="412"/>
      <c r="I5" s="412"/>
      <c r="J5" s="412"/>
      <c r="L5" s="274"/>
      <c r="M5" s="238"/>
      <c r="N5" s="238"/>
      <c r="O5" s="238"/>
    </row>
    <row r="6" spans="1:15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14" t="s">
        <v>4</v>
      </c>
      <c r="I6" s="415" t="s">
        <v>5</v>
      </c>
      <c r="J6" s="416" t="s">
        <v>6</v>
      </c>
    </row>
    <row r="7" spans="1:15" x14ac:dyDescent="0.25">
      <c r="A7" s="413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4"/>
      <c r="I7" s="415"/>
      <c r="J7" s="416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98">
        <v>43444</v>
      </c>
      <c r="B505" s="99">
        <v>180181311</v>
      </c>
      <c r="C505" s="410">
        <v>13</v>
      </c>
      <c r="D505" s="34">
        <v>1046238</v>
      </c>
      <c r="E505" s="101">
        <v>180046481</v>
      </c>
      <c r="F505" s="100">
        <v>1</v>
      </c>
      <c r="G505" s="34">
        <v>93013</v>
      </c>
      <c r="H505" s="101"/>
      <c r="I505" s="102"/>
      <c r="J505" s="34"/>
    </row>
    <row r="506" spans="1:10" ht="15.75" customHeight="1" x14ac:dyDescent="0.25">
      <c r="A506" s="98">
        <v>43444</v>
      </c>
      <c r="B506" s="99">
        <v>180181345</v>
      </c>
      <c r="C506" s="410">
        <v>5</v>
      </c>
      <c r="D506" s="34">
        <v>516075</v>
      </c>
      <c r="E506" s="101"/>
      <c r="F506" s="100"/>
      <c r="G506" s="34"/>
      <c r="H506" s="101"/>
      <c r="I506" s="102"/>
      <c r="J506" s="34"/>
    </row>
    <row r="507" spans="1:10" ht="15.75" customHeight="1" x14ac:dyDescent="0.25">
      <c r="A507" s="98">
        <v>43445</v>
      </c>
      <c r="B507" s="99">
        <v>180181386</v>
      </c>
      <c r="C507" s="410">
        <v>7</v>
      </c>
      <c r="D507" s="34">
        <v>585725</v>
      </c>
      <c r="E507" s="101">
        <v>180046493</v>
      </c>
      <c r="F507" s="100">
        <v>1</v>
      </c>
      <c r="G507" s="34">
        <v>93100</v>
      </c>
      <c r="H507" s="101"/>
      <c r="I507" s="102"/>
      <c r="J507" s="34"/>
    </row>
    <row r="508" spans="1:10" ht="15.75" customHeight="1" x14ac:dyDescent="0.25">
      <c r="A508" s="98">
        <v>43445</v>
      </c>
      <c r="B508" s="99">
        <v>180181418</v>
      </c>
      <c r="C508" s="410">
        <v>3</v>
      </c>
      <c r="D508" s="34">
        <v>331713</v>
      </c>
      <c r="E508" s="101"/>
      <c r="F508" s="100"/>
      <c r="G508" s="34"/>
      <c r="H508" s="101"/>
      <c r="I508" s="102"/>
      <c r="J508" s="34"/>
    </row>
    <row r="509" spans="1:10" ht="15.75" customHeight="1" x14ac:dyDescent="0.25">
      <c r="A509" s="98">
        <v>43446</v>
      </c>
      <c r="B509" s="99">
        <v>180181450</v>
      </c>
      <c r="C509" s="410">
        <v>8</v>
      </c>
      <c r="D509" s="34">
        <v>672700</v>
      </c>
      <c r="E509" s="101">
        <v>180046511</v>
      </c>
      <c r="F509" s="100">
        <v>1</v>
      </c>
      <c r="G509" s="34">
        <v>76038</v>
      </c>
      <c r="H509" s="101"/>
      <c r="I509" s="102"/>
      <c r="J509" s="34"/>
    </row>
    <row r="510" spans="1:10" ht="15.75" customHeight="1" x14ac:dyDescent="0.25">
      <c r="A510" s="98">
        <v>43446</v>
      </c>
      <c r="B510" s="99">
        <v>180181490</v>
      </c>
      <c r="C510" s="410">
        <v>5</v>
      </c>
      <c r="D510" s="34">
        <v>499625</v>
      </c>
      <c r="E510" s="101"/>
      <c r="F510" s="100"/>
      <c r="G510" s="34"/>
      <c r="H510" s="101"/>
      <c r="I510" s="102"/>
      <c r="J510" s="34"/>
    </row>
    <row r="511" spans="1:10" ht="15.75" customHeight="1" x14ac:dyDescent="0.25">
      <c r="A511" s="98">
        <v>43447</v>
      </c>
      <c r="B511" s="99">
        <v>180181532</v>
      </c>
      <c r="C511" s="410">
        <v>18</v>
      </c>
      <c r="D511" s="34">
        <v>1545863</v>
      </c>
      <c r="E511" s="101"/>
      <c r="F511" s="100"/>
      <c r="G511" s="34"/>
      <c r="H511" s="101"/>
      <c r="I511" s="102"/>
      <c r="J511" s="34"/>
    </row>
    <row r="512" spans="1:10" ht="15.75" customHeight="1" x14ac:dyDescent="0.25">
      <c r="A512" s="98">
        <v>43447</v>
      </c>
      <c r="B512" s="99">
        <v>180181561</v>
      </c>
      <c r="C512" s="410">
        <v>5</v>
      </c>
      <c r="D512" s="34">
        <v>476613</v>
      </c>
      <c r="E512" s="101"/>
      <c r="F512" s="100"/>
      <c r="G512" s="34"/>
      <c r="H512" s="101"/>
      <c r="I512" s="102"/>
      <c r="J512" s="34"/>
    </row>
    <row r="513" spans="1:10" ht="15.75" customHeight="1" x14ac:dyDescent="0.25">
      <c r="A513" s="98"/>
      <c r="B513" s="99"/>
      <c r="C513" s="410"/>
      <c r="D513" s="34"/>
      <c r="E513" s="101"/>
      <c r="F513" s="100"/>
      <c r="G513" s="34"/>
      <c r="H513" s="101"/>
      <c r="I513" s="102"/>
      <c r="J513" s="34"/>
    </row>
    <row r="514" spans="1:10" ht="15.75" customHeight="1" x14ac:dyDescent="0.25">
      <c r="A514" s="98"/>
      <c r="B514" s="99"/>
      <c r="C514" s="410"/>
      <c r="D514" s="34"/>
      <c r="E514" s="101"/>
      <c r="F514" s="100"/>
      <c r="G514" s="34"/>
      <c r="H514" s="101"/>
      <c r="I514" s="102"/>
      <c r="J514" s="34"/>
    </row>
    <row r="515" spans="1:10" x14ac:dyDescent="0.25">
      <c r="A515" s="235"/>
      <c r="B515" s="234"/>
      <c r="C515" s="12"/>
      <c r="D515" s="236"/>
      <c r="E515" s="237"/>
      <c r="F515" s="240"/>
      <c r="G515" s="236"/>
      <c r="H515" s="237"/>
      <c r="I515" s="239"/>
      <c r="J515" s="236"/>
    </row>
    <row r="516" spans="1:10" x14ac:dyDescent="0.25">
      <c r="A516" s="235"/>
      <c r="B516" s="223" t="s">
        <v>11</v>
      </c>
      <c r="C516" s="229">
        <f>SUM(C8:C515)</f>
        <v>4484</v>
      </c>
      <c r="D516" s="224">
        <f>SUM(D8:D515)</f>
        <v>461111390</v>
      </c>
      <c r="E516" s="223" t="s">
        <v>11</v>
      </c>
      <c r="F516" s="232">
        <f>SUM(F8:F515)</f>
        <v>575</v>
      </c>
      <c r="G516" s="224">
        <f>SUM(G8:G515)</f>
        <v>62962072</v>
      </c>
      <c r="H516" s="232">
        <f>SUM(H8:H515)</f>
        <v>0</v>
      </c>
      <c r="I516" s="232">
        <f>SUM(I8:I515)</f>
        <v>392736917</v>
      </c>
      <c r="J516" s="5"/>
    </row>
    <row r="517" spans="1:10" x14ac:dyDescent="0.25">
      <c r="A517" s="235"/>
      <c r="B517" s="223"/>
      <c r="C517" s="229"/>
      <c r="D517" s="224"/>
      <c r="E517" s="223"/>
      <c r="F517" s="232"/>
      <c r="G517" s="224"/>
      <c r="H517" s="232"/>
      <c r="I517" s="232"/>
      <c r="J517" s="5"/>
    </row>
    <row r="518" spans="1:10" x14ac:dyDescent="0.25">
      <c r="A518" s="225"/>
      <c r="B518" s="226"/>
      <c r="C518" s="12"/>
      <c r="D518" s="236"/>
      <c r="E518" s="223"/>
      <c r="F518" s="240"/>
      <c r="G518" s="417" t="s">
        <v>12</v>
      </c>
      <c r="H518" s="417"/>
      <c r="I518" s="239"/>
      <c r="J518" s="227">
        <f>SUM(D8:D515)</f>
        <v>461111390</v>
      </c>
    </row>
    <row r="519" spans="1:10" x14ac:dyDescent="0.25">
      <c r="A519" s="235"/>
      <c r="B519" s="234"/>
      <c r="C519" s="12"/>
      <c r="D519" s="236"/>
      <c r="E519" s="237"/>
      <c r="F519" s="240"/>
      <c r="G519" s="417" t="s">
        <v>13</v>
      </c>
      <c r="H519" s="417"/>
      <c r="I519" s="239"/>
      <c r="J519" s="227">
        <f>SUM(G8:G515)</f>
        <v>62962072</v>
      </c>
    </row>
    <row r="520" spans="1:10" x14ac:dyDescent="0.25">
      <c r="A520" s="228"/>
      <c r="B520" s="237"/>
      <c r="C520" s="12"/>
      <c r="D520" s="236"/>
      <c r="E520" s="237"/>
      <c r="F520" s="240"/>
      <c r="G520" s="417" t="s">
        <v>14</v>
      </c>
      <c r="H520" s="417"/>
      <c r="I520" s="41"/>
      <c r="J520" s="229">
        <f>J518-J519</f>
        <v>398149318</v>
      </c>
    </row>
    <row r="521" spans="1:10" x14ac:dyDescent="0.25">
      <c r="A521" s="235"/>
      <c r="B521" s="230"/>
      <c r="C521" s="12"/>
      <c r="D521" s="231"/>
      <c r="E521" s="237"/>
      <c r="F521" s="240"/>
      <c r="G521" s="417" t="s">
        <v>15</v>
      </c>
      <c r="H521" s="417"/>
      <c r="I521" s="239"/>
      <c r="J521" s="227">
        <f>SUM(H8:H515)</f>
        <v>0</v>
      </c>
    </row>
    <row r="522" spans="1:10" x14ac:dyDescent="0.25">
      <c r="A522" s="235"/>
      <c r="B522" s="230"/>
      <c r="C522" s="12"/>
      <c r="D522" s="231"/>
      <c r="E522" s="237"/>
      <c r="F522" s="240"/>
      <c r="G522" s="417" t="s">
        <v>16</v>
      </c>
      <c r="H522" s="417"/>
      <c r="I522" s="239"/>
      <c r="J522" s="227">
        <f>J520+J521</f>
        <v>398149318</v>
      </c>
    </row>
    <row r="523" spans="1:10" x14ac:dyDescent="0.25">
      <c r="A523" s="235"/>
      <c r="B523" s="230"/>
      <c r="C523" s="12"/>
      <c r="D523" s="231"/>
      <c r="E523" s="237"/>
      <c r="F523" s="240"/>
      <c r="G523" s="417" t="s">
        <v>5</v>
      </c>
      <c r="H523" s="417"/>
      <c r="I523" s="239"/>
      <c r="J523" s="227">
        <f>SUM(I8:I515)</f>
        <v>392736917</v>
      </c>
    </row>
    <row r="524" spans="1:10" x14ac:dyDescent="0.25">
      <c r="A524" s="235"/>
      <c r="B524" s="230"/>
      <c r="C524" s="12"/>
      <c r="D524" s="231"/>
      <c r="E524" s="237"/>
      <c r="F524" s="240"/>
      <c r="G524" s="417" t="s">
        <v>31</v>
      </c>
      <c r="H524" s="417"/>
      <c r="I524" s="240" t="str">
        <f>IF(J524&gt;0,"SALDO",IF(J524&lt;0,"PIUTANG",IF(J524=0,"LUNAS")))</f>
        <v>PIUTANG</v>
      </c>
      <c r="J524" s="227">
        <f>J523-J522</f>
        <v>-5412401</v>
      </c>
    </row>
  </sheetData>
  <mergeCells count="15">
    <mergeCell ref="G524:H524"/>
    <mergeCell ref="G518:H518"/>
    <mergeCell ref="G519:H519"/>
    <mergeCell ref="G520:H520"/>
    <mergeCell ref="G521:H521"/>
    <mergeCell ref="G522:H522"/>
    <mergeCell ref="G523:H52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5"/>
  <sheetViews>
    <sheetView workbookViewId="0">
      <pane ySplit="7" topLeftCell="A224" activePane="bottomLeft" state="frozen"/>
      <selection pane="bottomLeft" activeCell="B234" sqref="B23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1" t="s">
        <v>22</v>
      </c>
      <c r="G1" s="411"/>
      <c r="H1" s="411"/>
      <c r="I1" s="42" t="s">
        <v>20</v>
      </c>
      <c r="J1" s="20"/>
      <c r="L1" s="277">
        <f>SUM(D224:D226)</f>
        <v>591588</v>
      </c>
      <c r="M1" s="219">
        <f>SUM(D227:D230)</f>
        <v>1365876</v>
      </c>
      <c r="N1" s="219">
        <f>L3+M3</f>
        <v>1399451</v>
      </c>
      <c r="O1" s="219">
        <f>L2+N1</f>
        <v>1458776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J245*-1</f>
        <v>362075</v>
      </c>
      <c r="J2" s="20"/>
      <c r="L2" s="277">
        <f>SUM(G224:G226)</f>
        <v>59325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532263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</row>
    <row r="6" spans="1:18" x14ac:dyDescent="0.25">
      <c r="A6" s="418" t="s">
        <v>2</v>
      </c>
      <c r="B6" s="414" t="s">
        <v>3</v>
      </c>
      <c r="C6" s="414"/>
      <c r="D6" s="414"/>
      <c r="E6" s="414"/>
      <c r="F6" s="414"/>
      <c r="G6" s="414"/>
      <c r="H6" s="419" t="s">
        <v>4</v>
      </c>
      <c r="I6" s="415" t="s">
        <v>5</v>
      </c>
      <c r="J6" s="416" t="s">
        <v>6</v>
      </c>
    </row>
    <row r="7" spans="1:18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15"/>
      <c r="J7" s="416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>
        <v>43447</v>
      </c>
      <c r="B234" s="234">
        <v>180181551</v>
      </c>
      <c r="C234" s="240">
        <v>1</v>
      </c>
      <c r="D234" s="236">
        <v>112875</v>
      </c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2"/>
      <c r="B235" s="234"/>
      <c r="C235" s="240"/>
      <c r="D235" s="236"/>
      <c r="E235" s="237"/>
      <c r="F235" s="240"/>
      <c r="G235" s="236"/>
      <c r="H235" s="239"/>
      <c r="I235" s="239"/>
      <c r="J235" s="236"/>
      <c r="K235" s="219"/>
      <c r="L235" s="219"/>
      <c r="M235" s="219"/>
      <c r="N235" s="219"/>
      <c r="O235" s="219"/>
      <c r="P235" s="219"/>
      <c r="Q235" s="219"/>
      <c r="R235" s="219"/>
    </row>
    <row r="236" spans="1:18" x14ac:dyDescent="0.25">
      <c r="A236" s="162"/>
      <c r="B236" s="3"/>
      <c r="C236" s="40"/>
      <c r="D236" s="6"/>
      <c r="E236" s="7"/>
      <c r="F236" s="40"/>
      <c r="G236" s="6"/>
      <c r="H236" s="39"/>
      <c r="I236" s="39"/>
      <c r="J236" s="6"/>
    </row>
    <row r="237" spans="1:18" x14ac:dyDescent="0.25">
      <c r="A237" s="162"/>
      <c r="B237" s="8" t="s">
        <v>11</v>
      </c>
      <c r="C237" s="77">
        <f>SUM(C8:C236)</f>
        <v>1104</v>
      </c>
      <c r="D237" s="9">
        <f>SUM(D8:D236)</f>
        <v>119173475</v>
      </c>
      <c r="E237" s="8" t="s">
        <v>11</v>
      </c>
      <c r="F237" s="77">
        <f>SUM(F8:F236)</f>
        <v>100</v>
      </c>
      <c r="G237" s="5">
        <f>SUM(G8:G236)</f>
        <v>20533879</v>
      </c>
      <c r="H237" s="40">
        <f>SUM(H8:H236)</f>
        <v>0</v>
      </c>
      <c r="I237" s="40">
        <f>SUM(I8:I236)</f>
        <v>98277521</v>
      </c>
      <c r="J237" s="5"/>
    </row>
    <row r="238" spans="1:18" x14ac:dyDescent="0.25">
      <c r="A238" s="162"/>
      <c r="B238" s="8"/>
      <c r="C238" s="77"/>
      <c r="D238" s="9"/>
      <c r="E238" s="8"/>
      <c r="F238" s="77"/>
      <c r="G238" s="5"/>
      <c r="H238" s="40"/>
      <c r="I238" s="40"/>
      <c r="J238" s="5"/>
    </row>
    <row r="239" spans="1:18" x14ac:dyDescent="0.25">
      <c r="A239" s="163"/>
      <c r="B239" s="11"/>
      <c r="C239" s="40"/>
      <c r="D239" s="6"/>
      <c r="E239" s="8"/>
      <c r="F239" s="40"/>
      <c r="G239" s="417" t="s">
        <v>12</v>
      </c>
      <c r="H239" s="417"/>
      <c r="I239" s="39"/>
      <c r="J239" s="13">
        <f>SUM(D8:D236)</f>
        <v>119173475</v>
      </c>
    </row>
    <row r="240" spans="1:18" x14ac:dyDescent="0.25">
      <c r="A240" s="162"/>
      <c r="B240" s="3"/>
      <c r="C240" s="40"/>
      <c r="D240" s="6"/>
      <c r="E240" s="7"/>
      <c r="F240" s="40"/>
      <c r="G240" s="417" t="s">
        <v>13</v>
      </c>
      <c r="H240" s="417"/>
      <c r="I240" s="39"/>
      <c r="J240" s="13">
        <f>SUM(G8:G236)</f>
        <v>20533879</v>
      </c>
    </row>
    <row r="241" spans="1:18" x14ac:dyDescent="0.25">
      <c r="A241" s="164"/>
      <c r="B241" s="7"/>
      <c r="C241" s="40"/>
      <c r="D241" s="6"/>
      <c r="E241" s="7"/>
      <c r="F241" s="40"/>
      <c r="G241" s="417" t="s">
        <v>14</v>
      </c>
      <c r="H241" s="417"/>
      <c r="I241" s="41"/>
      <c r="J241" s="15">
        <f>J239-J240</f>
        <v>98639596</v>
      </c>
    </row>
    <row r="242" spans="1:18" x14ac:dyDescent="0.25">
      <c r="A242" s="162"/>
      <c r="B242" s="16"/>
      <c r="C242" s="40"/>
      <c r="D242" s="17"/>
      <c r="E242" s="7"/>
      <c r="F242" s="40"/>
      <c r="G242" s="417" t="s">
        <v>15</v>
      </c>
      <c r="H242" s="417"/>
      <c r="I242" s="39"/>
      <c r="J242" s="13">
        <f>SUM(H8:H236)</f>
        <v>0</v>
      </c>
      <c r="K242"/>
      <c r="L242"/>
      <c r="M242"/>
      <c r="N242"/>
      <c r="O242"/>
      <c r="P242"/>
      <c r="Q242"/>
      <c r="R242"/>
    </row>
    <row r="243" spans="1:18" x14ac:dyDescent="0.25">
      <c r="A243" s="162"/>
      <c r="B243" s="16"/>
      <c r="C243" s="40"/>
      <c r="D243" s="17"/>
      <c r="E243" s="7"/>
      <c r="F243" s="40"/>
      <c r="G243" s="417" t="s">
        <v>16</v>
      </c>
      <c r="H243" s="417"/>
      <c r="I243" s="39"/>
      <c r="J243" s="13">
        <f>J241+J242</f>
        <v>98639596</v>
      </c>
      <c r="K243"/>
      <c r="L243"/>
      <c r="M243"/>
      <c r="N243"/>
      <c r="O243"/>
      <c r="P243"/>
      <c r="Q243"/>
      <c r="R243"/>
    </row>
    <row r="244" spans="1:18" x14ac:dyDescent="0.25">
      <c r="A244" s="162"/>
      <c r="B244" s="16"/>
      <c r="C244" s="40"/>
      <c r="D244" s="17"/>
      <c r="E244" s="7"/>
      <c r="F244" s="40"/>
      <c r="G244" s="417" t="s">
        <v>5</v>
      </c>
      <c r="H244" s="417"/>
      <c r="I244" s="39"/>
      <c r="J244" s="13">
        <f>SUM(I8:I236)</f>
        <v>98277521</v>
      </c>
      <c r="K244"/>
      <c r="L244"/>
      <c r="M244"/>
      <c r="N244"/>
      <c r="O244"/>
      <c r="P244"/>
      <c r="Q244"/>
      <c r="R244"/>
    </row>
    <row r="245" spans="1:18" x14ac:dyDescent="0.25">
      <c r="A245" s="162"/>
      <c r="B245" s="16"/>
      <c r="C245" s="40"/>
      <c r="D245" s="17"/>
      <c r="E245" s="7"/>
      <c r="F245" s="40"/>
      <c r="G245" s="417" t="s">
        <v>31</v>
      </c>
      <c r="H245" s="417"/>
      <c r="I245" s="40" t="str">
        <f>IF(J245&gt;0,"SALDO",IF(J245&lt;0,"PIUTANG",IF(J245=0,"LUNAS")))</f>
        <v>PIUTANG</v>
      </c>
      <c r="J245" s="13">
        <f>J244-J243</f>
        <v>-362075</v>
      </c>
      <c r="K245"/>
      <c r="L245"/>
      <c r="M245"/>
      <c r="N245"/>
      <c r="O245"/>
      <c r="P245"/>
      <c r="Q245"/>
      <c r="R245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4:H244"/>
    <mergeCell ref="G245:H245"/>
    <mergeCell ref="G239:H239"/>
    <mergeCell ref="G240:H240"/>
    <mergeCell ref="G241:H241"/>
    <mergeCell ref="G242:H242"/>
    <mergeCell ref="G243:H24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64"/>
  <sheetViews>
    <sheetView workbookViewId="0">
      <pane ySplit="7" topLeftCell="A1636" activePane="bottomLeft" state="frozen"/>
      <selection pane="bottomLeft" activeCell="J1641" sqref="J164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SUM(D1638:D1641)</f>
        <v>9300025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J1664*-1</f>
        <v>15307164</v>
      </c>
      <c r="J2" s="218"/>
      <c r="L2" s="219">
        <f>SUM(G1638:G1641)</f>
        <v>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9300025</v>
      </c>
      <c r="M3" s="219">
        <f>M1-M2</f>
        <v>6789389</v>
      </c>
      <c r="N3" s="219">
        <f>L3+M3</f>
        <v>16089414</v>
      </c>
    </row>
    <row r="4" spans="1:18" x14ac:dyDescent="0.25">
      <c r="L4" s="233"/>
    </row>
    <row r="5" spans="1:18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</row>
    <row r="6" spans="1:18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22" t="s">
        <v>4</v>
      </c>
      <c r="I6" s="424" t="s">
        <v>5</v>
      </c>
      <c r="J6" s="426" t="s">
        <v>6</v>
      </c>
    </row>
    <row r="7" spans="1:18" x14ac:dyDescent="0.25">
      <c r="A7" s="413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98">
        <v>43447</v>
      </c>
      <c r="B1642" s="99">
        <v>180181519</v>
      </c>
      <c r="C1642" s="100">
        <v>65</v>
      </c>
      <c r="D1642" s="34">
        <v>6953450</v>
      </c>
      <c r="E1642" s="99"/>
      <c r="F1642" s="100"/>
      <c r="G1642" s="34"/>
      <c r="H1642" s="102"/>
      <c r="I1642" s="102"/>
      <c r="J1642" s="34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98">
        <v>43447</v>
      </c>
      <c r="B1643" s="99">
        <v>180181528</v>
      </c>
      <c r="C1643" s="100">
        <v>47</v>
      </c>
      <c r="D1643" s="34">
        <v>4637763</v>
      </c>
      <c r="E1643" s="99"/>
      <c r="F1643" s="100"/>
      <c r="G1643" s="34"/>
      <c r="H1643" s="102"/>
      <c r="I1643" s="102"/>
      <c r="J1643" s="34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98">
        <v>43447</v>
      </c>
      <c r="B1644" s="99">
        <v>180181536</v>
      </c>
      <c r="C1644" s="100">
        <v>29</v>
      </c>
      <c r="D1644" s="34">
        <v>3230938</v>
      </c>
      <c r="E1644" s="99"/>
      <c r="F1644" s="100"/>
      <c r="G1644" s="34"/>
      <c r="H1644" s="102"/>
      <c r="I1644" s="102"/>
      <c r="J1644" s="34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98">
        <v>43447</v>
      </c>
      <c r="B1645" s="99">
        <v>180181546</v>
      </c>
      <c r="C1645" s="100">
        <v>4</v>
      </c>
      <c r="D1645" s="34">
        <v>485013</v>
      </c>
      <c r="E1645" s="99"/>
      <c r="F1645" s="100"/>
      <c r="G1645" s="34"/>
      <c r="H1645" s="102"/>
      <c r="I1645" s="102"/>
      <c r="J1645" s="34"/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98"/>
      <c r="B1646" s="99"/>
      <c r="C1646" s="100"/>
      <c r="D1646" s="34"/>
      <c r="E1646" s="99"/>
      <c r="F1646" s="100"/>
      <c r="G1646" s="34"/>
      <c r="H1646" s="102"/>
      <c r="I1646" s="102"/>
      <c r="J1646" s="34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98"/>
      <c r="B1647" s="99"/>
      <c r="C1647" s="100"/>
      <c r="D1647" s="34"/>
      <c r="E1647" s="99"/>
      <c r="F1647" s="100"/>
      <c r="G1647" s="34"/>
      <c r="H1647" s="102"/>
      <c r="I1647" s="102"/>
      <c r="J1647" s="34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98"/>
      <c r="B1648" s="99"/>
      <c r="C1648" s="100"/>
      <c r="D1648" s="34"/>
      <c r="E1648" s="99"/>
      <c r="F1648" s="100"/>
      <c r="G1648" s="34"/>
      <c r="H1648" s="102"/>
      <c r="I1648" s="102"/>
      <c r="J1648" s="34"/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98"/>
      <c r="B1649" s="99"/>
      <c r="C1649" s="100"/>
      <c r="D1649" s="34"/>
      <c r="E1649" s="99"/>
      <c r="F1649" s="100"/>
      <c r="G1649" s="34"/>
      <c r="H1649" s="102"/>
      <c r="I1649" s="102"/>
      <c r="J1649" s="34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98"/>
      <c r="B1650" s="99"/>
      <c r="C1650" s="100"/>
      <c r="D1650" s="34"/>
      <c r="E1650" s="99"/>
      <c r="F1650" s="100"/>
      <c r="G1650" s="34"/>
      <c r="H1650" s="102"/>
      <c r="I1650" s="102"/>
      <c r="J1650" s="34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98"/>
      <c r="B1651" s="99"/>
      <c r="C1651" s="100"/>
      <c r="D1651" s="34"/>
      <c r="E1651" s="99"/>
      <c r="F1651" s="100"/>
      <c r="G1651" s="34"/>
      <c r="H1651" s="102"/>
      <c r="I1651" s="102"/>
      <c r="J1651" s="34"/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98"/>
      <c r="B1652" s="99"/>
      <c r="C1652" s="100"/>
      <c r="D1652" s="34"/>
      <c r="E1652" s="99"/>
      <c r="F1652" s="100"/>
      <c r="G1652" s="34"/>
      <c r="H1652" s="102"/>
      <c r="I1652" s="102"/>
      <c r="J1652" s="34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98"/>
      <c r="B1653" s="99"/>
      <c r="C1653" s="100"/>
      <c r="D1653" s="34"/>
      <c r="E1653" s="99"/>
      <c r="F1653" s="100"/>
      <c r="G1653" s="34"/>
      <c r="H1653" s="102"/>
      <c r="I1653" s="102"/>
      <c r="J1653" s="34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98"/>
      <c r="B1654" s="99"/>
      <c r="C1654" s="100"/>
      <c r="D1654" s="34"/>
      <c r="E1654" s="99"/>
      <c r="F1654" s="100"/>
      <c r="G1654" s="34"/>
      <c r="H1654" s="102"/>
      <c r="I1654" s="102"/>
      <c r="J1654" s="34"/>
      <c r="K1654" s="138"/>
      <c r="L1654" s="138"/>
      <c r="M1654" s="138"/>
      <c r="N1654" s="138"/>
      <c r="O1654" s="138"/>
      <c r="P1654" s="138"/>
      <c r="Q1654" s="138"/>
      <c r="R1654" s="138"/>
    </row>
    <row r="1655" spans="1:18" x14ac:dyDescent="0.25">
      <c r="A1655" s="235"/>
      <c r="B1655" s="234"/>
      <c r="C1655" s="240"/>
      <c r="D1655" s="236"/>
      <c r="E1655" s="234"/>
      <c r="F1655" s="240"/>
      <c r="G1655" s="236"/>
      <c r="H1655" s="239"/>
      <c r="I1655" s="239"/>
      <c r="J1655" s="236"/>
    </row>
    <row r="1656" spans="1:18" s="218" customFormat="1" x14ac:dyDescent="0.25">
      <c r="A1656" s="226"/>
      <c r="B1656" s="223" t="s">
        <v>11</v>
      </c>
      <c r="C1656" s="232">
        <f>SUM(C8:C1655)</f>
        <v>17166</v>
      </c>
      <c r="D1656" s="224">
        <f>SUM(D8:D1655)</f>
        <v>1854273552</v>
      </c>
      <c r="E1656" s="223" t="s">
        <v>11</v>
      </c>
      <c r="F1656" s="232">
        <f>SUM(F8:F1655)</f>
        <v>1469</v>
      </c>
      <c r="G1656" s="224">
        <f>SUM(G8:G1655)</f>
        <v>159946390</v>
      </c>
      <c r="H1656" s="232">
        <f>SUM(H8:H1655)</f>
        <v>0</v>
      </c>
      <c r="I1656" s="232">
        <f>SUM(I8:I1655)</f>
        <v>1679019998</v>
      </c>
      <c r="J1656" s="224"/>
      <c r="K1656" s="220"/>
      <c r="L1656" s="220"/>
      <c r="M1656" s="220"/>
      <c r="N1656" s="220"/>
      <c r="O1656" s="220"/>
      <c r="P1656" s="220"/>
      <c r="Q1656" s="220"/>
      <c r="R1656" s="220"/>
    </row>
    <row r="1657" spans="1:18" s="218" customFormat="1" x14ac:dyDescent="0.25">
      <c r="A1657" s="226"/>
      <c r="B1657" s="223"/>
      <c r="C1657" s="232"/>
      <c r="D1657" s="224"/>
      <c r="E1657" s="223"/>
      <c r="F1657" s="232"/>
      <c r="G1657" s="224"/>
      <c r="H1657" s="232"/>
      <c r="I1657" s="232"/>
      <c r="J1657" s="224"/>
      <c r="K1657" s="220"/>
      <c r="M1657" s="220"/>
      <c r="N1657" s="220"/>
      <c r="O1657" s="220"/>
      <c r="P1657" s="220"/>
      <c r="Q1657" s="220"/>
      <c r="R1657" s="220"/>
    </row>
    <row r="1658" spans="1:18" x14ac:dyDescent="0.25">
      <c r="A1658" s="225"/>
      <c r="B1658" s="226"/>
      <c r="C1658" s="240"/>
      <c r="D1658" s="236"/>
      <c r="E1658" s="223"/>
      <c r="F1658" s="240"/>
      <c r="G1658" s="420" t="s">
        <v>12</v>
      </c>
      <c r="H1658" s="421"/>
      <c r="I1658" s="236"/>
      <c r="J1658" s="227">
        <f>SUM(D8:D1655)</f>
        <v>1854273552</v>
      </c>
      <c r="P1658" s="220"/>
      <c r="Q1658" s="220"/>
      <c r="R1658" s="233"/>
    </row>
    <row r="1659" spans="1:18" x14ac:dyDescent="0.25">
      <c r="A1659" s="235"/>
      <c r="B1659" s="234"/>
      <c r="C1659" s="240"/>
      <c r="D1659" s="236"/>
      <c r="E1659" s="234"/>
      <c r="F1659" s="240"/>
      <c r="G1659" s="420" t="s">
        <v>13</v>
      </c>
      <c r="H1659" s="421"/>
      <c r="I1659" s="237"/>
      <c r="J1659" s="227">
        <f>SUM(G8:G1655)</f>
        <v>159946390</v>
      </c>
      <c r="R1659" s="233"/>
    </row>
    <row r="1660" spans="1:18" x14ac:dyDescent="0.25">
      <c r="A1660" s="228"/>
      <c r="B1660" s="237"/>
      <c r="C1660" s="240"/>
      <c r="D1660" s="236"/>
      <c r="E1660" s="234"/>
      <c r="F1660" s="240"/>
      <c r="G1660" s="420" t="s">
        <v>14</v>
      </c>
      <c r="H1660" s="421"/>
      <c r="I1660" s="229"/>
      <c r="J1660" s="229">
        <f>J1658-J1659</f>
        <v>1694327162</v>
      </c>
      <c r="L1660" s="220"/>
      <c r="R1660" s="233"/>
    </row>
    <row r="1661" spans="1:18" x14ac:dyDescent="0.25">
      <c r="A1661" s="235"/>
      <c r="B1661" s="230"/>
      <c r="C1661" s="240"/>
      <c r="D1661" s="231"/>
      <c r="E1661" s="234"/>
      <c r="F1661" s="240"/>
      <c r="G1661" s="420" t="s">
        <v>15</v>
      </c>
      <c r="H1661" s="421"/>
      <c r="I1661" s="237"/>
      <c r="J1661" s="227">
        <f>SUM(H8:H1655)</f>
        <v>0</v>
      </c>
      <c r="R1661" s="233"/>
    </row>
    <row r="1662" spans="1:18" x14ac:dyDescent="0.25">
      <c r="A1662" s="235"/>
      <c r="B1662" s="230"/>
      <c r="C1662" s="240"/>
      <c r="D1662" s="231"/>
      <c r="E1662" s="234"/>
      <c r="F1662" s="240"/>
      <c r="G1662" s="420" t="s">
        <v>16</v>
      </c>
      <c r="H1662" s="421"/>
      <c r="I1662" s="237"/>
      <c r="J1662" s="227">
        <f>J1660+J1661</f>
        <v>1694327162</v>
      </c>
      <c r="R1662" s="233"/>
    </row>
    <row r="1663" spans="1:18" x14ac:dyDescent="0.25">
      <c r="A1663" s="235"/>
      <c r="B1663" s="230"/>
      <c r="C1663" s="240"/>
      <c r="D1663" s="231"/>
      <c r="E1663" s="234"/>
      <c r="F1663" s="240"/>
      <c r="G1663" s="420" t="s">
        <v>5</v>
      </c>
      <c r="H1663" s="421"/>
      <c r="I1663" s="237"/>
      <c r="J1663" s="227">
        <f>SUM(I8:I1655)</f>
        <v>1679019998</v>
      </c>
      <c r="R1663" s="233"/>
    </row>
    <row r="1664" spans="1:18" x14ac:dyDescent="0.25">
      <c r="A1664" s="235"/>
      <c r="B1664" s="230"/>
      <c r="C1664" s="240"/>
      <c r="D1664" s="231"/>
      <c r="E1664" s="234"/>
      <c r="F1664" s="240"/>
      <c r="G1664" s="420" t="s">
        <v>31</v>
      </c>
      <c r="H1664" s="421"/>
      <c r="I1664" s="234" t="str">
        <f>IF(J1664&gt;0,"SALDO",IF(J1664&lt;0,"PIUTANG",IF(J1664=0,"LUNAS")))</f>
        <v>PIUTANG</v>
      </c>
      <c r="J1664" s="227">
        <f>J1663-J1662</f>
        <v>-15307164</v>
      </c>
      <c r="R1664" s="233"/>
    </row>
  </sheetData>
  <mergeCells count="13">
    <mergeCell ref="A5:J5"/>
    <mergeCell ref="A6:A7"/>
    <mergeCell ref="B6:G6"/>
    <mergeCell ref="H6:H7"/>
    <mergeCell ref="I6:I7"/>
    <mergeCell ref="J6:J7"/>
    <mergeCell ref="G1664:H1664"/>
    <mergeCell ref="G1658:H1658"/>
    <mergeCell ref="G1659:H1659"/>
    <mergeCell ref="G1660:H1660"/>
    <mergeCell ref="G1661:H1661"/>
    <mergeCell ref="G1662:H1662"/>
    <mergeCell ref="G1663:H1663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I738" sqref="I73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28" t="s">
        <v>22</v>
      </c>
      <c r="G1" s="428"/>
      <c r="H1" s="428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8" t="s">
        <v>21</v>
      </c>
      <c r="G2" s="428"/>
      <c r="H2" s="428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29"/>
      <c r="B4" s="430"/>
      <c r="C4" s="430"/>
      <c r="D4" s="430"/>
      <c r="E4" s="430"/>
      <c r="F4" s="430"/>
      <c r="G4" s="430"/>
      <c r="H4" s="430"/>
      <c r="I4" s="430"/>
      <c r="J4" s="431"/>
      <c r="O4" s="219">
        <v>1924738</v>
      </c>
    </row>
    <row r="5" spans="1:16" x14ac:dyDescent="0.25">
      <c r="A5" s="432" t="s">
        <v>2</v>
      </c>
      <c r="B5" s="434" t="s">
        <v>3</v>
      </c>
      <c r="C5" s="435"/>
      <c r="D5" s="435"/>
      <c r="E5" s="435"/>
      <c r="F5" s="435"/>
      <c r="G5" s="436"/>
      <c r="H5" s="437" t="s">
        <v>4</v>
      </c>
      <c r="I5" s="439" t="s">
        <v>5</v>
      </c>
      <c r="J5" s="441" t="s">
        <v>6</v>
      </c>
    </row>
    <row r="6" spans="1:16" x14ac:dyDescent="0.25">
      <c r="A6" s="433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8"/>
      <c r="I6" s="440"/>
      <c r="J6" s="442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43" t="s">
        <v>12</v>
      </c>
      <c r="H745" s="443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43" t="s">
        <v>13</v>
      </c>
      <c r="H746" s="443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43" t="s">
        <v>14</v>
      </c>
      <c r="H747" s="443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43" t="s">
        <v>15</v>
      </c>
      <c r="H748" s="443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43" t="s">
        <v>16</v>
      </c>
      <c r="H749" s="443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43" t="s">
        <v>5</v>
      </c>
      <c r="H750" s="443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43" t="s">
        <v>31</v>
      </c>
      <c r="H751" s="443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A78" sqref="A7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8" t="s">
        <v>22</v>
      </c>
      <c r="G1" s="428"/>
      <c r="H1" s="428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8" t="s">
        <v>21</v>
      </c>
      <c r="G2" s="428"/>
      <c r="H2" s="428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29"/>
      <c r="B4" s="430"/>
      <c r="C4" s="430"/>
      <c r="D4" s="430"/>
      <c r="E4" s="430"/>
      <c r="F4" s="430"/>
      <c r="G4" s="430"/>
      <c r="H4" s="430"/>
      <c r="I4" s="430"/>
      <c r="J4" s="431"/>
    </row>
    <row r="5" spans="1:16" x14ac:dyDescent="0.25">
      <c r="A5" s="432" t="s">
        <v>2</v>
      </c>
      <c r="B5" s="434" t="s">
        <v>3</v>
      </c>
      <c r="C5" s="435"/>
      <c r="D5" s="435"/>
      <c r="E5" s="435"/>
      <c r="F5" s="435"/>
      <c r="G5" s="436"/>
      <c r="H5" s="437" t="s">
        <v>4</v>
      </c>
      <c r="I5" s="439" t="s">
        <v>5</v>
      </c>
      <c r="J5" s="441" t="s">
        <v>6</v>
      </c>
    </row>
    <row r="6" spans="1:16" x14ac:dyDescent="0.25">
      <c r="A6" s="433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8"/>
      <c r="I6" s="440"/>
      <c r="J6" s="442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4" t="s">
        <v>12</v>
      </c>
      <c r="H650" s="444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43" t="s">
        <v>13</v>
      </c>
      <c r="H651" s="443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43" t="s">
        <v>14</v>
      </c>
      <c r="H652" s="443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43" t="s">
        <v>15</v>
      </c>
      <c r="H653" s="443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43" t="s">
        <v>16</v>
      </c>
      <c r="H654" s="443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43" t="s">
        <v>5</v>
      </c>
      <c r="H655" s="443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43" t="s">
        <v>31</v>
      </c>
      <c r="H656" s="443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58"/>
  <sheetViews>
    <sheetView zoomScale="85" zoomScaleNormal="85" workbookViewId="0">
      <pane ySplit="7" topLeftCell="A427" activePane="bottomLeft" state="frozen"/>
      <selection pane="bottomLeft" activeCell="B439" sqref="B4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1" t="s">
        <v>22</v>
      </c>
      <c r="G1" s="411"/>
      <c r="H1" s="411"/>
      <c r="I1" s="220"/>
      <c r="J1" s="218"/>
      <c r="M1" s="219">
        <f>SUM(D396:D417)</f>
        <v>20336316</v>
      </c>
      <c r="N1" s="219">
        <v>10446975</v>
      </c>
      <c r="O1" s="219">
        <f>N1-M1</f>
        <v>-9889341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1" t="s">
        <v>21</v>
      </c>
      <c r="G2" s="411"/>
      <c r="H2" s="411"/>
      <c r="I2" s="220">
        <f>J452*-1</f>
        <v>15166807</v>
      </c>
      <c r="J2" s="218"/>
      <c r="M2" s="219">
        <f>SUM(G396:G417)</f>
        <v>569800</v>
      </c>
      <c r="N2" s="219">
        <v>197400</v>
      </c>
      <c r="O2" s="219">
        <f>N2-M2</f>
        <v>-372400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19766516</v>
      </c>
      <c r="N3" s="219">
        <f>N1-N2</f>
        <v>10249575</v>
      </c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5" x14ac:dyDescent="0.25">
      <c r="A7" s="4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3"/>
      <c r="I7" s="455"/>
      <c r="J7" s="427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98">
        <v>43442</v>
      </c>
      <c r="B418" s="99">
        <v>180181194</v>
      </c>
      <c r="C418" s="100">
        <v>3</v>
      </c>
      <c r="D418" s="34">
        <v>255238</v>
      </c>
      <c r="E418" s="101">
        <v>180046447</v>
      </c>
      <c r="F418" s="99">
        <v>1</v>
      </c>
      <c r="G418" s="34">
        <v>117075</v>
      </c>
      <c r="H418" s="102"/>
      <c r="I418" s="102"/>
      <c r="J418" s="34"/>
      <c r="K418" s="233"/>
      <c r="L418" s="233"/>
      <c r="M418" s="233"/>
      <c r="N418" s="233"/>
      <c r="O418" s="233"/>
      <c r="P418" s="233"/>
    </row>
    <row r="419" spans="1:16" x14ac:dyDescent="0.25">
      <c r="A419" s="98">
        <v>43442</v>
      </c>
      <c r="B419" s="99">
        <v>180181195</v>
      </c>
      <c r="C419" s="100">
        <v>4</v>
      </c>
      <c r="D419" s="34">
        <v>481338</v>
      </c>
      <c r="E419" s="101"/>
      <c r="F419" s="99"/>
      <c r="G419" s="34"/>
      <c r="H419" s="102"/>
      <c r="I419" s="102"/>
      <c r="J419" s="34"/>
      <c r="K419" s="233"/>
      <c r="L419" s="233"/>
      <c r="M419" s="233"/>
      <c r="N419" s="233"/>
      <c r="O419" s="233"/>
      <c r="P419" s="233"/>
    </row>
    <row r="420" spans="1:16" x14ac:dyDescent="0.25">
      <c r="A420" s="98">
        <v>43442</v>
      </c>
      <c r="B420" s="99">
        <v>180181209</v>
      </c>
      <c r="C420" s="100">
        <v>5</v>
      </c>
      <c r="D420" s="34">
        <v>607950</v>
      </c>
      <c r="E420" s="101"/>
      <c r="F420" s="99"/>
      <c r="G420" s="34"/>
      <c r="H420" s="102"/>
      <c r="I420" s="102"/>
      <c r="J420" s="34"/>
      <c r="K420" s="233"/>
      <c r="L420" s="233"/>
      <c r="M420" s="233"/>
      <c r="N420" s="233"/>
      <c r="O420" s="233"/>
      <c r="P420" s="233"/>
    </row>
    <row r="421" spans="1:16" x14ac:dyDescent="0.25">
      <c r="A421" s="98">
        <v>43442</v>
      </c>
      <c r="B421" s="99">
        <v>180181217</v>
      </c>
      <c r="C421" s="100">
        <v>3</v>
      </c>
      <c r="D421" s="34">
        <v>360850</v>
      </c>
      <c r="E421" s="101"/>
      <c r="F421" s="99"/>
      <c r="G421" s="34"/>
      <c r="H421" s="102"/>
      <c r="I421" s="102"/>
      <c r="J421" s="34"/>
      <c r="K421" s="233"/>
      <c r="L421" s="233"/>
      <c r="M421" s="233"/>
      <c r="N421" s="233"/>
      <c r="O421" s="233"/>
      <c r="P421" s="233"/>
    </row>
    <row r="422" spans="1:16" x14ac:dyDescent="0.25">
      <c r="A422" s="98">
        <v>43442</v>
      </c>
      <c r="B422" s="99">
        <v>180181219</v>
      </c>
      <c r="C422" s="100">
        <v>7</v>
      </c>
      <c r="D422" s="34">
        <v>801063</v>
      </c>
      <c r="E422" s="101"/>
      <c r="F422" s="99"/>
      <c r="G422" s="34"/>
      <c r="H422" s="102"/>
      <c r="I422" s="102"/>
      <c r="J422" s="34"/>
      <c r="K422" s="233"/>
      <c r="L422" s="233"/>
      <c r="M422" s="233"/>
      <c r="N422" s="233"/>
      <c r="O422" s="233"/>
      <c r="P422" s="233"/>
    </row>
    <row r="423" spans="1:16" x14ac:dyDescent="0.25">
      <c r="A423" s="98">
        <v>43444</v>
      </c>
      <c r="B423" s="99">
        <v>180181296</v>
      </c>
      <c r="C423" s="100">
        <v>1</v>
      </c>
      <c r="D423" s="34">
        <v>112000</v>
      </c>
      <c r="E423" s="101">
        <v>180046470</v>
      </c>
      <c r="F423" s="99">
        <v>2</v>
      </c>
      <c r="G423" s="34">
        <v>119175</v>
      </c>
      <c r="H423" s="102"/>
      <c r="I423" s="102"/>
      <c r="J423" s="34"/>
      <c r="K423" s="233"/>
      <c r="L423" s="233"/>
      <c r="M423" s="233"/>
      <c r="N423" s="233"/>
      <c r="O423" s="233"/>
      <c r="P423" s="233"/>
    </row>
    <row r="424" spans="1:16" x14ac:dyDescent="0.25">
      <c r="A424" s="98">
        <v>43444</v>
      </c>
      <c r="B424" s="99">
        <v>180181309</v>
      </c>
      <c r="C424" s="100">
        <v>12</v>
      </c>
      <c r="D424" s="34">
        <v>1254138</v>
      </c>
      <c r="E424" s="101"/>
      <c r="F424" s="99"/>
      <c r="G424" s="34"/>
      <c r="H424" s="102"/>
      <c r="I424" s="102"/>
      <c r="J424" s="34"/>
      <c r="K424" s="233"/>
      <c r="L424" s="233"/>
      <c r="M424" s="233"/>
      <c r="N424" s="233"/>
      <c r="O424" s="233"/>
      <c r="P424" s="233"/>
    </row>
    <row r="425" spans="1:16" x14ac:dyDescent="0.25">
      <c r="A425" s="98">
        <v>43444</v>
      </c>
      <c r="B425" s="99">
        <v>180181310</v>
      </c>
      <c r="C425" s="100">
        <v>1</v>
      </c>
      <c r="D425" s="34">
        <v>87150</v>
      </c>
      <c r="E425" s="101"/>
      <c r="F425" s="99"/>
      <c r="G425" s="34"/>
      <c r="H425" s="102"/>
      <c r="I425" s="102"/>
      <c r="J425" s="34"/>
      <c r="K425" s="233"/>
      <c r="L425" s="233"/>
      <c r="M425" s="233"/>
      <c r="N425" s="233"/>
      <c r="O425" s="233"/>
      <c r="P425" s="233"/>
    </row>
    <row r="426" spans="1:16" x14ac:dyDescent="0.25">
      <c r="A426" s="98">
        <v>43444</v>
      </c>
      <c r="B426" s="99">
        <v>180181349</v>
      </c>
      <c r="C426" s="100">
        <v>9</v>
      </c>
      <c r="D426" s="34">
        <v>735350</v>
      </c>
      <c r="E426" s="101"/>
      <c r="F426" s="99"/>
      <c r="G426" s="34"/>
      <c r="H426" s="102"/>
      <c r="I426" s="102"/>
      <c r="J426" s="34"/>
      <c r="K426" s="233"/>
      <c r="L426" s="233"/>
      <c r="M426" s="233"/>
      <c r="N426" s="233"/>
      <c r="O426" s="233"/>
      <c r="P426" s="233"/>
    </row>
    <row r="427" spans="1:16" x14ac:dyDescent="0.25">
      <c r="A427" s="98">
        <v>43444</v>
      </c>
      <c r="B427" s="99">
        <v>180181351</v>
      </c>
      <c r="C427" s="100">
        <v>15</v>
      </c>
      <c r="D427" s="34">
        <v>1593463</v>
      </c>
      <c r="E427" s="101"/>
      <c r="F427" s="99"/>
      <c r="G427" s="34"/>
      <c r="H427" s="102"/>
      <c r="I427" s="102"/>
      <c r="J427" s="34"/>
      <c r="K427" s="233"/>
      <c r="L427" s="233"/>
      <c r="M427" s="233"/>
      <c r="N427" s="233"/>
      <c r="O427" s="233"/>
      <c r="P427" s="233"/>
    </row>
    <row r="428" spans="1:16" x14ac:dyDescent="0.25">
      <c r="A428" s="98">
        <v>43445</v>
      </c>
      <c r="B428" s="99">
        <v>180181379</v>
      </c>
      <c r="C428" s="100">
        <v>8</v>
      </c>
      <c r="D428" s="34">
        <v>584413</v>
      </c>
      <c r="E428" s="101"/>
      <c r="F428" s="99"/>
      <c r="G428" s="34"/>
      <c r="H428" s="102"/>
      <c r="I428" s="102"/>
      <c r="J428" s="34"/>
      <c r="K428" s="233"/>
      <c r="L428" s="233"/>
      <c r="M428" s="233"/>
      <c r="N428" s="233"/>
      <c r="O428" s="233"/>
      <c r="P428" s="233"/>
    </row>
    <row r="429" spans="1:16" x14ac:dyDescent="0.25">
      <c r="A429" s="98">
        <v>43445</v>
      </c>
      <c r="B429" s="99">
        <v>180181380</v>
      </c>
      <c r="C429" s="100">
        <v>14</v>
      </c>
      <c r="D429" s="34">
        <v>1475600</v>
      </c>
      <c r="E429" s="101"/>
      <c r="F429" s="99"/>
      <c r="G429" s="34"/>
      <c r="H429" s="102"/>
      <c r="I429" s="102"/>
      <c r="J429" s="34"/>
      <c r="K429" s="233"/>
      <c r="L429" s="233"/>
      <c r="M429" s="233"/>
      <c r="N429" s="233"/>
      <c r="O429" s="233"/>
      <c r="P429" s="233"/>
    </row>
    <row r="430" spans="1:16" x14ac:dyDescent="0.25">
      <c r="A430" s="98">
        <v>43445</v>
      </c>
      <c r="B430" s="99">
        <v>180181420</v>
      </c>
      <c r="C430" s="100">
        <v>4</v>
      </c>
      <c r="D430" s="34">
        <v>438900</v>
      </c>
      <c r="E430" s="101"/>
      <c r="F430" s="99"/>
      <c r="G430" s="34"/>
      <c r="H430" s="102"/>
      <c r="I430" s="102"/>
      <c r="J430" s="34"/>
      <c r="K430" s="233"/>
      <c r="L430" s="233"/>
      <c r="M430" s="233"/>
      <c r="N430" s="233"/>
      <c r="O430" s="233"/>
      <c r="P430" s="233"/>
    </row>
    <row r="431" spans="1:16" x14ac:dyDescent="0.25">
      <c r="A431" s="98">
        <v>43445</v>
      </c>
      <c r="B431" s="99">
        <v>180181421</v>
      </c>
      <c r="C431" s="100">
        <v>11</v>
      </c>
      <c r="D431" s="34">
        <v>1416013</v>
      </c>
      <c r="E431" s="101"/>
      <c r="F431" s="99"/>
      <c r="G431" s="34"/>
      <c r="H431" s="102"/>
      <c r="I431" s="102"/>
      <c r="J431" s="34"/>
      <c r="K431" s="233"/>
      <c r="L431" s="233"/>
      <c r="M431" s="233"/>
      <c r="N431" s="233"/>
      <c r="O431" s="233"/>
      <c r="P431" s="233"/>
    </row>
    <row r="432" spans="1:16" x14ac:dyDescent="0.25">
      <c r="A432" s="98">
        <v>43446</v>
      </c>
      <c r="B432" s="99">
        <v>180181449</v>
      </c>
      <c r="C432" s="100">
        <v>9</v>
      </c>
      <c r="D432" s="34">
        <v>816113</v>
      </c>
      <c r="E432" s="101">
        <v>180046501</v>
      </c>
      <c r="F432" s="99">
        <v>2</v>
      </c>
      <c r="G432" s="34">
        <v>140175</v>
      </c>
      <c r="H432" s="102"/>
      <c r="I432" s="102"/>
      <c r="J432" s="34"/>
      <c r="K432" s="233"/>
      <c r="L432" s="233"/>
      <c r="M432" s="233"/>
      <c r="N432" s="233"/>
      <c r="O432" s="233"/>
      <c r="P432" s="233"/>
    </row>
    <row r="433" spans="1:16" x14ac:dyDescent="0.25">
      <c r="A433" s="98">
        <v>43446</v>
      </c>
      <c r="B433" s="99">
        <v>180181451</v>
      </c>
      <c r="C433" s="100">
        <v>14</v>
      </c>
      <c r="D433" s="34">
        <v>1298675</v>
      </c>
      <c r="E433" s="101"/>
      <c r="F433" s="99"/>
      <c r="G433" s="34"/>
      <c r="H433" s="102"/>
      <c r="I433" s="102"/>
      <c r="J433" s="34"/>
      <c r="K433" s="233"/>
      <c r="L433" s="233"/>
      <c r="M433" s="233"/>
      <c r="N433" s="233"/>
      <c r="O433" s="233"/>
      <c r="P433" s="233"/>
    </row>
    <row r="434" spans="1:16" x14ac:dyDescent="0.25">
      <c r="A434" s="98">
        <v>43446</v>
      </c>
      <c r="B434" s="99">
        <v>180181492</v>
      </c>
      <c r="C434" s="100">
        <v>5</v>
      </c>
      <c r="D434" s="34">
        <v>489738</v>
      </c>
      <c r="E434" s="101"/>
      <c r="F434" s="99"/>
      <c r="G434" s="34"/>
      <c r="H434" s="102"/>
      <c r="I434" s="102"/>
      <c r="J434" s="34"/>
      <c r="K434" s="233"/>
      <c r="L434" s="233"/>
      <c r="M434" s="233"/>
      <c r="N434" s="233"/>
      <c r="O434" s="233"/>
      <c r="P434" s="233"/>
    </row>
    <row r="435" spans="1:16" x14ac:dyDescent="0.25">
      <c r="A435" s="98">
        <v>43446</v>
      </c>
      <c r="B435" s="99">
        <v>180181493</v>
      </c>
      <c r="C435" s="100">
        <v>5</v>
      </c>
      <c r="D435" s="34">
        <v>591063</v>
      </c>
      <c r="E435" s="101"/>
      <c r="F435" s="99"/>
      <c r="G435" s="34"/>
      <c r="H435" s="102"/>
      <c r="I435" s="102"/>
      <c r="J435" s="34"/>
      <c r="K435" s="233"/>
      <c r="L435" s="233"/>
      <c r="M435" s="233"/>
      <c r="N435" s="233"/>
      <c r="O435" s="233"/>
      <c r="P435" s="233"/>
    </row>
    <row r="436" spans="1:16" x14ac:dyDescent="0.25">
      <c r="A436" s="98">
        <v>43447</v>
      </c>
      <c r="B436" s="99">
        <v>180181526</v>
      </c>
      <c r="C436" s="100">
        <v>3</v>
      </c>
      <c r="D436" s="34">
        <v>227063</v>
      </c>
      <c r="E436" s="101">
        <v>180046517</v>
      </c>
      <c r="F436" s="99">
        <v>1</v>
      </c>
      <c r="G436" s="34">
        <v>130025</v>
      </c>
      <c r="H436" s="102"/>
      <c r="I436" s="102"/>
      <c r="J436" s="34"/>
      <c r="K436" s="233"/>
      <c r="L436" s="233"/>
      <c r="M436" s="233"/>
      <c r="N436" s="233"/>
      <c r="O436" s="233"/>
      <c r="P436" s="233"/>
    </row>
    <row r="437" spans="1:16" x14ac:dyDescent="0.25">
      <c r="A437" s="98">
        <v>43447</v>
      </c>
      <c r="B437" s="99">
        <v>180181527</v>
      </c>
      <c r="C437" s="100">
        <v>10</v>
      </c>
      <c r="D437" s="34">
        <v>1043788</v>
      </c>
      <c r="E437" s="101"/>
      <c r="F437" s="99"/>
      <c r="G437" s="34"/>
      <c r="H437" s="102"/>
      <c r="I437" s="102"/>
      <c r="J437" s="34"/>
      <c r="K437" s="233"/>
      <c r="L437" s="233"/>
      <c r="M437" s="233"/>
      <c r="N437" s="233"/>
      <c r="O437" s="233"/>
      <c r="P437" s="233"/>
    </row>
    <row r="438" spans="1:16" x14ac:dyDescent="0.25">
      <c r="A438" s="98">
        <v>43447</v>
      </c>
      <c r="B438" s="99">
        <v>180181557</v>
      </c>
      <c r="C438" s="100">
        <v>8</v>
      </c>
      <c r="D438" s="34">
        <v>659575</v>
      </c>
      <c r="E438" s="101"/>
      <c r="F438" s="99"/>
      <c r="G438" s="34"/>
      <c r="H438" s="102"/>
      <c r="I438" s="102"/>
      <c r="J438" s="34"/>
      <c r="K438" s="233"/>
      <c r="L438" s="233"/>
      <c r="M438" s="233"/>
      <c r="N438" s="233"/>
      <c r="O438" s="233"/>
      <c r="P438" s="233"/>
    </row>
    <row r="439" spans="1:16" x14ac:dyDescent="0.25">
      <c r="A439" s="98">
        <v>43447</v>
      </c>
      <c r="B439" s="99">
        <v>180181559</v>
      </c>
      <c r="C439" s="100">
        <v>4</v>
      </c>
      <c r="D439" s="34">
        <v>343788</v>
      </c>
      <c r="E439" s="101"/>
      <c r="F439" s="99"/>
      <c r="G439" s="34"/>
      <c r="H439" s="102"/>
      <c r="I439" s="102"/>
      <c r="J439" s="34"/>
      <c r="K439" s="233"/>
      <c r="L439" s="233"/>
      <c r="M439" s="233"/>
      <c r="N439" s="233"/>
      <c r="O439" s="233"/>
      <c r="P439" s="233"/>
    </row>
    <row r="440" spans="1:16" x14ac:dyDescent="0.25">
      <c r="A440" s="98"/>
      <c r="B440" s="99"/>
      <c r="C440" s="100"/>
      <c r="D440" s="34"/>
      <c r="E440" s="101"/>
      <c r="F440" s="99"/>
      <c r="G440" s="34"/>
      <c r="H440" s="102"/>
      <c r="I440" s="102"/>
      <c r="J440" s="34"/>
      <c r="K440" s="233"/>
      <c r="L440" s="233"/>
      <c r="M440" s="233"/>
      <c r="N440" s="233"/>
      <c r="O440" s="233"/>
      <c r="P440" s="233"/>
    </row>
    <row r="441" spans="1:16" x14ac:dyDescent="0.25">
      <c r="A441" s="98"/>
      <c r="B441" s="99"/>
      <c r="C441" s="100"/>
      <c r="D441" s="34"/>
      <c r="E441" s="101"/>
      <c r="F441" s="99"/>
      <c r="G441" s="34"/>
      <c r="H441" s="102"/>
      <c r="I441" s="102"/>
      <c r="J441" s="34"/>
      <c r="K441" s="233"/>
      <c r="L441" s="233"/>
      <c r="M441" s="233"/>
      <c r="N441" s="233"/>
      <c r="O441" s="233"/>
      <c r="P441" s="233"/>
    </row>
    <row r="442" spans="1:16" x14ac:dyDescent="0.25">
      <c r="A442" s="98"/>
      <c r="B442" s="99"/>
      <c r="C442" s="100"/>
      <c r="D442" s="34"/>
      <c r="E442" s="101"/>
      <c r="F442" s="99"/>
      <c r="G442" s="34"/>
      <c r="H442" s="102"/>
      <c r="I442" s="102"/>
      <c r="J442" s="34"/>
      <c r="K442" s="233"/>
      <c r="L442" s="233"/>
      <c r="M442" s="233"/>
      <c r="N442" s="233"/>
      <c r="O442" s="233"/>
      <c r="P442" s="233"/>
    </row>
    <row r="443" spans="1:16" x14ac:dyDescent="0.25">
      <c r="A443" s="235"/>
      <c r="B443" s="234"/>
      <c r="C443" s="240"/>
      <c r="D443" s="236"/>
      <c r="E443" s="237"/>
      <c r="F443" s="234"/>
      <c r="G443" s="236"/>
      <c r="H443" s="239"/>
      <c r="I443" s="239"/>
      <c r="J443" s="236"/>
      <c r="K443" s="233"/>
      <c r="L443" s="233"/>
      <c r="M443" s="233"/>
      <c r="N443" s="233"/>
      <c r="O443" s="233"/>
      <c r="P443" s="233"/>
    </row>
    <row r="444" spans="1:16" x14ac:dyDescent="0.25">
      <c r="A444" s="235"/>
      <c r="B444" s="223" t="s">
        <v>11</v>
      </c>
      <c r="C444" s="232">
        <f>SUM(C8:C443)</f>
        <v>2892</v>
      </c>
      <c r="D444" s="224"/>
      <c r="E444" s="223" t="s">
        <v>11</v>
      </c>
      <c r="F444" s="223">
        <f>SUM(F8:F443)</f>
        <v>250</v>
      </c>
      <c r="G444" s="224">
        <f>SUM(G8:G443)</f>
        <v>26481356</v>
      </c>
      <c r="H444" s="239"/>
      <c r="I444" s="239"/>
      <c r="J444" s="236"/>
      <c r="K444" s="233"/>
      <c r="L444" s="233"/>
      <c r="M444" s="233"/>
      <c r="N444" s="233"/>
      <c r="O444" s="233"/>
      <c r="P444" s="233"/>
    </row>
    <row r="445" spans="1:16" x14ac:dyDescent="0.25">
      <c r="A445" s="235"/>
      <c r="B445" s="223"/>
      <c r="C445" s="232"/>
      <c r="D445" s="224"/>
      <c r="E445" s="237"/>
      <c r="F445" s="234"/>
      <c r="G445" s="236"/>
      <c r="H445" s="239"/>
      <c r="I445" s="239"/>
      <c r="J445" s="236"/>
      <c r="K445" s="233"/>
      <c r="L445" s="233"/>
      <c r="M445" s="233"/>
      <c r="N445" s="233"/>
      <c r="O445" s="233"/>
      <c r="P445" s="233"/>
    </row>
    <row r="446" spans="1:16" x14ac:dyDescent="0.25">
      <c r="A446" s="225"/>
      <c r="B446" s="226"/>
      <c r="C446" s="240"/>
      <c r="D446" s="236"/>
      <c r="E446" s="223"/>
      <c r="F446" s="234"/>
      <c r="G446" s="417" t="s">
        <v>12</v>
      </c>
      <c r="H446" s="417"/>
      <c r="I446" s="239"/>
      <c r="J446" s="227">
        <f>SUM(D8:D443)</f>
        <v>285051925</v>
      </c>
      <c r="K446" s="233"/>
      <c r="L446" s="233"/>
      <c r="M446" s="233"/>
      <c r="N446" s="233"/>
      <c r="O446" s="233"/>
      <c r="P446" s="233"/>
    </row>
    <row r="447" spans="1:16" x14ac:dyDescent="0.25">
      <c r="A447" s="235"/>
      <c r="B447" s="234"/>
      <c r="C447" s="240"/>
      <c r="D447" s="236"/>
      <c r="E447" s="223"/>
      <c r="F447" s="234"/>
      <c r="G447" s="417" t="s">
        <v>13</v>
      </c>
      <c r="H447" s="417"/>
      <c r="I447" s="239"/>
      <c r="J447" s="227">
        <f>SUM(G8:G443)</f>
        <v>26481356</v>
      </c>
    </row>
    <row r="448" spans="1:16" x14ac:dyDescent="0.25">
      <c r="A448" s="228"/>
      <c r="B448" s="237"/>
      <c r="C448" s="240"/>
      <c r="D448" s="236"/>
      <c r="E448" s="237"/>
      <c r="F448" s="234"/>
      <c r="G448" s="417" t="s">
        <v>14</v>
      </c>
      <c r="H448" s="417"/>
      <c r="I448" s="41"/>
      <c r="J448" s="229">
        <f>J446-J447</f>
        <v>258570569</v>
      </c>
    </row>
    <row r="449" spans="1:16" x14ac:dyDescent="0.25">
      <c r="A449" s="235"/>
      <c r="B449" s="230"/>
      <c r="C449" s="240"/>
      <c r="D449" s="231"/>
      <c r="E449" s="237"/>
      <c r="F449" s="223"/>
      <c r="G449" s="417" t="s">
        <v>15</v>
      </c>
      <c r="H449" s="417"/>
      <c r="I449" s="239"/>
      <c r="J449" s="227">
        <f>SUM(H8:H445)</f>
        <v>375000</v>
      </c>
    </row>
    <row r="450" spans="1:16" x14ac:dyDescent="0.25">
      <c r="A450" s="235"/>
      <c r="B450" s="230"/>
      <c r="C450" s="240"/>
      <c r="D450" s="231"/>
      <c r="E450" s="237"/>
      <c r="F450" s="223"/>
      <c r="G450" s="417" t="s">
        <v>16</v>
      </c>
      <c r="H450" s="417"/>
      <c r="I450" s="239"/>
      <c r="J450" s="227">
        <f>J448+J449</f>
        <v>258945569</v>
      </c>
    </row>
    <row r="451" spans="1:16" x14ac:dyDescent="0.25">
      <c r="A451" s="235"/>
      <c r="B451" s="230"/>
      <c r="C451" s="240"/>
      <c r="D451" s="231"/>
      <c r="E451" s="237"/>
      <c r="F451" s="234"/>
      <c r="G451" s="417" t="s">
        <v>5</v>
      </c>
      <c r="H451" s="417"/>
      <c r="I451" s="239"/>
      <c r="J451" s="227">
        <f>SUM(I8:I445)</f>
        <v>243778762</v>
      </c>
    </row>
    <row r="452" spans="1:16" x14ac:dyDescent="0.25">
      <c r="A452" s="235"/>
      <c r="B452" s="230"/>
      <c r="C452" s="240"/>
      <c r="D452" s="231"/>
      <c r="E452" s="237"/>
      <c r="F452" s="234"/>
      <c r="G452" s="417" t="s">
        <v>31</v>
      </c>
      <c r="H452" s="417"/>
      <c r="I452" s="240" t="str">
        <f>IF(J452&gt;0,"SALDO",IF(J452&lt;0,"PIUTANG",IF(J452=0,"LUNAS")))</f>
        <v>PIUTANG</v>
      </c>
      <c r="J452" s="227">
        <f>J451-J450</f>
        <v>-15166807</v>
      </c>
    </row>
    <row r="453" spans="1:16" x14ac:dyDescent="0.25">
      <c r="F453" s="219"/>
      <c r="G453" s="219"/>
      <c r="J453" s="219"/>
    </row>
    <row r="454" spans="1:16" x14ac:dyDescent="0.25">
      <c r="C454" s="219"/>
      <c r="D454" s="219"/>
      <c r="F454" s="219"/>
      <c r="G454" s="219"/>
      <c r="J454" s="219"/>
      <c r="L454" s="233"/>
      <c r="M454" s="233"/>
      <c r="N454" s="233"/>
      <c r="O454" s="233"/>
      <c r="P454" s="233"/>
    </row>
    <row r="455" spans="1:16" x14ac:dyDescent="0.25">
      <c r="C455" s="219"/>
      <c r="D455" s="219"/>
      <c r="F455" s="219"/>
      <c r="G455" s="219"/>
      <c r="J455" s="219"/>
      <c r="L455" s="233"/>
      <c r="M455" s="233"/>
      <c r="N455" s="233"/>
      <c r="O455" s="233"/>
      <c r="P455" s="233"/>
    </row>
    <row r="456" spans="1:16" x14ac:dyDescent="0.25">
      <c r="C456" s="219"/>
      <c r="D456" s="219"/>
      <c r="F456" s="219"/>
      <c r="G456" s="219"/>
      <c r="J456" s="219"/>
      <c r="L456" s="233"/>
      <c r="M456" s="233"/>
      <c r="N456" s="233"/>
      <c r="O456" s="233"/>
      <c r="P456" s="233"/>
    </row>
    <row r="457" spans="1:16" x14ac:dyDescent="0.25">
      <c r="C457" s="219"/>
      <c r="D457" s="219"/>
      <c r="F457" s="219"/>
      <c r="G457" s="219"/>
      <c r="J457" s="219"/>
      <c r="L457" s="233"/>
      <c r="M457" s="233"/>
      <c r="N457" s="233"/>
      <c r="O457" s="233"/>
      <c r="P457" s="233"/>
    </row>
    <row r="458" spans="1:16" x14ac:dyDescent="0.25">
      <c r="C458" s="219"/>
      <c r="D458" s="219"/>
      <c r="L458" s="233"/>
      <c r="M458" s="233"/>
      <c r="N458" s="233"/>
      <c r="O458" s="233"/>
      <c r="P45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52:H452"/>
    <mergeCell ref="G446:H446"/>
    <mergeCell ref="G447:H447"/>
    <mergeCell ref="G448:H448"/>
    <mergeCell ref="G449:H449"/>
    <mergeCell ref="G450:H450"/>
    <mergeCell ref="G451:H45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111" activePane="bottomLeft" state="frozen"/>
      <selection pane="bottomLeft" activeCell="G121" sqref="G12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11" t="s">
        <v>22</v>
      </c>
      <c r="G1" s="411"/>
      <c r="H1" s="411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11" t="s">
        <v>21</v>
      </c>
      <c r="G2" s="411"/>
      <c r="H2" s="411"/>
      <c r="I2" s="220">
        <f>J234*-1</f>
        <v>1143320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0" x14ac:dyDescent="0.25">
      <c r="A7" s="448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3"/>
      <c r="I7" s="455"/>
      <c r="J7" s="427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18000204</v>
      </c>
      <c r="C110" s="247">
        <v>1</v>
      </c>
      <c r="D110" s="246">
        <v>53505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43440</v>
      </c>
      <c r="B111" s="242">
        <v>18000205</v>
      </c>
      <c r="C111" s="247">
        <v>2</v>
      </c>
      <c r="D111" s="246">
        <v>68130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18000206</v>
      </c>
      <c r="C112" s="247">
        <v>1</v>
      </c>
      <c r="D112" s="246">
        <v>51435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43441</v>
      </c>
      <c r="B113" s="242">
        <v>18000207</v>
      </c>
      <c r="C113" s="247">
        <v>1</v>
      </c>
      <c r="D113" s="246">
        <v>48000</v>
      </c>
      <c r="E113" s="244"/>
      <c r="F113" s="242"/>
      <c r="G113" s="246"/>
      <c r="H113" s="245"/>
      <c r="I113" s="245">
        <v>859935</v>
      </c>
      <c r="J113" s="246" t="s">
        <v>17</v>
      </c>
    </row>
    <row r="114" spans="1:10" x14ac:dyDescent="0.25">
      <c r="A114" s="98">
        <v>43442</v>
      </c>
      <c r="B114" s="99">
        <v>18000208</v>
      </c>
      <c r="C114" s="100">
        <v>2</v>
      </c>
      <c r="D114" s="34">
        <v>118875</v>
      </c>
      <c r="E114" s="101"/>
      <c r="F114" s="99"/>
      <c r="G114" s="34"/>
      <c r="H114" s="102"/>
      <c r="I114" s="102"/>
      <c r="J114" s="34"/>
    </row>
    <row r="115" spans="1:10" x14ac:dyDescent="0.25">
      <c r="A115" s="98">
        <v>43442</v>
      </c>
      <c r="B115" s="99">
        <v>18000209</v>
      </c>
      <c r="C115" s="100">
        <v>1</v>
      </c>
      <c r="D115" s="34">
        <v>53100</v>
      </c>
      <c r="E115" s="101"/>
      <c r="F115" s="99"/>
      <c r="G115" s="34"/>
      <c r="H115" s="102"/>
      <c r="I115" s="102"/>
      <c r="J115" s="34"/>
    </row>
    <row r="116" spans="1:10" x14ac:dyDescent="0.25">
      <c r="A116" s="98">
        <v>43442</v>
      </c>
      <c r="B116" s="99">
        <v>18000210</v>
      </c>
      <c r="C116" s="100">
        <v>2</v>
      </c>
      <c r="D116" s="34">
        <v>173565</v>
      </c>
      <c r="E116" s="101"/>
      <c r="F116" s="99"/>
      <c r="G116" s="34"/>
      <c r="H116" s="102"/>
      <c r="I116" s="102"/>
      <c r="J116" s="34"/>
    </row>
    <row r="117" spans="1:10" x14ac:dyDescent="0.25">
      <c r="A117" s="98">
        <v>43444</v>
      </c>
      <c r="B117" s="99">
        <v>18000211</v>
      </c>
      <c r="C117" s="100">
        <v>2</v>
      </c>
      <c r="D117" s="34">
        <v>104310</v>
      </c>
      <c r="E117" s="101"/>
      <c r="F117" s="99"/>
      <c r="G117" s="34"/>
      <c r="H117" s="102"/>
      <c r="I117" s="102"/>
      <c r="J117" s="34"/>
    </row>
    <row r="118" spans="1:10" x14ac:dyDescent="0.25">
      <c r="A118" s="98">
        <v>43444</v>
      </c>
      <c r="B118" s="99">
        <v>18000215</v>
      </c>
      <c r="C118" s="100">
        <v>3</v>
      </c>
      <c r="D118" s="34">
        <v>169155</v>
      </c>
      <c r="E118" s="101"/>
      <c r="F118" s="99"/>
      <c r="G118" s="34"/>
      <c r="H118" s="102"/>
      <c r="I118" s="102"/>
      <c r="J118" s="34"/>
    </row>
    <row r="119" spans="1:10" x14ac:dyDescent="0.25">
      <c r="A119" s="98">
        <v>43445</v>
      </c>
      <c r="B119" s="99">
        <v>18000217</v>
      </c>
      <c r="C119" s="100">
        <v>2</v>
      </c>
      <c r="D119" s="34">
        <v>85635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43446</v>
      </c>
      <c r="B120" s="99">
        <v>18000224</v>
      </c>
      <c r="C120" s="100">
        <v>1</v>
      </c>
      <c r="D120" s="34">
        <v>35170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43446</v>
      </c>
      <c r="B121" s="99">
        <v>18000225</v>
      </c>
      <c r="C121" s="100">
        <v>4</v>
      </c>
      <c r="D121" s="34">
        <v>146155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43446</v>
      </c>
      <c r="B122" s="99">
        <v>18000226</v>
      </c>
      <c r="C122" s="100">
        <v>3</v>
      </c>
      <c r="D122" s="34">
        <v>142110</v>
      </c>
      <c r="E122" s="101"/>
      <c r="F122" s="99"/>
      <c r="G122" s="34"/>
      <c r="H122" s="102"/>
      <c r="I122" s="102"/>
      <c r="J122" s="34"/>
    </row>
    <row r="123" spans="1:10" x14ac:dyDescent="0.25">
      <c r="A123" s="98">
        <v>43447</v>
      </c>
      <c r="B123" s="99">
        <v>18000228</v>
      </c>
      <c r="C123" s="100">
        <v>2</v>
      </c>
      <c r="D123" s="34">
        <v>61740</v>
      </c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197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7" t="s">
        <v>12</v>
      </c>
      <c r="H228" s="417"/>
      <c r="I228" s="239"/>
      <c r="J228" s="227">
        <f>SUM(D8:D225)</f>
        <v>12404223</v>
      </c>
    </row>
    <row r="229" spans="1:10" x14ac:dyDescent="0.25">
      <c r="A229" s="235"/>
      <c r="B229" s="234"/>
      <c r="C229" s="240"/>
      <c r="D229" s="236"/>
      <c r="E229" s="223"/>
      <c r="F229" s="234"/>
      <c r="G229" s="417" t="s">
        <v>13</v>
      </c>
      <c r="H229" s="41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7" t="s">
        <v>14</v>
      </c>
      <c r="H230" s="417"/>
      <c r="I230" s="41"/>
      <c r="J230" s="229">
        <f>J228-J229</f>
        <v>12163023</v>
      </c>
    </row>
    <row r="231" spans="1:10" x14ac:dyDescent="0.25">
      <c r="A231" s="235"/>
      <c r="B231" s="230"/>
      <c r="C231" s="240"/>
      <c r="D231" s="231"/>
      <c r="E231" s="237"/>
      <c r="F231" s="223"/>
      <c r="G231" s="417" t="s">
        <v>15</v>
      </c>
      <c r="H231" s="41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7" t="s">
        <v>16</v>
      </c>
      <c r="H232" s="417"/>
      <c r="I232" s="239"/>
      <c r="J232" s="227">
        <f>J230+J231</f>
        <v>12163023</v>
      </c>
    </row>
    <row r="233" spans="1:10" x14ac:dyDescent="0.25">
      <c r="A233" s="235"/>
      <c r="B233" s="230"/>
      <c r="C233" s="240"/>
      <c r="D233" s="231"/>
      <c r="E233" s="237"/>
      <c r="F233" s="234"/>
      <c r="G233" s="417" t="s">
        <v>5</v>
      </c>
      <c r="H233" s="417"/>
      <c r="I233" s="239"/>
      <c r="J233" s="227">
        <f>SUM(I8:I227)</f>
        <v>11019703</v>
      </c>
    </row>
    <row r="234" spans="1:10" x14ac:dyDescent="0.25">
      <c r="A234" s="235"/>
      <c r="B234" s="230"/>
      <c r="C234" s="240"/>
      <c r="D234" s="231"/>
      <c r="E234" s="237"/>
      <c r="F234" s="234"/>
      <c r="G234" s="417" t="s">
        <v>31</v>
      </c>
      <c r="H234" s="417"/>
      <c r="I234" s="240" t="str">
        <f>IF(J234&gt;0,"SALDO",IF(J234&lt;0,"PIUTANG",IF(J234=0,"LUNAS")))</f>
        <v>PIUTANG</v>
      </c>
      <c r="J234" s="227">
        <f>J233-J232</f>
        <v>-1143320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38"/>
  <sheetViews>
    <sheetView workbookViewId="0">
      <pane ySplit="7" topLeftCell="A117" activePane="bottomLeft" state="frozen"/>
      <selection pane="bottomLeft" activeCell="A5" sqref="A5:J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1" t="s">
        <v>22</v>
      </c>
      <c r="G1" s="411"/>
      <c r="H1" s="411"/>
      <c r="I1" s="220" t="s">
        <v>188</v>
      </c>
      <c r="J1" s="218"/>
      <c r="L1" s="238">
        <f>SUM(D120:D123)</f>
        <v>2597964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1" t="s">
        <v>21</v>
      </c>
      <c r="G2" s="411"/>
      <c r="H2" s="411"/>
      <c r="I2" s="220">
        <f>J138*-1</f>
        <v>6380675</v>
      </c>
      <c r="J2" s="218"/>
      <c r="L2" s="238">
        <f>SUM(H120:H123)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2597964</v>
      </c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3" x14ac:dyDescent="0.25">
      <c r="A7" s="448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3"/>
      <c r="I7" s="455"/>
      <c r="J7" s="427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98">
        <v>43446</v>
      </c>
      <c r="B124" s="99">
        <v>180181443</v>
      </c>
      <c r="C124" s="253">
        <v>25</v>
      </c>
      <c r="D124" s="34">
        <v>3123925</v>
      </c>
      <c r="E124" s="101"/>
      <c r="F124" s="99"/>
      <c r="G124" s="34"/>
      <c r="H124" s="101"/>
      <c r="I124" s="102"/>
      <c r="J124" s="34"/>
      <c r="L124" s="238"/>
    </row>
    <row r="125" spans="1:12" x14ac:dyDescent="0.25">
      <c r="A125" s="98">
        <v>43447</v>
      </c>
      <c r="B125" s="99">
        <v>180181518</v>
      </c>
      <c r="C125" s="253">
        <v>28</v>
      </c>
      <c r="D125" s="34">
        <v>3256750</v>
      </c>
      <c r="E125" s="101"/>
      <c r="F125" s="99"/>
      <c r="G125" s="34"/>
      <c r="H125" s="101"/>
      <c r="I125" s="102"/>
      <c r="J125" s="34"/>
      <c r="L125" s="238"/>
    </row>
    <row r="126" spans="1:12" x14ac:dyDescent="0.25">
      <c r="A126" s="98"/>
      <c r="B126" s="99"/>
      <c r="C126" s="253"/>
      <c r="D126" s="34"/>
      <c r="E126" s="101"/>
      <c r="F126" s="99"/>
      <c r="G126" s="34"/>
      <c r="H126" s="101"/>
      <c r="I126" s="102"/>
      <c r="J126" s="34"/>
      <c r="L126" s="238"/>
    </row>
    <row r="127" spans="1:12" x14ac:dyDescent="0.25">
      <c r="A127" s="98"/>
      <c r="B127" s="99"/>
      <c r="C127" s="253"/>
      <c r="D127" s="34"/>
      <c r="E127" s="101"/>
      <c r="F127" s="99"/>
      <c r="G127" s="34"/>
      <c r="H127" s="101"/>
      <c r="I127" s="102"/>
      <c r="J127" s="34"/>
      <c r="L127" s="238"/>
    </row>
    <row r="128" spans="1:12" x14ac:dyDescent="0.25">
      <c r="A128" s="98"/>
      <c r="B128" s="99"/>
      <c r="C128" s="253"/>
      <c r="D128" s="34"/>
      <c r="E128" s="101"/>
      <c r="F128" s="99"/>
      <c r="G128" s="34"/>
      <c r="H128" s="101"/>
      <c r="I128" s="102"/>
      <c r="J128" s="34"/>
      <c r="L128" s="238"/>
    </row>
    <row r="129" spans="1:10" x14ac:dyDescent="0.25">
      <c r="A129" s="235"/>
      <c r="B129" s="234"/>
      <c r="C129" s="26"/>
      <c r="D129" s="236"/>
      <c r="E129" s="237"/>
      <c r="F129" s="234"/>
      <c r="G129" s="236"/>
      <c r="H129" s="237"/>
      <c r="I129" s="239"/>
      <c r="J129" s="236"/>
    </row>
    <row r="130" spans="1:10" x14ac:dyDescent="0.25">
      <c r="A130" s="235"/>
      <c r="B130" s="223" t="s">
        <v>11</v>
      </c>
      <c r="C130" s="27">
        <f>SUM(C8:C129)</f>
        <v>518</v>
      </c>
      <c r="D130" s="224"/>
      <c r="E130" s="223" t="s">
        <v>11</v>
      </c>
      <c r="F130" s="223">
        <f>SUM(F8:F129)</f>
        <v>24</v>
      </c>
      <c r="G130" s="5"/>
      <c r="H130" s="234"/>
      <c r="I130" s="240"/>
      <c r="J130" s="5"/>
    </row>
    <row r="131" spans="1:10" x14ac:dyDescent="0.25">
      <c r="A131" s="235"/>
      <c r="B131" s="223"/>
      <c r="C131" s="27"/>
      <c r="D131" s="224"/>
      <c r="E131" s="223"/>
      <c r="F131" s="223"/>
      <c r="G131" s="32"/>
      <c r="H131" s="33"/>
      <c r="I131" s="240"/>
      <c r="J131" s="5"/>
    </row>
    <row r="132" spans="1:10" x14ac:dyDescent="0.25">
      <c r="A132" s="225"/>
      <c r="B132" s="226"/>
      <c r="C132" s="26"/>
      <c r="D132" s="236"/>
      <c r="E132" s="223"/>
      <c r="F132" s="234"/>
      <c r="G132" s="417" t="s">
        <v>12</v>
      </c>
      <c r="H132" s="417"/>
      <c r="I132" s="239"/>
      <c r="J132" s="227">
        <f>SUM(D8:D129)</f>
        <v>56960429</v>
      </c>
    </row>
    <row r="133" spans="1:10" x14ac:dyDescent="0.25">
      <c r="A133" s="235"/>
      <c r="B133" s="234"/>
      <c r="C133" s="26"/>
      <c r="D133" s="236"/>
      <c r="E133" s="237"/>
      <c r="F133" s="234"/>
      <c r="G133" s="417" t="s">
        <v>13</v>
      </c>
      <c r="H133" s="417"/>
      <c r="I133" s="239"/>
      <c r="J133" s="227">
        <f>SUM(G8:G129)</f>
        <v>2488065</v>
      </c>
    </row>
    <row r="134" spans="1:10" x14ac:dyDescent="0.25">
      <c r="A134" s="228"/>
      <c r="B134" s="237"/>
      <c r="C134" s="26"/>
      <c r="D134" s="236"/>
      <c r="E134" s="237"/>
      <c r="F134" s="234"/>
      <c r="G134" s="417" t="s">
        <v>14</v>
      </c>
      <c r="H134" s="417"/>
      <c r="I134" s="41"/>
      <c r="J134" s="229">
        <f>J132-J133</f>
        <v>54472364</v>
      </c>
    </row>
    <row r="135" spans="1:10" x14ac:dyDescent="0.25">
      <c r="A135" s="235"/>
      <c r="B135" s="230"/>
      <c r="C135" s="26"/>
      <c r="D135" s="231"/>
      <c r="E135" s="237"/>
      <c r="F135" s="234"/>
      <c r="G135" s="417" t="s">
        <v>15</v>
      </c>
      <c r="H135" s="417"/>
      <c r="I135" s="239"/>
      <c r="J135" s="227">
        <f>SUM(H8:H130)</f>
        <v>0</v>
      </c>
    </row>
    <row r="136" spans="1:10" x14ac:dyDescent="0.25">
      <c r="A136" s="235"/>
      <c r="B136" s="230"/>
      <c r="C136" s="26"/>
      <c r="D136" s="231"/>
      <c r="E136" s="237"/>
      <c r="F136" s="234"/>
      <c r="G136" s="417" t="s">
        <v>16</v>
      </c>
      <c r="H136" s="417"/>
      <c r="I136" s="239"/>
      <c r="J136" s="227">
        <f>J134+J135</f>
        <v>54472364</v>
      </c>
    </row>
    <row r="137" spans="1:10" x14ac:dyDescent="0.25">
      <c r="A137" s="235"/>
      <c r="B137" s="230"/>
      <c r="C137" s="26"/>
      <c r="D137" s="231"/>
      <c r="E137" s="237"/>
      <c r="F137" s="234"/>
      <c r="G137" s="417" t="s">
        <v>5</v>
      </c>
      <c r="H137" s="417"/>
      <c r="I137" s="239"/>
      <c r="J137" s="227">
        <f>SUM(I8:I130)</f>
        <v>48091689</v>
      </c>
    </row>
    <row r="138" spans="1:10" x14ac:dyDescent="0.25">
      <c r="A138" s="235"/>
      <c r="B138" s="230"/>
      <c r="C138" s="26"/>
      <c r="D138" s="231"/>
      <c r="E138" s="237"/>
      <c r="F138" s="234"/>
      <c r="G138" s="417" t="s">
        <v>31</v>
      </c>
      <c r="H138" s="417"/>
      <c r="I138" s="240" t="str">
        <f>IF(J138&gt;0,"SALDO",IF(J138&lt;0,"PIUTANG",IF(J138=0,"LUNAS")))</f>
        <v>PIUTANG</v>
      </c>
      <c r="J138" s="227">
        <f>J137-J136</f>
        <v>-6380675</v>
      </c>
    </row>
  </sheetData>
  <mergeCells count="15">
    <mergeCell ref="G138:H138"/>
    <mergeCell ref="G132:H132"/>
    <mergeCell ref="G133:H133"/>
    <mergeCell ref="G134:H134"/>
    <mergeCell ref="G135:H135"/>
    <mergeCell ref="G136:H136"/>
    <mergeCell ref="G137:H1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I84" sqref="I8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1" t="s">
        <v>22</v>
      </c>
      <c r="G1" s="411"/>
      <c r="H1" s="411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J91*-1</f>
        <v>693000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M5" s="37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  <c r="M6" s="37"/>
    </row>
    <row r="7" spans="1:17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7" t="s">
        <v>12</v>
      </c>
      <c r="H85" s="417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7" t="s">
        <v>13</v>
      </c>
      <c r="H86" s="417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7" t="s">
        <v>14</v>
      </c>
      <c r="H87" s="417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7" t="s">
        <v>15</v>
      </c>
      <c r="H88" s="417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7" t="s">
        <v>16</v>
      </c>
      <c r="H89" s="417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7" t="s">
        <v>5</v>
      </c>
      <c r="H90" s="417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7" t="s">
        <v>31</v>
      </c>
      <c r="H91" s="417"/>
      <c r="I91" s="40" t="str">
        <f>IF(J91&gt;0,"SALDO",IF(J91&lt;0,"PIUTANG",IF(J91=0,"LUNAS")))</f>
        <v>PIUTANG</v>
      </c>
      <c r="J91" s="13">
        <f>J90-J89</f>
        <v>-693000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31" sqref="B3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1" t="s">
        <v>21</v>
      </c>
      <c r="G2" s="411"/>
      <c r="H2" s="411"/>
      <c r="I2" s="38">
        <f>J42*-1</f>
        <v>2528912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3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5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775</v>
      </c>
      <c r="D34" s="9"/>
      <c r="E34" s="8" t="s">
        <v>11</v>
      </c>
      <c r="F34" s="8">
        <f>SUM(F8:F33)</f>
        <v>127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7" t="s">
        <v>12</v>
      </c>
      <c r="H36" s="417"/>
      <c r="I36" s="39"/>
      <c r="J36" s="13">
        <f>SUM(D8:D33)</f>
        <v>81003218</v>
      </c>
    </row>
    <row r="37" spans="1:10" x14ac:dyDescent="0.25">
      <c r="A37" s="4"/>
      <c r="B37" s="3"/>
      <c r="C37" s="26"/>
      <c r="D37" s="6"/>
      <c r="E37" s="7"/>
      <c r="F37" s="3"/>
      <c r="G37" s="417" t="s">
        <v>13</v>
      </c>
      <c r="H37" s="417"/>
      <c r="I37" s="39"/>
      <c r="J37" s="13">
        <f>SUM(G8:G33)</f>
        <v>13700306</v>
      </c>
    </row>
    <row r="38" spans="1:10" x14ac:dyDescent="0.25">
      <c r="A38" s="14"/>
      <c r="B38" s="7"/>
      <c r="C38" s="26"/>
      <c r="D38" s="6"/>
      <c r="E38" s="7"/>
      <c r="F38" s="3"/>
      <c r="G38" s="417" t="s">
        <v>14</v>
      </c>
      <c r="H38" s="417"/>
      <c r="I38" s="41"/>
      <c r="J38" s="15">
        <f>J36-J37</f>
        <v>67302912</v>
      </c>
    </row>
    <row r="39" spans="1:10" x14ac:dyDescent="0.25">
      <c r="A39" s="4"/>
      <c r="B39" s="16"/>
      <c r="C39" s="26"/>
      <c r="D39" s="17"/>
      <c r="E39" s="7"/>
      <c r="F39" s="3"/>
      <c r="G39" s="417" t="s">
        <v>15</v>
      </c>
      <c r="H39" s="417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7" t="s">
        <v>16</v>
      </c>
      <c r="H40" s="417"/>
      <c r="I40" s="39"/>
      <c r="J40" s="13">
        <f>J38+J39</f>
        <v>67302912</v>
      </c>
    </row>
    <row r="41" spans="1:10" x14ac:dyDescent="0.25">
      <c r="A41" s="4"/>
      <c r="B41" s="16"/>
      <c r="C41" s="26"/>
      <c r="D41" s="17"/>
      <c r="E41" s="7"/>
      <c r="F41" s="3"/>
      <c r="G41" s="417" t="s">
        <v>5</v>
      </c>
      <c r="H41" s="417"/>
      <c r="I41" s="39"/>
      <c r="J41" s="13">
        <f>SUM(I8:I34)</f>
        <v>64774000</v>
      </c>
    </row>
    <row r="42" spans="1:10" x14ac:dyDescent="0.25">
      <c r="A42" s="4"/>
      <c r="B42" s="16"/>
      <c r="C42" s="26"/>
      <c r="D42" s="17"/>
      <c r="E42" s="7"/>
      <c r="F42" s="3"/>
      <c r="G42" s="417" t="s">
        <v>31</v>
      </c>
      <c r="H42" s="417"/>
      <c r="I42" s="40" t="str">
        <f>IF(J42&gt;0,"SALDO",IF(J42&lt;0,"PIUTANG",IF(J42=0,"LUNAS")))</f>
        <v>PIUTANG</v>
      </c>
      <c r="J42" s="13">
        <f>J41-J40</f>
        <v>-2528912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6"/>
  <sheetViews>
    <sheetView workbookViewId="0">
      <pane ySplit="7" topLeftCell="A211" activePane="bottomLeft" state="frozen"/>
      <selection pane="bottomLeft" activeCell="B219" sqref="B21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1" t="s">
        <v>22</v>
      </c>
      <c r="G1" s="411"/>
      <c r="H1" s="411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220">
        <f>J230*-1</f>
        <v>5908338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6" x14ac:dyDescent="0.25">
      <c r="A7" s="4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3"/>
      <c r="I7" s="455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98">
        <v>43447</v>
      </c>
      <c r="B218" s="99">
        <v>180181521</v>
      </c>
      <c r="C218" s="100">
        <v>40</v>
      </c>
      <c r="D218" s="34">
        <v>5673500</v>
      </c>
      <c r="E218" s="101"/>
      <c r="F218" s="99"/>
      <c r="G218" s="34"/>
      <c r="H218" s="102">
        <v>84000</v>
      </c>
      <c r="I218" s="102"/>
      <c r="J218" s="34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98">
        <v>43447</v>
      </c>
      <c r="B219" s="99">
        <v>180181560</v>
      </c>
      <c r="C219" s="100">
        <v>1</v>
      </c>
      <c r="D219" s="34">
        <v>141838</v>
      </c>
      <c r="E219" s="101"/>
      <c r="F219" s="99"/>
      <c r="G219" s="34"/>
      <c r="H219" s="102">
        <v>9000</v>
      </c>
      <c r="I219" s="102"/>
      <c r="J219" s="34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35"/>
      <c r="B221" s="234"/>
      <c r="C221" s="240"/>
      <c r="D221" s="236"/>
      <c r="E221" s="237"/>
      <c r="F221" s="234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8" t="s">
        <v>11</v>
      </c>
      <c r="C222" s="77">
        <f>SUM(C8:C221)</f>
        <v>919</v>
      </c>
      <c r="D222" s="9"/>
      <c r="E222" s="223" t="s">
        <v>11</v>
      </c>
      <c r="F222" s="223">
        <f>SUM(F8:F221)</f>
        <v>1</v>
      </c>
      <c r="G222" s="224">
        <f>SUM(G8:G221)</f>
        <v>98525</v>
      </c>
      <c r="H222" s="239"/>
      <c r="I222" s="239"/>
      <c r="J222" s="23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4"/>
      <c r="B223" s="8"/>
      <c r="C223" s="77"/>
      <c r="D223" s="9"/>
      <c r="E223" s="237"/>
      <c r="F223" s="234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10"/>
      <c r="B224" s="11"/>
      <c r="C224" s="40"/>
      <c r="D224" s="6"/>
      <c r="E224" s="8"/>
      <c r="F224" s="234"/>
      <c r="G224" s="417" t="s">
        <v>12</v>
      </c>
      <c r="H224" s="417"/>
      <c r="I224" s="39"/>
      <c r="J224" s="13">
        <f>SUM(D8:D221)</f>
        <v>82331206</v>
      </c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3"/>
      <c r="C225" s="40"/>
      <c r="D225" s="6"/>
      <c r="E225" s="8"/>
      <c r="F225" s="234"/>
      <c r="G225" s="417" t="s">
        <v>13</v>
      </c>
      <c r="H225" s="417"/>
      <c r="I225" s="39"/>
      <c r="J225" s="13">
        <f>SUM(G8:G221)</f>
        <v>98525</v>
      </c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14"/>
      <c r="B226" s="7"/>
      <c r="C226" s="40"/>
      <c r="D226" s="6"/>
      <c r="E226" s="7"/>
      <c r="F226" s="234"/>
      <c r="G226" s="417" t="s">
        <v>14</v>
      </c>
      <c r="H226" s="417"/>
      <c r="I226" s="41"/>
      <c r="J226" s="15">
        <f>J224-J225</f>
        <v>82232681</v>
      </c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4"/>
      <c r="B227" s="16"/>
      <c r="C227" s="40"/>
      <c r="D227" s="17"/>
      <c r="E227" s="7"/>
      <c r="F227" s="8"/>
      <c r="G227" s="417" t="s">
        <v>15</v>
      </c>
      <c r="H227" s="417"/>
      <c r="I227" s="39"/>
      <c r="J227" s="13">
        <f>SUM(H8:H223)</f>
        <v>4965500</v>
      </c>
      <c r="K227" s="219"/>
      <c r="L227" s="219"/>
      <c r="M227" s="219"/>
      <c r="N227" s="219"/>
      <c r="O227" s="219"/>
      <c r="P227" s="219"/>
    </row>
    <row r="228" spans="1:16" x14ac:dyDescent="0.25">
      <c r="A228" s="4"/>
      <c r="B228" s="16"/>
      <c r="C228" s="40"/>
      <c r="D228" s="17"/>
      <c r="E228" s="7"/>
      <c r="F228" s="8"/>
      <c r="G228" s="417" t="s">
        <v>16</v>
      </c>
      <c r="H228" s="417"/>
      <c r="I228" s="39"/>
      <c r="J228" s="13">
        <f>J226+J227</f>
        <v>87198181</v>
      </c>
    </row>
    <row r="229" spans="1:16" x14ac:dyDescent="0.25">
      <c r="A229" s="4"/>
      <c r="B229" s="16"/>
      <c r="C229" s="40"/>
      <c r="D229" s="17"/>
      <c r="E229" s="7"/>
      <c r="F229" s="3"/>
      <c r="G229" s="417" t="s">
        <v>5</v>
      </c>
      <c r="H229" s="417"/>
      <c r="I229" s="39"/>
      <c r="J229" s="13">
        <f>SUM(I8:I223)</f>
        <v>81289843</v>
      </c>
    </row>
    <row r="230" spans="1:16" x14ac:dyDescent="0.25">
      <c r="A230" s="4"/>
      <c r="B230" s="16"/>
      <c r="C230" s="40"/>
      <c r="D230" s="17"/>
      <c r="E230" s="7"/>
      <c r="F230" s="3"/>
      <c r="G230" s="417" t="s">
        <v>31</v>
      </c>
      <c r="H230" s="417"/>
      <c r="I230" s="40" t="str">
        <f>IF(J230&gt;0,"SALDO",IF(J230&lt;0,"PIUTANG",IF(J230=0,"LUNAS")))</f>
        <v>PIUTANG</v>
      </c>
      <c r="J230" s="13">
        <f>J229-J228</f>
        <v>-5908338</v>
      </c>
    </row>
    <row r="231" spans="1:16" x14ac:dyDescent="0.25">
      <c r="F231" s="37"/>
      <c r="G231" s="37"/>
      <c r="J231" s="37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F233" s="37"/>
      <c r="G233" s="37"/>
      <c r="J233" s="37"/>
      <c r="L233"/>
      <c r="M233"/>
      <c r="N233"/>
      <c r="O233"/>
      <c r="P233"/>
    </row>
    <row r="234" spans="1:16" x14ac:dyDescent="0.25">
      <c r="A234" s="405">
        <v>43411</v>
      </c>
      <c r="C234" s="37"/>
      <c r="D234" s="37"/>
      <c r="F234" s="37"/>
      <c r="G234" s="37"/>
      <c r="J234" s="37"/>
      <c r="L234"/>
      <c r="M234"/>
      <c r="N234"/>
      <c r="O234"/>
      <c r="P234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L236"/>
      <c r="M236"/>
      <c r="N236"/>
      <c r="O236"/>
      <c r="P2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0:H230"/>
    <mergeCell ref="G224:H224"/>
    <mergeCell ref="G225:H225"/>
    <mergeCell ref="G226:H226"/>
    <mergeCell ref="G227:H227"/>
    <mergeCell ref="G228:H228"/>
    <mergeCell ref="G229:H2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7"/>
  <sheetViews>
    <sheetView workbookViewId="0">
      <pane ySplit="7" topLeftCell="A62" activePane="bottomLeft" state="frozen"/>
      <selection pane="bottomLeft" activeCell="A70" sqref="A7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1" t="s">
        <v>22</v>
      </c>
      <c r="G1" s="411"/>
      <c r="H1" s="411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1" t="s">
        <v>21</v>
      </c>
      <c r="G2" s="411"/>
      <c r="H2" s="411"/>
      <c r="I2" s="220">
        <f>J81*-1</f>
        <v>4896778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0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0" x14ac:dyDescent="0.25">
      <c r="A65" s="98">
        <v>43440</v>
      </c>
      <c r="B65" s="99">
        <v>180181056</v>
      </c>
      <c r="C65" s="100">
        <v>6</v>
      </c>
      <c r="D65" s="34">
        <v>571988</v>
      </c>
      <c r="E65" s="101"/>
      <c r="F65" s="99"/>
      <c r="G65" s="34"/>
      <c r="H65" s="102"/>
      <c r="I65" s="102"/>
      <c r="J65" s="34"/>
    </row>
    <row r="66" spans="1:10" x14ac:dyDescent="0.25">
      <c r="A66" s="98">
        <v>43440</v>
      </c>
      <c r="B66" s="99">
        <v>180181058</v>
      </c>
      <c r="C66" s="100">
        <v>7</v>
      </c>
      <c r="D66" s="34">
        <v>606375</v>
      </c>
      <c r="E66" s="101"/>
      <c r="F66" s="99"/>
      <c r="G66" s="34"/>
      <c r="H66" s="102"/>
      <c r="I66" s="102"/>
      <c r="J66" s="34"/>
    </row>
    <row r="67" spans="1:10" x14ac:dyDescent="0.25">
      <c r="A67" s="98">
        <v>43440</v>
      </c>
      <c r="B67" s="99">
        <v>180181060</v>
      </c>
      <c r="C67" s="100">
        <v>14</v>
      </c>
      <c r="D67" s="34">
        <v>1454950</v>
      </c>
      <c r="E67" s="101"/>
      <c r="F67" s="99"/>
      <c r="G67" s="34"/>
      <c r="H67" s="102"/>
      <c r="I67" s="102"/>
      <c r="J67" s="34"/>
    </row>
    <row r="68" spans="1:10" x14ac:dyDescent="0.25">
      <c r="A68" s="98">
        <v>43441</v>
      </c>
      <c r="B68" s="99"/>
      <c r="C68" s="100"/>
      <c r="D68" s="34"/>
      <c r="E68" s="101">
        <v>180046263</v>
      </c>
      <c r="F68" s="99">
        <v>8</v>
      </c>
      <c r="G68" s="34">
        <v>794588</v>
      </c>
      <c r="H68" s="102"/>
      <c r="I68" s="102">
        <v>4000000</v>
      </c>
      <c r="J68" s="34" t="s">
        <v>17</v>
      </c>
    </row>
    <row r="69" spans="1:10" x14ac:dyDescent="0.25">
      <c r="A69" s="98">
        <v>43445</v>
      </c>
      <c r="B69" s="99">
        <v>180181409</v>
      </c>
      <c r="C69" s="100">
        <v>6</v>
      </c>
      <c r="D69" s="34">
        <v>571988</v>
      </c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235"/>
      <c r="B72" s="234"/>
      <c r="C72" s="240"/>
      <c r="D72" s="236"/>
      <c r="E72" s="237"/>
      <c r="F72" s="234"/>
      <c r="G72" s="236"/>
      <c r="H72" s="239"/>
      <c r="I72" s="239"/>
      <c r="J72" s="236"/>
    </row>
    <row r="73" spans="1:10" x14ac:dyDescent="0.25">
      <c r="A73" s="235"/>
      <c r="B73" s="223" t="s">
        <v>11</v>
      </c>
      <c r="C73" s="232">
        <f>SUM(C8:C72)</f>
        <v>1162</v>
      </c>
      <c r="D73" s="224"/>
      <c r="E73" s="223" t="s">
        <v>11</v>
      </c>
      <c r="F73" s="223">
        <f>SUM(F8:F72)</f>
        <v>185</v>
      </c>
      <c r="G73" s="224">
        <f>SUM(G8:G72)</f>
        <v>19364805</v>
      </c>
      <c r="H73" s="239"/>
      <c r="I73" s="239"/>
      <c r="J73" s="236"/>
    </row>
    <row r="74" spans="1:10" x14ac:dyDescent="0.25">
      <c r="A74" s="235"/>
      <c r="B74" s="223"/>
      <c r="C74" s="232"/>
      <c r="D74" s="224"/>
      <c r="E74" s="237"/>
      <c r="F74" s="234"/>
      <c r="G74" s="236"/>
      <c r="H74" s="239"/>
      <c r="I74" s="239"/>
      <c r="J74" s="236"/>
    </row>
    <row r="75" spans="1:10" x14ac:dyDescent="0.25">
      <c r="A75" s="225"/>
      <c r="B75" s="226"/>
      <c r="C75" s="240"/>
      <c r="D75" s="236"/>
      <c r="E75" s="223"/>
      <c r="F75" s="234"/>
      <c r="G75" s="417" t="s">
        <v>12</v>
      </c>
      <c r="H75" s="417"/>
      <c r="I75" s="239"/>
      <c r="J75" s="227">
        <f>SUM(D8:D72)</f>
        <v>120618759</v>
      </c>
    </row>
    <row r="76" spans="1:10" x14ac:dyDescent="0.25">
      <c r="A76" s="235"/>
      <c r="B76" s="234"/>
      <c r="C76" s="240"/>
      <c r="D76" s="236"/>
      <c r="E76" s="223"/>
      <c r="F76" s="234"/>
      <c r="G76" s="417" t="s">
        <v>13</v>
      </c>
      <c r="H76" s="417"/>
      <c r="I76" s="239"/>
      <c r="J76" s="227">
        <f>SUM(G8:G72)</f>
        <v>19364805</v>
      </c>
    </row>
    <row r="77" spans="1:10" x14ac:dyDescent="0.25">
      <c r="A77" s="228"/>
      <c r="B77" s="237"/>
      <c r="C77" s="240"/>
      <c r="D77" s="236"/>
      <c r="E77" s="237"/>
      <c r="F77" s="234"/>
      <c r="G77" s="417" t="s">
        <v>14</v>
      </c>
      <c r="H77" s="417"/>
      <c r="I77" s="41"/>
      <c r="J77" s="229">
        <f>J75-J76</f>
        <v>101253954</v>
      </c>
    </row>
    <row r="78" spans="1:10" x14ac:dyDescent="0.25">
      <c r="A78" s="235"/>
      <c r="B78" s="230"/>
      <c r="C78" s="240"/>
      <c r="D78" s="231"/>
      <c r="E78" s="237"/>
      <c r="F78" s="223"/>
      <c r="G78" s="417" t="s">
        <v>15</v>
      </c>
      <c r="H78" s="417"/>
      <c r="I78" s="239"/>
      <c r="J78" s="227">
        <f>SUM(H8:H74)</f>
        <v>0</v>
      </c>
    </row>
    <row r="79" spans="1:10" x14ac:dyDescent="0.25">
      <c r="A79" s="235"/>
      <c r="B79" s="230"/>
      <c r="C79" s="240"/>
      <c r="D79" s="231"/>
      <c r="E79" s="237"/>
      <c r="F79" s="223"/>
      <c r="G79" s="417" t="s">
        <v>16</v>
      </c>
      <c r="H79" s="417"/>
      <c r="I79" s="239"/>
      <c r="J79" s="227">
        <f>J77+J78</f>
        <v>101253954</v>
      </c>
    </row>
    <row r="80" spans="1:10" x14ac:dyDescent="0.25">
      <c r="A80" s="235"/>
      <c r="B80" s="230"/>
      <c r="C80" s="240"/>
      <c r="D80" s="231"/>
      <c r="E80" s="237"/>
      <c r="F80" s="234"/>
      <c r="G80" s="417" t="s">
        <v>5</v>
      </c>
      <c r="H80" s="417"/>
      <c r="I80" s="239"/>
      <c r="J80" s="227">
        <f>SUM(I8:I74)</f>
        <v>96357176</v>
      </c>
    </row>
    <row r="81" spans="1:16" x14ac:dyDescent="0.25">
      <c r="A81" s="235"/>
      <c r="B81" s="230"/>
      <c r="C81" s="240"/>
      <c r="D81" s="231"/>
      <c r="E81" s="237"/>
      <c r="F81" s="234"/>
      <c r="G81" s="417" t="s">
        <v>31</v>
      </c>
      <c r="H81" s="417"/>
      <c r="I81" s="240" t="str">
        <f>IF(J81&gt;0,"SALDO",IF(J81&lt;0,"PIUTANG",IF(J81=0,"LUNAS")))</f>
        <v>PIUTANG</v>
      </c>
      <c r="J81" s="227">
        <f>J80-J79</f>
        <v>-4896778</v>
      </c>
    </row>
    <row r="82" spans="1:16" x14ac:dyDescent="0.25">
      <c r="F82" s="219"/>
      <c r="G82" s="219"/>
      <c r="J82" s="219"/>
    </row>
    <row r="83" spans="1:16" x14ac:dyDescent="0.25">
      <c r="C83" s="219"/>
      <c r="D83" s="219"/>
      <c r="F83" s="219"/>
      <c r="G83" s="219"/>
      <c r="J83" s="219"/>
      <c r="M83" s="233"/>
      <c r="N83" s="233"/>
      <c r="O83" s="233"/>
      <c r="P83" s="233"/>
    </row>
    <row r="84" spans="1:16" x14ac:dyDescent="0.25">
      <c r="C84" s="219"/>
      <c r="D84" s="219"/>
      <c r="F84" s="219"/>
      <c r="G84" s="219"/>
      <c r="J84" s="219"/>
      <c r="L84" s="238"/>
      <c r="M84" s="233"/>
      <c r="N84" s="233"/>
      <c r="O84" s="233"/>
      <c r="P84" s="233"/>
    </row>
    <row r="85" spans="1:16" x14ac:dyDescent="0.25">
      <c r="C85" s="219"/>
      <c r="D85" s="219"/>
      <c r="F85" s="219"/>
      <c r="G85" s="219"/>
      <c r="J85" s="219"/>
      <c r="L85" s="238"/>
      <c r="M85" s="233"/>
      <c r="N85" s="233"/>
      <c r="O85" s="233"/>
      <c r="P85" s="233"/>
    </row>
    <row r="86" spans="1:16" x14ac:dyDescent="0.25">
      <c r="C86" s="219"/>
      <c r="D86" s="219"/>
      <c r="F86" s="219"/>
      <c r="G86" s="219"/>
      <c r="J86" s="219"/>
      <c r="L86" s="233"/>
      <c r="M86" s="233"/>
      <c r="N86" s="233"/>
      <c r="O86" s="233"/>
      <c r="P86" s="233"/>
    </row>
    <row r="87" spans="1:16" x14ac:dyDescent="0.25">
      <c r="C87" s="219"/>
      <c r="D87" s="219"/>
      <c r="L87" s="233"/>
      <c r="M87" s="233"/>
      <c r="N87" s="233"/>
      <c r="O87" s="233"/>
      <c r="P87" s="233"/>
    </row>
  </sheetData>
  <mergeCells count="15">
    <mergeCell ref="G81:H81"/>
    <mergeCell ref="G75:H75"/>
    <mergeCell ref="G76:H76"/>
    <mergeCell ref="G77:H77"/>
    <mergeCell ref="G78:H78"/>
    <mergeCell ref="G79:H79"/>
    <mergeCell ref="G80:H80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B23" sqref="B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1" t="s">
        <v>22</v>
      </c>
      <c r="G1" s="411"/>
      <c r="H1" s="411"/>
      <c r="I1" s="220"/>
      <c r="J1" s="218"/>
      <c r="L1" s="219">
        <f>SUM(D21:D22)</f>
        <v>929338</v>
      </c>
      <c r="M1" s="219">
        <f>D21-I2</f>
        <v>-849415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1" t="s">
        <v>21</v>
      </c>
      <c r="G2" s="411"/>
      <c r="H2" s="411"/>
      <c r="I2" s="220">
        <f>J36*-1</f>
        <v>1158115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3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>
        <v>43437</v>
      </c>
      <c r="B23" s="99">
        <v>180180871</v>
      </c>
      <c r="C23" s="100">
        <v>11</v>
      </c>
      <c r="D23" s="34">
        <v>1158938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420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7" t="s">
        <v>12</v>
      </c>
      <c r="H30" s="417"/>
      <c r="I30" s="239"/>
      <c r="J30" s="227">
        <f>SUM(D8:D27)</f>
        <v>42439167</v>
      </c>
    </row>
    <row r="31" spans="1:10" x14ac:dyDescent="0.25">
      <c r="A31" s="235"/>
      <c r="B31" s="234"/>
      <c r="C31" s="240"/>
      <c r="D31" s="236"/>
      <c r="E31" s="223"/>
      <c r="F31" s="234"/>
      <c r="G31" s="417" t="s">
        <v>13</v>
      </c>
      <c r="H31" s="41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7" t="s">
        <v>14</v>
      </c>
      <c r="H32" s="417"/>
      <c r="I32" s="41"/>
      <c r="J32" s="229">
        <f>J30-J31</f>
        <v>33772115</v>
      </c>
    </row>
    <row r="33" spans="1:16" x14ac:dyDescent="0.25">
      <c r="A33" s="235"/>
      <c r="B33" s="230"/>
      <c r="C33" s="240"/>
      <c r="D33" s="231"/>
      <c r="E33" s="237"/>
      <c r="F33" s="223"/>
      <c r="G33" s="417" t="s">
        <v>15</v>
      </c>
      <c r="H33" s="41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7" t="s">
        <v>16</v>
      </c>
      <c r="H34" s="417"/>
      <c r="I34" s="239"/>
      <c r="J34" s="227">
        <f>J32+J33</f>
        <v>33772115</v>
      </c>
    </row>
    <row r="35" spans="1:16" x14ac:dyDescent="0.25">
      <c r="A35" s="235"/>
      <c r="B35" s="230"/>
      <c r="C35" s="240"/>
      <c r="D35" s="231"/>
      <c r="E35" s="237"/>
      <c r="F35" s="234"/>
      <c r="G35" s="417" t="s">
        <v>5</v>
      </c>
      <c r="H35" s="41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7" t="s">
        <v>31</v>
      </c>
      <c r="H36" s="417"/>
      <c r="I36" s="240" t="str">
        <f>IF(J36&gt;0,"SALDO",IF(J36&lt;0,"PIUTANG",IF(J36=0,"LUNAS")))</f>
        <v>PIUTANG</v>
      </c>
      <c r="J36" s="227">
        <f>J35-J34</f>
        <v>-1158115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1" t="s">
        <v>21</v>
      </c>
      <c r="G2" s="411"/>
      <c r="H2" s="411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3"/>
      <c r="I7" s="455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7" t="s">
        <v>12</v>
      </c>
      <c r="H46" s="41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7" t="s">
        <v>13</v>
      </c>
      <c r="H47" s="41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7" t="s">
        <v>14</v>
      </c>
      <c r="H48" s="41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7" t="s">
        <v>15</v>
      </c>
      <c r="H49" s="41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7" t="s">
        <v>16</v>
      </c>
      <c r="H50" s="41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7" t="s">
        <v>5</v>
      </c>
      <c r="H51" s="41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7" t="s">
        <v>31</v>
      </c>
      <c r="H52" s="41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1" t="s">
        <v>21</v>
      </c>
      <c r="G2" s="411"/>
      <c r="H2" s="411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6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7" t="s">
        <v>12</v>
      </c>
      <c r="H69" s="41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7" t="s">
        <v>13</v>
      </c>
      <c r="H70" s="41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7" t="s">
        <v>14</v>
      </c>
      <c r="H71" s="41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7" t="s">
        <v>15</v>
      </c>
      <c r="H72" s="41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7" t="s">
        <v>16</v>
      </c>
      <c r="H73" s="41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7" t="s">
        <v>5</v>
      </c>
      <c r="H74" s="41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7" t="s">
        <v>31</v>
      </c>
      <c r="H75" s="41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H21" sqref="H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227</v>
      </c>
      <c r="D1" s="20"/>
      <c r="E1" s="20"/>
      <c r="F1" s="411" t="s">
        <v>22</v>
      </c>
      <c r="G1" s="411"/>
      <c r="H1" s="411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11" t="s">
        <v>21</v>
      </c>
      <c r="G2" s="411"/>
      <c r="H2" s="411"/>
      <c r="I2" s="21">
        <f>J40*-1</f>
        <v>596463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2"/>
      <c r="B4" s="412"/>
      <c r="C4" s="412"/>
      <c r="D4" s="412"/>
      <c r="E4" s="412"/>
      <c r="F4" s="412"/>
      <c r="G4" s="412"/>
      <c r="H4" s="412"/>
      <c r="I4" s="412"/>
      <c r="J4" s="412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3" t="s">
        <v>2</v>
      </c>
      <c r="B5" s="414" t="s">
        <v>3</v>
      </c>
      <c r="C5" s="414"/>
      <c r="D5" s="414"/>
      <c r="E5" s="414"/>
      <c r="F5" s="414"/>
      <c r="G5" s="414"/>
      <c r="H5" s="414" t="s">
        <v>4</v>
      </c>
      <c r="I5" s="456" t="s">
        <v>5</v>
      </c>
      <c r="J5" s="416" t="s">
        <v>6</v>
      </c>
      <c r="L5" s="37"/>
      <c r="M5" s="37"/>
      <c r="N5" s="37"/>
      <c r="O5" s="37"/>
      <c r="P5" s="37"/>
      <c r="Q5" s="37"/>
    </row>
    <row r="6" spans="1:17" x14ac:dyDescent="0.25">
      <c r="A6" s="41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4"/>
      <c r="I6" s="456"/>
      <c r="J6" s="416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245">
        <v>500000</v>
      </c>
      <c r="J18" s="246" t="s">
        <v>17</v>
      </c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52</v>
      </c>
      <c r="D32" s="9">
        <f>SUM(D7:D31)</f>
        <v>5600789</v>
      </c>
      <c r="E32" s="8" t="s">
        <v>11</v>
      </c>
      <c r="F32" s="77">
        <f>SUM(F7:F31)</f>
        <v>23</v>
      </c>
      <c r="G32" s="9">
        <f>SUM(G7:G31)</f>
        <v>2334326</v>
      </c>
      <c r="H32" s="77">
        <f>SUM(H7:H31)</f>
        <v>560000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7" t="s">
        <v>12</v>
      </c>
      <c r="H34" s="417"/>
      <c r="I34" s="6"/>
      <c r="J34" s="13">
        <f>SUM(D7:D31)</f>
        <v>5600789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7" t="s">
        <v>13</v>
      </c>
      <c r="H35" s="417"/>
      <c r="I35" s="7"/>
      <c r="J35" s="13">
        <f>SUM(G7:G31)</f>
        <v>2334326</v>
      </c>
    </row>
    <row r="36" spans="1:17" x14ac:dyDescent="0.25">
      <c r="A36" s="14"/>
      <c r="B36" s="7"/>
      <c r="C36" s="40"/>
      <c r="D36" s="6"/>
      <c r="E36" s="7"/>
      <c r="F36" s="40"/>
      <c r="G36" s="417" t="s">
        <v>14</v>
      </c>
      <c r="H36" s="417"/>
      <c r="I36" s="15"/>
      <c r="J36" s="15">
        <f>J34-J35</f>
        <v>3266463</v>
      </c>
    </row>
    <row r="37" spans="1:17" x14ac:dyDescent="0.25">
      <c r="A37" s="4"/>
      <c r="B37" s="16"/>
      <c r="C37" s="40"/>
      <c r="D37" s="17"/>
      <c r="E37" s="7"/>
      <c r="F37" s="40"/>
      <c r="G37" s="417" t="s">
        <v>15</v>
      </c>
      <c r="H37" s="417"/>
      <c r="I37" s="7"/>
      <c r="J37" s="13">
        <f>SUM(H7:H31)</f>
        <v>560000</v>
      </c>
    </row>
    <row r="38" spans="1:17" x14ac:dyDescent="0.25">
      <c r="A38" s="4"/>
      <c r="B38" s="16"/>
      <c r="C38" s="40"/>
      <c r="D38" s="17"/>
      <c r="E38" s="7"/>
      <c r="F38" s="40"/>
      <c r="G38" s="417" t="s">
        <v>16</v>
      </c>
      <c r="H38" s="417"/>
      <c r="I38" s="7"/>
      <c r="J38" s="13">
        <f>J36+J37</f>
        <v>3826463</v>
      </c>
    </row>
    <row r="39" spans="1:17" x14ac:dyDescent="0.25">
      <c r="A39" s="4"/>
      <c r="B39" s="16"/>
      <c r="C39" s="40"/>
      <c r="D39" s="17"/>
      <c r="E39" s="7"/>
      <c r="F39" s="40"/>
      <c r="G39" s="417" t="s">
        <v>5</v>
      </c>
      <c r="H39" s="417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7" t="s">
        <v>31</v>
      </c>
      <c r="H40" s="417"/>
      <c r="I40" s="3" t="str">
        <f>IF(J40&gt;0,"SALDO",IF(J40&lt;0,"PIUTANG",IF(J40=0,"LUNAS")))</f>
        <v>PIUTANG</v>
      </c>
      <c r="J40" s="13">
        <f>J39-J38</f>
        <v>-596463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7" t="s">
        <v>21</v>
      </c>
      <c r="H1" s="457"/>
      <c r="I1" s="457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7" t="s">
        <v>107</v>
      </c>
      <c r="H2" s="457"/>
      <c r="I2" s="457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7" t="s">
        <v>108</v>
      </c>
      <c r="H3" s="457"/>
      <c r="I3" s="457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3" x14ac:dyDescent="0.25">
      <c r="A7" s="4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5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7" t="s">
        <v>12</v>
      </c>
      <c r="H44" s="41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7" t="s">
        <v>13</v>
      </c>
      <c r="H45" s="41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7" t="s">
        <v>14</v>
      </c>
      <c r="H46" s="41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7" t="s">
        <v>15</v>
      </c>
      <c r="H47" s="41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7" t="s">
        <v>16</v>
      </c>
      <c r="H48" s="41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7" t="s">
        <v>5</v>
      </c>
      <c r="H49" s="41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7" t="s">
        <v>31</v>
      </c>
      <c r="H50" s="41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0" sqref="B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8" t="s">
        <v>48</v>
      </c>
      <c r="B1" s="458"/>
      <c r="C1" s="458"/>
    </row>
    <row r="2" spans="1:5" ht="15" customHeight="1" x14ac:dyDescent="0.25">
      <c r="A2" s="458"/>
      <c r="B2" s="458"/>
      <c r="C2" s="458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43444</v>
      </c>
      <c r="C5" s="281">
        <f>'Taufik ST'!I2</f>
        <v>5412401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Fashion'!A231</f>
        <v>43444</v>
      </c>
      <c r="C6" s="281">
        <f>'Indra Fashion'!I2</f>
        <v>362075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43447</v>
      </c>
      <c r="C8" s="281">
        <f>Bandros!I2</f>
        <v>15307164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Bentang!A63</f>
        <v>43431</v>
      </c>
      <c r="C9" s="281">
        <f>Bentang!I2</f>
        <v>4896778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Azalea!A23</f>
        <v>43437</v>
      </c>
      <c r="C10" s="281">
        <f>Azalea!I2</f>
        <v>1158115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43442</v>
      </c>
      <c r="C11" s="281">
        <f>ESP!I2</f>
        <v>15166807</v>
      </c>
      <c r="E11" s="289"/>
    </row>
    <row r="12" spans="1:5" s="267" customFormat="1" ht="18.75" customHeight="1" x14ac:dyDescent="0.25">
      <c r="A12" s="185" t="s">
        <v>201</v>
      </c>
      <c r="B12" s="184">
        <f>Yuan!A124</f>
        <v>43446</v>
      </c>
      <c r="C12" s="281">
        <f>Yuan!I2</f>
        <v>6380675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693000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Agus!A31</f>
        <v>43446</v>
      </c>
      <c r="C18" s="281">
        <f>Agus!I2</f>
        <v>2528912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v>43447</v>
      </c>
      <c r="C19" s="281">
        <f>Anip!I2</f>
        <v>5908338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596463</v>
      </c>
      <c r="E20" s="288"/>
    </row>
    <row r="21" spans="1:5" s="267" customFormat="1" ht="18.75" customHeight="1" x14ac:dyDescent="0.25">
      <c r="A21" s="185" t="s">
        <v>212</v>
      </c>
      <c r="B21" s="184">
        <v>43442</v>
      </c>
      <c r="C21" s="281">
        <f>'Sale ESP'!I2</f>
        <v>1143320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61" t="s">
        <v>11</v>
      </c>
      <c r="B24" s="462"/>
      <c r="C24" s="459">
        <f>SUM(C5:C23)</f>
        <v>59554200.5</v>
      </c>
    </row>
    <row r="25" spans="1:5" s="267" customFormat="1" ht="15" customHeight="1" x14ac:dyDescent="0.25">
      <c r="A25" s="463"/>
      <c r="B25" s="464"/>
      <c r="C25" s="460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1" t="s">
        <v>21</v>
      </c>
      <c r="G2" s="411"/>
      <c r="H2" s="411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0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5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7" t="s">
        <v>12</v>
      </c>
      <c r="H49" s="41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7" t="s">
        <v>13</v>
      </c>
      <c r="H50" s="41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7" t="s">
        <v>14</v>
      </c>
      <c r="H51" s="41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7" t="s">
        <v>15</v>
      </c>
      <c r="H52" s="41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7" t="s">
        <v>16</v>
      </c>
      <c r="H53" s="41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7" t="s">
        <v>5</v>
      </c>
      <c r="H54" s="41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7" t="s">
        <v>31</v>
      </c>
      <c r="H55" s="41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8" t="s">
        <v>22</v>
      </c>
      <c r="G1" s="428"/>
      <c r="H1" s="428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8" t="s">
        <v>21</v>
      </c>
      <c r="G2" s="428"/>
      <c r="H2" s="428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29"/>
      <c r="B4" s="430"/>
      <c r="C4" s="430"/>
      <c r="D4" s="430"/>
      <c r="E4" s="430"/>
      <c r="F4" s="430"/>
      <c r="G4" s="430"/>
      <c r="H4" s="430"/>
      <c r="I4" s="430"/>
      <c r="J4" s="431"/>
    </row>
    <row r="5" spans="1:16" x14ac:dyDescent="0.25">
      <c r="A5" s="432" t="s">
        <v>2</v>
      </c>
      <c r="B5" s="434" t="s">
        <v>3</v>
      </c>
      <c r="C5" s="435"/>
      <c r="D5" s="435"/>
      <c r="E5" s="435"/>
      <c r="F5" s="435"/>
      <c r="G5" s="436"/>
      <c r="H5" s="437" t="s">
        <v>4</v>
      </c>
      <c r="I5" s="439" t="s">
        <v>5</v>
      </c>
      <c r="J5" s="441" t="s">
        <v>6</v>
      </c>
    </row>
    <row r="6" spans="1:16" x14ac:dyDescent="0.25">
      <c r="A6" s="433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8"/>
      <c r="I6" s="440"/>
      <c r="J6" s="442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4" t="s">
        <v>12</v>
      </c>
      <c r="H647" s="444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43" t="s">
        <v>13</v>
      </c>
      <c r="H648" s="443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43" t="s">
        <v>14</v>
      </c>
      <c r="H649" s="443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43" t="s">
        <v>15</v>
      </c>
      <c r="H650" s="443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43" t="s">
        <v>16</v>
      </c>
      <c r="H651" s="443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43" t="s">
        <v>5</v>
      </c>
      <c r="H652" s="443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43" t="s">
        <v>31</v>
      </c>
      <c r="H653" s="443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1" t="s">
        <v>22</v>
      </c>
      <c r="G1" s="411"/>
      <c r="H1" s="411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1" t="s">
        <v>21</v>
      </c>
      <c r="G2" s="411"/>
      <c r="H2" s="411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2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5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7" t="s">
        <v>12</v>
      </c>
      <c r="H120" s="41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7" t="s">
        <v>13</v>
      </c>
      <c r="H121" s="41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7" t="s">
        <v>14</v>
      </c>
      <c r="H122" s="41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7" t="s">
        <v>15</v>
      </c>
      <c r="H123" s="41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7" t="s">
        <v>16</v>
      </c>
      <c r="H124" s="41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7" t="s">
        <v>5</v>
      </c>
      <c r="H125" s="41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7" t="s">
        <v>31</v>
      </c>
      <c r="H126" s="41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6" t="s">
        <v>22</v>
      </c>
      <c r="G1" s="466"/>
      <c r="H1" s="466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6" t="s">
        <v>21</v>
      </c>
      <c r="G2" s="466"/>
      <c r="H2" s="466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7"/>
      <c r="B5" s="467"/>
      <c r="C5" s="467"/>
      <c r="D5" s="467"/>
      <c r="E5" s="467"/>
      <c r="F5" s="467"/>
      <c r="G5" s="467"/>
      <c r="H5" s="467"/>
      <c r="I5" s="467"/>
      <c r="J5" s="467"/>
    </row>
    <row r="6" spans="1:13" x14ac:dyDescent="0.25">
      <c r="A6" s="468" t="s">
        <v>2</v>
      </c>
      <c r="B6" s="469" t="s">
        <v>3</v>
      </c>
      <c r="C6" s="469"/>
      <c r="D6" s="469"/>
      <c r="E6" s="469"/>
      <c r="F6" s="469"/>
      <c r="G6" s="469"/>
      <c r="H6" s="470" t="s">
        <v>4</v>
      </c>
      <c r="I6" s="472" t="s">
        <v>5</v>
      </c>
      <c r="J6" s="473" t="s">
        <v>6</v>
      </c>
    </row>
    <row r="7" spans="1:13" x14ac:dyDescent="0.25">
      <c r="A7" s="468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1"/>
      <c r="I7" s="472"/>
      <c r="J7" s="47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1" t="s">
        <v>22</v>
      </c>
      <c r="G1" s="411"/>
      <c r="H1" s="411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1" t="s">
        <v>21</v>
      </c>
      <c r="G2" s="411"/>
      <c r="H2" s="411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6" t="s">
        <v>6</v>
      </c>
    </row>
    <row r="6" spans="1:15" x14ac:dyDescent="0.25">
      <c r="A6" s="4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3"/>
      <c r="I6" s="455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7" t="s">
        <v>12</v>
      </c>
      <c r="H121" s="41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7" t="s">
        <v>13</v>
      </c>
      <c r="H122" s="41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7" t="s">
        <v>14</v>
      </c>
      <c r="H123" s="41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7" t="s">
        <v>15</v>
      </c>
      <c r="H124" s="41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7" t="s">
        <v>16</v>
      </c>
      <c r="H125" s="41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7" t="s">
        <v>5</v>
      </c>
      <c r="H126" s="41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7" t="s">
        <v>31</v>
      </c>
      <c r="H127" s="41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1" t="s">
        <v>22</v>
      </c>
      <c r="G1" s="411"/>
      <c r="H1" s="411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1" t="s">
        <v>21</v>
      </c>
      <c r="G2" s="411"/>
      <c r="H2" s="411"/>
      <c r="I2" s="38">
        <f>J59*-1</f>
        <v>-34807202</v>
      </c>
      <c r="J2" s="20"/>
    </row>
    <row r="4" spans="1:10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0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6" t="s">
        <v>6</v>
      </c>
    </row>
    <row r="6" spans="1:10" x14ac:dyDescent="0.25">
      <c r="A6" s="4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3"/>
      <c r="I6" s="455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4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4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4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4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4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4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4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4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4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4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7" t="s">
        <v>12</v>
      </c>
      <c r="H53" s="41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7" t="s">
        <v>13</v>
      </c>
      <c r="H54" s="41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7" t="s">
        <v>14</v>
      </c>
      <c r="H55" s="41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7" t="s">
        <v>15</v>
      </c>
      <c r="H56" s="41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7" t="s">
        <v>16</v>
      </c>
      <c r="H57" s="41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7" t="s">
        <v>5</v>
      </c>
      <c r="H58" s="41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7" t="s">
        <v>31</v>
      </c>
      <c r="H59" s="41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1" t="s">
        <v>21</v>
      </c>
      <c r="G2" s="411"/>
      <c r="H2" s="411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  <c r="L6" s="238"/>
    </row>
    <row r="7" spans="1:12" x14ac:dyDescent="0.25">
      <c r="A7" s="4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3"/>
      <c r="I7" s="455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7" t="s">
        <v>12</v>
      </c>
      <c r="H53" s="41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7" t="s">
        <v>13</v>
      </c>
      <c r="H54" s="41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7" t="s">
        <v>14</v>
      </c>
      <c r="H55" s="41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7" t="s">
        <v>15</v>
      </c>
      <c r="H56" s="41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7" t="s">
        <v>16</v>
      </c>
      <c r="H57" s="41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7" t="s">
        <v>5</v>
      </c>
      <c r="H58" s="41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7" t="s">
        <v>31</v>
      </c>
      <c r="H59" s="41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1" t="s">
        <v>22</v>
      </c>
      <c r="G1" s="411"/>
      <c r="H1" s="41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1" t="s">
        <v>21</v>
      </c>
      <c r="G2" s="411"/>
      <c r="H2" s="411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14" t="s">
        <v>4</v>
      </c>
      <c r="I6" s="456" t="s">
        <v>5</v>
      </c>
      <c r="J6" s="416" t="s">
        <v>6</v>
      </c>
      <c r="L6" s="219"/>
      <c r="M6" s="219"/>
      <c r="N6" s="219"/>
      <c r="O6" s="219"/>
      <c r="P6" s="219"/>
      <c r="Q6" s="219"/>
    </row>
    <row r="7" spans="1:17" x14ac:dyDescent="0.25">
      <c r="A7" s="413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4"/>
      <c r="I7" s="456"/>
      <c r="J7" s="416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7" t="s">
        <v>12</v>
      </c>
      <c r="H32" s="41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7" t="s">
        <v>13</v>
      </c>
      <c r="H33" s="41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7" t="s">
        <v>14</v>
      </c>
      <c r="H34" s="41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7" t="s">
        <v>15</v>
      </c>
      <c r="H35" s="41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7" t="s">
        <v>16</v>
      </c>
      <c r="H36" s="41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7" t="s">
        <v>5</v>
      </c>
      <c r="H37" s="41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7" t="s">
        <v>31</v>
      </c>
      <c r="H38" s="41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1" t="s">
        <v>22</v>
      </c>
      <c r="G1" s="411"/>
      <c r="H1" s="411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2" t="s">
        <v>61</v>
      </c>
      <c r="B5" s="412"/>
      <c r="C5" s="412"/>
      <c r="D5" s="412"/>
      <c r="E5" s="412"/>
      <c r="F5" s="412"/>
      <c r="G5" s="412"/>
      <c r="H5" s="412"/>
      <c r="I5" s="412"/>
      <c r="J5" s="412"/>
    </row>
    <row r="6" spans="1:19" x14ac:dyDescent="0.25">
      <c r="A6" s="418" t="s">
        <v>2</v>
      </c>
      <c r="B6" s="414" t="s">
        <v>3</v>
      </c>
      <c r="C6" s="414"/>
      <c r="D6" s="414"/>
      <c r="E6" s="414"/>
      <c r="F6" s="414"/>
      <c r="G6" s="414"/>
      <c r="H6" s="414" t="s">
        <v>4</v>
      </c>
      <c r="I6" s="415" t="s">
        <v>5</v>
      </c>
      <c r="J6" s="416" t="s">
        <v>6</v>
      </c>
    </row>
    <row r="7" spans="1:19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15"/>
      <c r="J7" s="416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7" t="s">
        <v>12</v>
      </c>
      <c r="H32" s="41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7" t="s">
        <v>13</v>
      </c>
      <c r="H33" s="41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7" t="s">
        <v>14</v>
      </c>
      <c r="H34" s="41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7" t="s">
        <v>15</v>
      </c>
      <c r="H35" s="41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7" t="s">
        <v>16</v>
      </c>
      <c r="H36" s="41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7" t="s">
        <v>5</v>
      </c>
      <c r="H37" s="41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7" t="s">
        <v>31</v>
      </c>
      <c r="H38" s="41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1" t="s">
        <v>21</v>
      </c>
      <c r="G2" s="411"/>
      <c r="H2" s="411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3" x14ac:dyDescent="0.25">
      <c r="A7" s="4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5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7" t="s">
        <v>12</v>
      </c>
      <c r="H73" s="41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7" t="s">
        <v>13</v>
      </c>
      <c r="H74" s="41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7" t="s">
        <v>14</v>
      </c>
      <c r="H75" s="41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7" t="s">
        <v>15</v>
      </c>
      <c r="H76" s="41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7" t="s">
        <v>16</v>
      </c>
      <c r="H77" s="41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7" t="s">
        <v>5</v>
      </c>
      <c r="H78" s="41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7" t="s">
        <v>31</v>
      </c>
      <c r="H79" s="41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1" t="s">
        <v>118</v>
      </c>
      <c r="G2" s="411"/>
      <c r="H2" s="411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  <c r="L5" s="18"/>
      <c r="N5" s="18"/>
      <c r="O5" s="37"/>
    </row>
    <row r="6" spans="1:15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76" t="s">
        <v>4</v>
      </c>
      <c r="I6" s="478" t="s">
        <v>5</v>
      </c>
      <c r="J6" s="479" t="s">
        <v>6</v>
      </c>
      <c r="L6" s="18"/>
      <c r="N6" s="18"/>
      <c r="O6" s="37"/>
    </row>
    <row r="7" spans="1:15" x14ac:dyDescent="0.25">
      <c r="A7" s="413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7"/>
      <c r="I7" s="478"/>
      <c r="J7" s="4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1" t="s">
        <v>22</v>
      </c>
      <c r="G1" s="411"/>
      <c r="H1" s="411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1" t="s">
        <v>21</v>
      </c>
      <c r="G2" s="411"/>
      <c r="H2" s="411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7" t="s">
        <v>12</v>
      </c>
      <c r="H53" s="41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7" t="s">
        <v>13</v>
      </c>
      <c r="H54" s="41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7" t="s">
        <v>14</v>
      </c>
      <c r="H55" s="41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7" t="s">
        <v>15</v>
      </c>
      <c r="H56" s="41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7" t="s">
        <v>16</v>
      </c>
      <c r="H57" s="41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7" t="s">
        <v>5</v>
      </c>
      <c r="H58" s="41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7" t="s">
        <v>31</v>
      </c>
      <c r="H59" s="41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1" t="s">
        <v>22</v>
      </c>
      <c r="G1" s="411"/>
      <c r="H1" s="411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0" x14ac:dyDescent="0.25">
      <c r="A7" s="4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5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7" t="s">
        <v>12</v>
      </c>
      <c r="H35" s="41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7" t="s">
        <v>13</v>
      </c>
      <c r="H36" s="41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7" t="s">
        <v>14</v>
      </c>
      <c r="H37" s="41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7" t="s">
        <v>15</v>
      </c>
      <c r="H38" s="41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7" t="s">
        <v>16</v>
      </c>
      <c r="H39" s="41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7" t="s">
        <v>5</v>
      </c>
      <c r="H40" s="41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7" t="s">
        <v>31</v>
      </c>
      <c r="H41" s="41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1" t="s">
        <v>22</v>
      </c>
      <c r="G1" s="411"/>
      <c r="H1" s="411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1" t="s">
        <v>21</v>
      </c>
      <c r="G2" s="411"/>
      <c r="H2" s="411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0" x14ac:dyDescent="0.25">
      <c r="A7" s="4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5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7" t="s">
        <v>12</v>
      </c>
      <c r="H35" s="41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7" t="s">
        <v>13</v>
      </c>
      <c r="H36" s="41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7" t="s">
        <v>14</v>
      </c>
      <c r="H37" s="41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7" t="s">
        <v>15</v>
      </c>
      <c r="H38" s="41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7" t="s">
        <v>16</v>
      </c>
      <c r="H39" s="41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7" t="s">
        <v>5</v>
      </c>
      <c r="H40" s="41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7" t="s">
        <v>31</v>
      </c>
      <c r="H41" s="41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1" t="s">
        <v>22</v>
      </c>
      <c r="G1" s="411"/>
      <c r="H1" s="411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1" t="s">
        <v>21</v>
      </c>
      <c r="G2" s="411"/>
      <c r="H2" s="411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7" x14ac:dyDescent="0.25">
      <c r="A7" s="4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5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7" t="s">
        <v>12</v>
      </c>
      <c r="H35" s="41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7" t="s">
        <v>13</v>
      </c>
      <c r="H36" s="41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7" t="s">
        <v>14</v>
      </c>
      <c r="H37" s="41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7" t="s">
        <v>15</v>
      </c>
      <c r="H38" s="41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7" t="s">
        <v>16</v>
      </c>
      <c r="H39" s="41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7" t="s">
        <v>5</v>
      </c>
      <c r="H40" s="41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7" t="s">
        <v>31</v>
      </c>
      <c r="H41" s="41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1" t="s">
        <v>22</v>
      </c>
      <c r="G1" s="411"/>
      <c r="H1" s="411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1" t="s">
        <v>21</v>
      </c>
      <c r="G2" s="411"/>
      <c r="H2" s="411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0" x14ac:dyDescent="0.25">
      <c r="A7" s="4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5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7" t="s">
        <v>12</v>
      </c>
      <c r="H35" s="41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7" t="s">
        <v>13</v>
      </c>
      <c r="H36" s="41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7" t="s">
        <v>14</v>
      </c>
      <c r="H37" s="41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7" t="s">
        <v>15</v>
      </c>
      <c r="H38" s="41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7" t="s">
        <v>16</v>
      </c>
      <c r="H39" s="41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7" t="s">
        <v>5</v>
      </c>
      <c r="H40" s="41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7" t="s">
        <v>31</v>
      </c>
      <c r="H41" s="41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1" t="s">
        <v>22</v>
      </c>
      <c r="G1" s="411"/>
      <c r="H1" s="411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1" t="s">
        <v>21</v>
      </c>
      <c r="G2" s="411"/>
      <c r="H2" s="411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0" x14ac:dyDescent="0.25">
      <c r="A7" s="4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5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7" t="s">
        <v>12</v>
      </c>
      <c r="H35" s="41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7" t="s">
        <v>13</v>
      </c>
      <c r="H36" s="41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7" t="s">
        <v>14</v>
      </c>
      <c r="H37" s="41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7" t="s">
        <v>15</v>
      </c>
      <c r="H38" s="41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7" t="s">
        <v>16</v>
      </c>
      <c r="H39" s="41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7" t="s">
        <v>5</v>
      </c>
      <c r="H40" s="41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7" t="s">
        <v>31</v>
      </c>
      <c r="H41" s="41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1" t="s">
        <v>22</v>
      </c>
      <c r="G1" s="411"/>
      <c r="H1" s="411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</row>
    <row r="7" spans="1:16" x14ac:dyDescent="0.25">
      <c r="A7" s="4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5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7" t="s">
        <v>12</v>
      </c>
      <c r="H158" s="41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7" t="s">
        <v>13</v>
      </c>
      <c r="H159" s="41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7" t="s">
        <v>14</v>
      </c>
      <c r="H160" s="41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7" t="s">
        <v>15</v>
      </c>
      <c r="H161" s="41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7" t="s">
        <v>16</v>
      </c>
      <c r="H162" s="41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7" t="s">
        <v>5</v>
      </c>
      <c r="H163" s="41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7" t="s">
        <v>31</v>
      </c>
      <c r="H164" s="41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1" t="s">
        <v>22</v>
      </c>
      <c r="G1" s="411"/>
      <c r="H1" s="411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1" t="s">
        <v>21</v>
      </c>
      <c r="G2" s="411"/>
      <c r="H2" s="411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14" t="s">
        <v>4</v>
      </c>
      <c r="I6" s="456" t="s">
        <v>5</v>
      </c>
      <c r="J6" s="416" t="s">
        <v>6</v>
      </c>
      <c r="L6" s="219"/>
      <c r="M6" s="219"/>
      <c r="N6" s="219"/>
      <c r="O6" s="219"/>
      <c r="P6" s="219"/>
      <c r="Q6" s="219"/>
    </row>
    <row r="7" spans="1:17" x14ac:dyDescent="0.25">
      <c r="A7" s="41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4"/>
      <c r="I7" s="456"/>
      <c r="J7" s="416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7" t="s">
        <v>12</v>
      </c>
      <c r="H32" s="41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7" t="s">
        <v>13</v>
      </c>
      <c r="H33" s="41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7" t="s">
        <v>14</v>
      </c>
      <c r="H34" s="41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7" t="s">
        <v>15</v>
      </c>
      <c r="H35" s="41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7" t="s">
        <v>16</v>
      </c>
      <c r="H36" s="41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7" t="s">
        <v>5</v>
      </c>
      <c r="H37" s="41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7" t="s">
        <v>31</v>
      </c>
      <c r="H38" s="41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1" t="s">
        <v>22</v>
      </c>
      <c r="G1" s="411"/>
      <c r="H1" s="411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74"/>
      <c r="M5" s="18"/>
      <c r="O5" s="18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2" t="s">
        <v>4</v>
      </c>
      <c r="I6" s="454" t="s">
        <v>5</v>
      </c>
      <c r="J6" s="426" t="s">
        <v>6</v>
      </c>
      <c r="L6" s="174"/>
    </row>
    <row r="7" spans="1:15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5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7" t="s">
        <v>12</v>
      </c>
      <c r="H57" s="41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7" t="s">
        <v>13</v>
      </c>
      <c r="H58" s="41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7" t="s">
        <v>14</v>
      </c>
      <c r="H59" s="41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7" t="s">
        <v>15</v>
      </c>
      <c r="H60" s="41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7" t="s">
        <v>16</v>
      </c>
      <c r="H61" s="41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7" t="s">
        <v>5</v>
      </c>
      <c r="H62" s="41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7" t="s">
        <v>31</v>
      </c>
      <c r="H63" s="41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1" t="s">
        <v>22</v>
      </c>
      <c r="G1" s="411"/>
      <c r="H1" s="411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1" t="s">
        <v>21</v>
      </c>
      <c r="G2" s="411"/>
      <c r="H2" s="411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1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6" t="s">
        <v>6</v>
      </c>
    </row>
    <row r="7" spans="1:11" x14ac:dyDescent="0.25">
      <c r="A7" s="4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7" t="s">
        <v>12</v>
      </c>
      <c r="H116" s="41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7" t="s">
        <v>13</v>
      </c>
      <c r="H117" s="41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7" t="s">
        <v>14</v>
      </c>
      <c r="H118" s="41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7" t="s">
        <v>15</v>
      </c>
      <c r="H119" s="41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7" t="s">
        <v>16</v>
      </c>
      <c r="H120" s="41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7" t="s">
        <v>5</v>
      </c>
      <c r="H121" s="41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7" t="s">
        <v>31</v>
      </c>
      <c r="H122" s="41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1" t="s">
        <v>22</v>
      </c>
      <c r="G1" s="411"/>
      <c r="H1" s="411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1" t="s">
        <v>21</v>
      </c>
      <c r="G2" s="411"/>
      <c r="H2" s="411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2"/>
      <c r="B5" s="412"/>
      <c r="C5" s="412"/>
      <c r="D5" s="412"/>
      <c r="E5" s="412"/>
      <c r="F5" s="412"/>
      <c r="G5" s="412"/>
      <c r="H5" s="412"/>
      <c r="I5" s="412"/>
      <c r="J5" s="412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3" t="s">
        <v>2</v>
      </c>
      <c r="B6" s="414" t="s">
        <v>3</v>
      </c>
      <c r="C6" s="414"/>
      <c r="D6" s="414"/>
      <c r="E6" s="414"/>
      <c r="F6" s="414"/>
      <c r="G6" s="414"/>
      <c r="H6" s="414" t="s">
        <v>4</v>
      </c>
      <c r="I6" s="456" t="s">
        <v>5</v>
      </c>
      <c r="J6" s="416" t="s">
        <v>6</v>
      </c>
      <c r="L6" s="219"/>
      <c r="M6" s="219"/>
      <c r="N6" s="219"/>
      <c r="O6" s="219"/>
      <c r="P6" s="219"/>
      <c r="Q6" s="219"/>
    </row>
    <row r="7" spans="1:17" x14ac:dyDescent="0.25">
      <c r="A7" s="413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4"/>
      <c r="I7" s="456"/>
      <c r="J7" s="416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7" t="s">
        <v>12</v>
      </c>
      <c r="H32" s="41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7" t="s">
        <v>13</v>
      </c>
      <c r="H33" s="41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7" t="s">
        <v>14</v>
      </c>
      <c r="H34" s="41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7" t="s">
        <v>15</v>
      </c>
      <c r="H35" s="41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7" t="s">
        <v>16</v>
      </c>
      <c r="H36" s="41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7" t="s">
        <v>5</v>
      </c>
      <c r="H37" s="41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7" t="s">
        <v>31</v>
      </c>
      <c r="H38" s="41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1" t="s">
        <v>22</v>
      </c>
      <c r="G1" s="411"/>
      <c r="H1" s="411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1" t="s">
        <v>21</v>
      </c>
      <c r="G2" s="411"/>
      <c r="H2" s="411"/>
      <c r="I2" s="21">
        <f>J72*-1</f>
        <v>0</v>
      </c>
    </row>
    <row r="4" spans="1:10" ht="19.5" x14ac:dyDescent="0.2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0" x14ac:dyDescent="0.25">
      <c r="A5" s="413" t="s">
        <v>2</v>
      </c>
      <c r="B5" s="414" t="s">
        <v>3</v>
      </c>
      <c r="C5" s="414"/>
      <c r="D5" s="414"/>
      <c r="E5" s="414"/>
      <c r="F5" s="414"/>
      <c r="G5" s="414"/>
      <c r="H5" s="481" t="s">
        <v>4</v>
      </c>
      <c r="I5" s="478" t="s">
        <v>5</v>
      </c>
      <c r="J5" s="479" t="s">
        <v>6</v>
      </c>
    </row>
    <row r="6" spans="1:10" x14ac:dyDescent="0.25">
      <c r="A6" s="41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8"/>
      <c r="J6" s="4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1" t="s">
        <v>22</v>
      </c>
      <c r="G1" s="411"/>
      <c r="H1" s="411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1" t="s">
        <v>21</v>
      </c>
      <c r="G2" s="411"/>
      <c r="H2" s="411"/>
      <c r="I2" s="38">
        <f>J40*-1</f>
        <v>0</v>
      </c>
      <c r="J2" s="20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6" t="s">
        <v>6</v>
      </c>
    </row>
    <row r="6" spans="1:15" x14ac:dyDescent="0.25">
      <c r="A6" s="4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3"/>
      <c r="I6" s="455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7" t="s">
        <v>12</v>
      </c>
      <c r="H34" s="41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7" t="s">
        <v>13</v>
      </c>
      <c r="H35" s="41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7" t="s">
        <v>14</v>
      </c>
      <c r="H36" s="41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7" t="s">
        <v>15</v>
      </c>
      <c r="H37" s="41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7" t="s">
        <v>16</v>
      </c>
      <c r="H38" s="41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7" t="s">
        <v>5</v>
      </c>
      <c r="H39" s="41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7" t="s">
        <v>31</v>
      </c>
      <c r="H40" s="41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1" t="s">
        <v>22</v>
      </c>
      <c r="G1" s="411"/>
      <c r="H1" s="411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1" t="s">
        <v>21</v>
      </c>
      <c r="G2" s="411"/>
      <c r="H2" s="411"/>
      <c r="I2" s="21">
        <f>J71*-1</f>
        <v>12110891</v>
      </c>
    </row>
    <row r="4" spans="1:10" ht="19.5" x14ac:dyDescent="0.2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0" x14ac:dyDescent="0.25">
      <c r="A5" s="413" t="s">
        <v>2</v>
      </c>
      <c r="B5" s="414" t="s">
        <v>3</v>
      </c>
      <c r="C5" s="414"/>
      <c r="D5" s="414"/>
      <c r="E5" s="414"/>
      <c r="F5" s="414"/>
      <c r="G5" s="414"/>
      <c r="H5" s="481" t="s">
        <v>4</v>
      </c>
      <c r="I5" s="478" t="s">
        <v>5</v>
      </c>
      <c r="J5" s="479" t="s">
        <v>6</v>
      </c>
    </row>
    <row r="6" spans="1:10" x14ac:dyDescent="0.25">
      <c r="A6" s="413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8"/>
      <c r="J6" s="4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2018-12-13T10:36:56Z</dcterms:modified>
</cp:coreProperties>
</file>