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92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Bandros!#REF!</definedName>
    <definedName name="_xlnm.Print_Area" localSheetId="11">Bentang!$A$1:$J$87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ST'!$A$5:$J$26</definedName>
    <definedName name="_xlnm.Print_Area" localSheetId="28">Widya!$A$1:$J$25</definedName>
    <definedName name="_xlnm.Print_Area" localSheetId="7">Yuan!$N$8:$N$14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L2" i="2" l="1"/>
  <c r="L1" i="2"/>
  <c r="L2" i="54" l="1"/>
  <c r="L1" i="54"/>
  <c r="L2" i="61" l="1"/>
  <c r="L1" i="61"/>
  <c r="L1" i="64" l="1"/>
  <c r="M2" i="57"/>
  <c r="M1" i="57"/>
  <c r="B10" i="15" l="1"/>
  <c r="B9" i="15"/>
  <c r="L23" i="56" l="1"/>
  <c r="M2" i="58" l="1"/>
  <c r="M1" i="58"/>
  <c r="L2" i="35" l="1"/>
  <c r="L1" i="35"/>
  <c r="B20" i="15" l="1"/>
  <c r="L2" i="12" l="1"/>
  <c r="L1" i="12"/>
  <c r="M2" i="2"/>
  <c r="M1" i="2"/>
  <c r="N1" i="54" l="1"/>
  <c r="N2" i="54"/>
  <c r="L3" i="58" l="1"/>
  <c r="L66" i="62" l="1"/>
  <c r="L678" i="63" l="1"/>
  <c r="L677" i="63"/>
  <c r="J91" i="64"/>
  <c r="J89" i="64"/>
  <c r="J87" i="64"/>
  <c r="J86" i="64"/>
  <c r="G84" i="64"/>
  <c r="F84" i="64"/>
  <c r="C84" i="64"/>
  <c r="J88" i="64" l="1"/>
  <c r="J90" i="64" s="1"/>
  <c r="J92" i="64" s="1"/>
  <c r="I2" i="64" s="1"/>
  <c r="L679" i="63"/>
  <c r="C21" i="15" l="1"/>
  <c r="L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0" i="61" l="1"/>
  <c r="J18" i="61"/>
  <c r="J16" i="61"/>
  <c r="J15" i="61"/>
  <c r="F13" i="61"/>
  <c r="C13" i="61"/>
  <c r="J17" i="61" l="1"/>
  <c r="J19" i="61" s="1"/>
  <c r="J21" i="61" s="1"/>
  <c r="I21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3" i="58" l="1"/>
  <c r="J31" i="58"/>
  <c r="J29" i="58"/>
  <c r="J28" i="58"/>
  <c r="I26" i="58"/>
  <c r="H26" i="58"/>
  <c r="G26" i="58"/>
  <c r="F26" i="58"/>
  <c r="D26" i="58"/>
  <c r="C26" i="58"/>
  <c r="M3" i="58"/>
  <c r="N3" i="58" l="1"/>
  <c r="J30" i="58"/>
  <c r="J32" i="58" s="1"/>
  <c r="J34" i="58" s="1"/>
  <c r="I34" i="58" l="1"/>
  <c r="I2" i="58"/>
  <c r="C8" i="15" s="1"/>
  <c r="J41" i="57" l="1"/>
  <c r="J39" i="57"/>
  <c r="J37" i="57"/>
  <c r="J36" i="57"/>
  <c r="G34" i="57"/>
  <c r="F34" i="57"/>
  <c r="C34" i="57"/>
  <c r="J38" i="57" l="1"/>
  <c r="J40" i="57" s="1"/>
  <c r="J42" i="57" s="1"/>
  <c r="I42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C10" i="15" s="1"/>
  <c r="J86" i="55"/>
  <c r="J84" i="55"/>
  <c r="J82" i="55"/>
  <c r="J81" i="55"/>
  <c r="G79" i="55"/>
  <c r="F79" i="55"/>
  <c r="C79" i="55"/>
  <c r="M1" i="56" l="1"/>
  <c r="J83" i="55"/>
  <c r="J85" i="55" s="1"/>
  <c r="J87" i="55" s="1"/>
  <c r="I87" i="55" s="1"/>
  <c r="I2" i="55" l="1"/>
  <c r="C9" i="15" s="1"/>
  <c r="I42" i="30" l="1"/>
  <c r="I44" i="30"/>
  <c r="I37" i="18" l="1"/>
  <c r="I39" i="18"/>
  <c r="L3" i="12" l="1"/>
  <c r="B17" i="15" l="1"/>
  <c r="B14" i="15"/>
  <c r="J25" i="54" l="1"/>
  <c r="J23" i="54"/>
  <c r="J21" i="54"/>
  <c r="J20" i="54"/>
  <c r="I18" i="54"/>
  <c r="H18" i="54"/>
  <c r="G18" i="54"/>
  <c r="F18" i="54"/>
  <c r="D18" i="54"/>
  <c r="C18" i="54"/>
  <c r="J22" i="54" l="1"/>
  <c r="J24" i="54" s="1"/>
  <c r="J26" i="54" s="1"/>
  <c r="I2" i="54" s="1"/>
  <c r="C5" i="15" s="1"/>
  <c r="L3" i="54"/>
  <c r="N3" i="54" s="1"/>
  <c r="I26" i="54" l="1"/>
  <c r="J228" i="35" l="1"/>
  <c r="J232" i="35"/>
  <c r="J230" i="35"/>
  <c r="J227" i="35"/>
  <c r="G225" i="35"/>
  <c r="F225" i="35"/>
  <c r="J229" i="35" l="1"/>
  <c r="J231" i="35" s="1"/>
  <c r="J233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0" i="12"/>
  <c r="J88" i="12"/>
  <c r="J86" i="12"/>
  <c r="J85" i="12"/>
  <c r="F83" i="12"/>
  <c r="C8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87" i="12"/>
  <c r="J89" i="12" s="1"/>
  <c r="J91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1" i="12"/>
  <c r="I126" i="20"/>
  <c r="I52" i="18"/>
  <c r="I95" i="4"/>
  <c r="I48" i="32"/>
  <c r="I2" i="32"/>
  <c r="C18" i="15" s="1"/>
  <c r="I2" i="6"/>
  <c r="I2" i="17"/>
  <c r="I2" i="16"/>
  <c r="C15" i="15" s="1"/>
  <c r="I25" i="25"/>
  <c r="I233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</commentList>
</comments>
</file>

<file path=xl/sharedStrings.xml><?xml version="1.0" encoding="utf-8"?>
<sst xmlns="http://schemas.openxmlformats.org/spreadsheetml/2006/main" count="2068" uniqueCount="224">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</sst>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6"/>
  <sheetViews>
    <sheetView zoomScaleNormal="100" workbookViewId="0">
      <pane ySplit="7" topLeftCell="A8" activePane="bottomLeft" state="frozen"/>
      <selection pane="bottomLeft" activeCell="E15" sqref="E15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 t="e">
        <f>SUM(#REF!)</f>
        <v>#REF!</v>
      </c>
      <c r="M1" s="238">
        <v>6205588</v>
      </c>
      <c r="N1" s="238" t="e">
        <f>L1-M1</f>
        <v>#REF!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J26*-1</f>
        <v>5513115</v>
      </c>
      <c r="J2" s="218"/>
      <c r="L2" s="276" t="e">
        <f>SUM(#REF!)</f>
        <v>#REF!</v>
      </c>
      <c r="M2" s="238">
        <v>519138</v>
      </c>
      <c r="N2" s="238" t="e">
        <f>L2-M2</f>
        <v>#REF!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 t="e">
        <f>L1-L2</f>
        <v>#REF!</v>
      </c>
      <c r="M3" s="238">
        <f>M1-M2</f>
        <v>5686450</v>
      </c>
      <c r="N3" s="238" t="e">
        <f>L3+M3</f>
        <v>#REF!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98">
        <v>43465</v>
      </c>
      <c r="B8" s="99">
        <v>180182484</v>
      </c>
      <c r="C8" s="412">
        <v>13</v>
      </c>
      <c r="D8" s="34">
        <v>1145200</v>
      </c>
      <c r="E8" s="101"/>
      <c r="F8" s="100"/>
      <c r="G8" s="34"/>
      <c r="H8" s="101"/>
      <c r="I8" s="102"/>
      <c r="J8" s="34"/>
    </row>
    <row r="9" spans="1:15" ht="15.75" customHeight="1" x14ac:dyDescent="0.25">
      <c r="A9" s="98">
        <v>43465</v>
      </c>
      <c r="B9" s="99">
        <v>180182489</v>
      </c>
      <c r="C9" s="412">
        <v>1</v>
      </c>
      <c r="D9" s="34">
        <v>75513</v>
      </c>
      <c r="E9" s="101"/>
      <c r="F9" s="100"/>
      <c r="G9" s="34"/>
      <c r="H9" s="101"/>
      <c r="I9" s="102"/>
      <c r="J9" s="34"/>
    </row>
    <row r="10" spans="1:15" ht="15.75" customHeight="1" x14ac:dyDescent="0.25">
      <c r="A10" s="98">
        <v>43465</v>
      </c>
      <c r="B10" s="99">
        <v>180182498</v>
      </c>
      <c r="C10" s="412">
        <v>1</v>
      </c>
      <c r="D10" s="34">
        <v>111650</v>
      </c>
      <c r="E10" s="101"/>
      <c r="F10" s="100"/>
      <c r="G10" s="34"/>
      <c r="H10" s="101"/>
      <c r="I10" s="102"/>
      <c r="J10" s="34"/>
    </row>
    <row r="11" spans="1:15" ht="15.75" customHeight="1" x14ac:dyDescent="0.25">
      <c r="A11" s="98">
        <v>43467</v>
      </c>
      <c r="B11" s="99">
        <v>190182544</v>
      </c>
      <c r="C11" s="412">
        <v>16</v>
      </c>
      <c r="D11" s="34">
        <v>1341988</v>
      </c>
      <c r="E11" s="101"/>
      <c r="F11" s="100"/>
      <c r="G11" s="34"/>
      <c r="H11" s="101"/>
      <c r="I11" s="102"/>
      <c r="J11" s="34"/>
    </row>
    <row r="12" spans="1:15" ht="15.75" customHeight="1" x14ac:dyDescent="0.25">
      <c r="A12" s="98">
        <v>43467</v>
      </c>
      <c r="B12" s="99">
        <v>190182569</v>
      </c>
      <c r="C12" s="412">
        <v>2</v>
      </c>
      <c r="D12" s="34">
        <v>170100</v>
      </c>
      <c r="E12" s="101"/>
      <c r="F12" s="100"/>
      <c r="G12" s="34"/>
      <c r="H12" s="101"/>
      <c r="I12" s="102"/>
      <c r="J12" s="34"/>
    </row>
    <row r="13" spans="1:15" ht="15.75" customHeight="1" x14ac:dyDescent="0.25">
      <c r="A13" s="98">
        <v>43468</v>
      </c>
      <c r="B13" s="99">
        <v>190182589</v>
      </c>
      <c r="C13" s="412">
        <v>16</v>
      </c>
      <c r="D13" s="34">
        <v>1592763</v>
      </c>
      <c r="E13" s="101"/>
      <c r="F13" s="100"/>
      <c r="G13" s="34"/>
      <c r="H13" s="101"/>
      <c r="I13" s="102"/>
      <c r="J13" s="34"/>
    </row>
    <row r="14" spans="1:15" ht="15.75" customHeight="1" x14ac:dyDescent="0.25">
      <c r="A14" s="98">
        <v>43468</v>
      </c>
      <c r="B14" s="99">
        <v>190182612</v>
      </c>
      <c r="C14" s="412">
        <v>3</v>
      </c>
      <c r="D14" s="34">
        <v>277113</v>
      </c>
      <c r="E14" s="101"/>
      <c r="F14" s="100"/>
      <c r="G14" s="34"/>
      <c r="H14" s="101"/>
      <c r="I14" s="102"/>
      <c r="J14" s="34"/>
    </row>
    <row r="15" spans="1:15" ht="15.75" customHeight="1" x14ac:dyDescent="0.25">
      <c r="A15" s="98">
        <v>43469</v>
      </c>
      <c r="B15" s="99">
        <v>190182642</v>
      </c>
      <c r="C15" s="412">
        <v>9</v>
      </c>
      <c r="D15" s="34">
        <v>741738</v>
      </c>
      <c r="E15" s="101">
        <v>190046738</v>
      </c>
      <c r="F15" s="100">
        <v>3</v>
      </c>
      <c r="G15" s="34">
        <v>317625</v>
      </c>
      <c r="H15" s="101"/>
      <c r="I15" s="102"/>
      <c r="J15" s="34"/>
    </row>
    <row r="16" spans="1:15" ht="15.75" customHeight="1" x14ac:dyDescent="0.25">
      <c r="A16" s="98">
        <v>43469</v>
      </c>
      <c r="B16" s="99">
        <v>190182660</v>
      </c>
      <c r="C16" s="412">
        <v>4</v>
      </c>
      <c r="D16" s="34">
        <v>374675</v>
      </c>
      <c r="E16" s="101"/>
      <c r="F16" s="100"/>
      <c r="G16" s="34"/>
      <c r="H16" s="101"/>
      <c r="I16" s="102"/>
      <c r="J16" s="34"/>
    </row>
    <row r="17" spans="1:10" x14ac:dyDescent="0.25">
      <c r="A17" s="235"/>
      <c r="B17" s="234"/>
      <c r="C17" s="12"/>
      <c r="D17" s="236"/>
      <c r="E17" s="237"/>
      <c r="F17" s="240"/>
      <c r="G17" s="236"/>
      <c r="H17" s="237"/>
      <c r="I17" s="239"/>
      <c r="J17" s="236"/>
    </row>
    <row r="18" spans="1:10" x14ac:dyDescent="0.25">
      <c r="A18" s="235"/>
      <c r="B18" s="223" t="s">
        <v>11</v>
      </c>
      <c r="C18" s="229">
        <f>SUM(C8:C17)</f>
        <v>65</v>
      </c>
      <c r="D18" s="224">
        <f>SUM(D8:D17)</f>
        <v>5830740</v>
      </c>
      <c r="E18" s="223" t="s">
        <v>11</v>
      </c>
      <c r="F18" s="232">
        <f>SUM(F8:F17)</f>
        <v>3</v>
      </c>
      <c r="G18" s="224">
        <f>SUM(G8:G17)</f>
        <v>317625</v>
      </c>
      <c r="H18" s="232">
        <f>SUM(H8:H17)</f>
        <v>0</v>
      </c>
      <c r="I18" s="232">
        <f>SUM(I8:I17)</f>
        <v>0</v>
      </c>
      <c r="J18" s="5"/>
    </row>
    <row r="19" spans="1:10" x14ac:dyDescent="0.25">
      <c r="A19" s="235"/>
      <c r="B19" s="223"/>
      <c r="C19" s="229"/>
      <c r="D19" s="224"/>
      <c r="E19" s="223"/>
      <c r="F19" s="232"/>
      <c r="G19" s="224"/>
      <c r="H19" s="232"/>
      <c r="I19" s="232"/>
      <c r="J19" s="5"/>
    </row>
    <row r="20" spans="1:10" x14ac:dyDescent="0.25">
      <c r="A20" s="225"/>
      <c r="B20" s="226"/>
      <c r="C20" s="12"/>
      <c r="D20" s="236"/>
      <c r="E20" s="223"/>
      <c r="F20" s="240"/>
      <c r="G20" s="419" t="s">
        <v>12</v>
      </c>
      <c r="H20" s="419"/>
      <c r="I20" s="239"/>
      <c r="J20" s="227">
        <f>SUM(D8:D17)</f>
        <v>5830740</v>
      </c>
    </row>
    <row r="21" spans="1:10" x14ac:dyDescent="0.25">
      <c r="A21" s="235"/>
      <c r="B21" s="234"/>
      <c r="C21" s="12"/>
      <c r="D21" s="236"/>
      <c r="E21" s="237"/>
      <c r="F21" s="240"/>
      <c r="G21" s="419" t="s">
        <v>13</v>
      </c>
      <c r="H21" s="419"/>
      <c r="I21" s="239"/>
      <c r="J21" s="227">
        <f>SUM(G8:G17)</f>
        <v>317625</v>
      </c>
    </row>
    <row r="22" spans="1:10" x14ac:dyDescent="0.25">
      <c r="A22" s="228"/>
      <c r="B22" s="237"/>
      <c r="C22" s="12"/>
      <c r="D22" s="236"/>
      <c r="E22" s="237"/>
      <c r="F22" s="240"/>
      <c r="G22" s="419" t="s">
        <v>14</v>
      </c>
      <c r="H22" s="419"/>
      <c r="I22" s="41"/>
      <c r="J22" s="229">
        <f>J20-J21</f>
        <v>5513115</v>
      </c>
    </row>
    <row r="23" spans="1:10" x14ac:dyDescent="0.25">
      <c r="A23" s="235"/>
      <c r="B23" s="230"/>
      <c r="C23" s="12"/>
      <c r="D23" s="231"/>
      <c r="E23" s="237"/>
      <c r="F23" s="240"/>
      <c r="G23" s="419" t="s">
        <v>15</v>
      </c>
      <c r="H23" s="419"/>
      <c r="I23" s="239"/>
      <c r="J23" s="227">
        <f>SUM(H8:H17)</f>
        <v>0</v>
      </c>
    </row>
    <row r="24" spans="1:10" x14ac:dyDescent="0.25">
      <c r="A24" s="235"/>
      <c r="B24" s="230"/>
      <c r="C24" s="12"/>
      <c r="D24" s="231"/>
      <c r="E24" s="237"/>
      <c r="F24" s="240"/>
      <c r="G24" s="419" t="s">
        <v>16</v>
      </c>
      <c r="H24" s="419"/>
      <c r="I24" s="239"/>
      <c r="J24" s="227">
        <f>J22+J23</f>
        <v>5513115</v>
      </c>
    </row>
    <row r="25" spans="1:10" x14ac:dyDescent="0.25">
      <c r="A25" s="235"/>
      <c r="B25" s="230"/>
      <c r="C25" s="12"/>
      <c r="D25" s="231"/>
      <c r="E25" s="237"/>
      <c r="F25" s="240"/>
      <c r="G25" s="419" t="s">
        <v>5</v>
      </c>
      <c r="H25" s="419"/>
      <c r="I25" s="239"/>
      <c r="J25" s="227">
        <f>SUM(I8:I17)</f>
        <v>0</v>
      </c>
    </row>
    <row r="26" spans="1:10" x14ac:dyDescent="0.25">
      <c r="A26" s="235"/>
      <c r="B26" s="230"/>
      <c r="C26" s="12"/>
      <c r="D26" s="231"/>
      <c r="E26" s="237"/>
      <c r="F26" s="240"/>
      <c r="G26" s="419" t="s">
        <v>31</v>
      </c>
      <c r="H26" s="419"/>
      <c r="I26" s="240" t="str">
        <f>IF(J26&gt;0,"SALDO",IF(J26&lt;0,"PIUTANG",IF(J26=0,"LUNAS")))</f>
        <v>PIUTANG</v>
      </c>
      <c r="J26" s="227">
        <f>J25-J24</f>
        <v>-5513115</v>
      </c>
    </row>
  </sheetData>
  <mergeCells count="15">
    <mergeCell ref="G26:H26"/>
    <mergeCell ref="G20:H20"/>
    <mergeCell ref="G21:H21"/>
    <mergeCell ref="G22:H22"/>
    <mergeCell ref="G23:H23"/>
    <mergeCell ref="G24:H24"/>
    <mergeCell ref="G25:H25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3" activePane="bottomLeft" state="frozen"/>
      <selection pane="bottomLeft" activeCell="B33" sqref="B3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2179487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/>
      <c r="J33" s="34"/>
      <c r="L33" s="238"/>
    </row>
    <row r="34" spans="1:12" s="233" customFormat="1" x14ac:dyDescent="0.25">
      <c r="A34" s="98"/>
      <c r="B34" s="99"/>
      <c r="C34" s="253"/>
      <c r="D34" s="34"/>
      <c r="E34" s="101"/>
      <c r="F34" s="99"/>
      <c r="G34" s="34"/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822</v>
      </c>
      <c r="D40" s="9"/>
      <c r="E40" s="8" t="s">
        <v>11</v>
      </c>
      <c r="F40" s="8">
        <f>SUM(F8:F39)</f>
        <v>130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86252256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13963769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72288487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72288487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70109000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-2179487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9"/>
  <sheetViews>
    <sheetView workbookViewId="0">
      <pane ySplit="7" topLeftCell="A218" activePane="bottomLeft" state="frozen"/>
      <selection pane="bottomLeft" activeCell="I231" sqref="I23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J233*-1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35"/>
      <c r="B224" s="234"/>
      <c r="C224" s="240"/>
      <c r="D224" s="236"/>
      <c r="E224" s="237"/>
      <c r="F224" s="234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4"/>
      <c r="B225" s="8" t="s">
        <v>11</v>
      </c>
      <c r="C225" s="77">
        <f>SUM(C8:C224)</f>
        <v>923</v>
      </c>
      <c r="D225" s="9"/>
      <c r="E225" s="223" t="s">
        <v>11</v>
      </c>
      <c r="F225" s="223">
        <f>SUM(F8:F224)</f>
        <v>1</v>
      </c>
      <c r="G225" s="224">
        <f>SUM(G8:G224)</f>
        <v>98525</v>
      </c>
      <c r="H225" s="239"/>
      <c r="I225" s="239"/>
      <c r="J225" s="23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4"/>
      <c r="B226" s="8"/>
      <c r="C226" s="77"/>
      <c r="D226" s="9"/>
      <c r="E226" s="237"/>
      <c r="F226" s="234"/>
      <c r="G226" s="236"/>
      <c r="H226" s="239"/>
      <c r="I226" s="239"/>
      <c r="J226" s="23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10"/>
      <c r="B227" s="11"/>
      <c r="C227" s="40"/>
      <c r="D227" s="6"/>
      <c r="E227" s="8"/>
      <c r="F227" s="234"/>
      <c r="G227" s="419" t="s">
        <v>12</v>
      </c>
      <c r="H227" s="419"/>
      <c r="I227" s="39"/>
      <c r="J227" s="13">
        <f>SUM(D8:D224)</f>
        <v>82898558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4"/>
      <c r="B228" s="3"/>
      <c r="C228" s="40"/>
      <c r="D228" s="6"/>
      <c r="E228" s="8"/>
      <c r="F228" s="234"/>
      <c r="G228" s="419" t="s">
        <v>13</v>
      </c>
      <c r="H228" s="419"/>
      <c r="I228" s="39"/>
      <c r="J228" s="13">
        <f>SUM(G8:G224)</f>
        <v>98525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14"/>
      <c r="B229" s="7"/>
      <c r="C229" s="40"/>
      <c r="D229" s="6"/>
      <c r="E229" s="7"/>
      <c r="F229" s="234"/>
      <c r="G229" s="419" t="s">
        <v>14</v>
      </c>
      <c r="H229" s="419"/>
      <c r="I229" s="41"/>
      <c r="J229" s="15">
        <f>J227-J228</f>
        <v>82800033</v>
      </c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16"/>
      <c r="C230" s="40"/>
      <c r="D230" s="17"/>
      <c r="E230" s="7"/>
      <c r="F230" s="8"/>
      <c r="G230" s="419" t="s">
        <v>15</v>
      </c>
      <c r="H230" s="419"/>
      <c r="I230" s="39"/>
      <c r="J230" s="13">
        <f>SUM(H8:H226)</f>
        <v>5057500</v>
      </c>
      <c r="K230" s="219"/>
      <c r="L230" s="219"/>
      <c r="M230" s="219"/>
      <c r="N230" s="219"/>
      <c r="O230" s="219"/>
      <c r="P230" s="219"/>
    </row>
    <row r="231" spans="1:16" x14ac:dyDescent="0.25">
      <c r="A231" s="4"/>
      <c r="B231" s="16"/>
      <c r="C231" s="40"/>
      <c r="D231" s="17"/>
      <c r="E231" s="7"/>
      <c r="F231" s="8"/>
      <c r="G231" s="419" t="s">
        <v>16</v>
      </c>
      <c r="H231" s="419"/>
      <c r="I231" s="39"/>
      <c r="J231" s="13">
        <f>J229+J230</f>
        <v>87857533</v>
      </c>
    </row>
    <row r="232" spans="1:16" x14ac:dyDescent="0.25">
      <c r="A232" s="4"/>
      <c r="B232" s="16"/>
      <c r="C232" s="40"/>
      <c r="D232" s="17"/>
      <c r="E232" s="7"/>
      <c r="F232" s="3"/>
      <c r="G232" s="419" t="s">
        <v>5</v>
      </c>
      <c r="H232" s="419"/>
      <c r="I232" s="39"/>
      <c r="J232" s="13">
        <f>SUM(I8:I226)</f>
        <v>87857533</v>
      </c>
    </row>
    <row r="233" spans="1:16" x14ac:dyDescent="0.25">
      <c r="A233" s="4"/>
      <c r="B233" s="16"/>
      <c r="C233" s="40"/>
      <c r="D233" s="17"/>
      <c r="E233" s="7"/>
      <c r="F233" s="3"/>
      <c r="G233" s="419" t="s">
        <v>31</v>
      </c>
      <c r="H233" s="419"/>
      <c r="I233" s="40" t="str">
        <f>IF(J233&gt;0,"SALDO",IF(J233&lt;0,"PIUTANG",IF(J233=0,"LUNAS")))</f>
        <v>LUNAS</v>
      </c>
      <c r="J233" s="13">
        <f>J232-J231</f>
        <v>0</v>
      </c>
    </row>
    <row r="234" spans="1:16" x14ac:dyDescent="0.25">
      <c r="F234" s="37"/>
      <c r="G234" s="37"/>
      <c r="J234" s="37"/>
    </row>
    <row r="235" spans="1:16" x14ac:dyDescent="0.25">
      <c r="C235" s="37"/>
      <c r="D235" s="37"/>
      <c r="F235" s="37"/>
      <c r="G235" s="37"/>
      <c r="J235" s="37"/>
      <c r="L235"/>
      <c r="M235"/>
      <c r="N235"/>
      <c r="O235"/>
      <c r="P235"/>
    </row>
    <row r="236" spans="1:16" x14ac:dyDescent="0.25">
      <c r="C236" s="37"/>
      <c r="D236" s="37"/>
      <c r="F236" s="37"/>
      <c r="G236" s="37"/>
      <c r="J236" s="37"/>
      <c r="L236"/>
      <c r="M236"/>
      <c r="N236"/>
      <c r="O236"/>
      <c r="P236"/>
    </row>
    <row r="237" spans="1:16" x14ac:dyDescent="0.25">
      <c r="A237" s="404">
        <v>43411</v>
      </c>
      <c r="C237" s="37"/>
      <c r="D237" s="37"/>
      <c r="F237" s="37"/>
      <c r="G237" s="37"/>
      <c r="J237" s="37"/>
      <c r="L237"/>
      <c r="M237"/>
      <c r="N237"/>
      <c r="O237"/>
      <c r="P237"/>
    </row>
    <row r="238" spans="1:16" x14ac:dyDescent="0.25">
      <c r="C238" s="37"/>
      <c r="D238" s="37"/>
      <c r="F238" s="37"/>
      <c r="G238" s="37"/>
      <c r="J238" s="37"/>
      <c r="L238"/>
      <c r="M238"/>
      <c r="N238"/>
      <c r="O238"/>
      <c r="P238"/>
    </row>
    <row r="239" spans="1:16" x14ac:dyDescent="0.25">
      <c r="C239" s="37"/>
      <c r="D239" s="37"/>
      <c r="L239"/>
      <c r="M239"/>
      <c r="N239"/>
      <c r="O239"/>
      <c r="P23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3:H233"/>
    <mergeCell ref="G227:H227"/>
    <mergeCell ref="G228:H228"/>
    <mergeCell ref="G229:H229"/>
    <mergeCell ref="G230:H230"/>
    <mergeCell ref="G231:H231"/>
    <mergeCell ref="G232:H23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3"/>
  <sheetViews>
    <sheetView workbookViewId="0">
      <pane ySplit="7" topLeftCell="A70" activePane="bottomLeft" state="frozen"/>
      <selection pane="bottomLeft" activeCell="J76" sqref="J7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J87*-1</f>
        <v>2463304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98">
        <v>43451</v>
      </c>
      <c r="B71" s="99">
        <v>180181739</v>
      </c>
      <c r="C71" s="100">
        <v>94</v>
      </c>
      <c r="D71" s="34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101"/>
      <c r="F72" s="99"/>
      <c r="G72" s="34"/>
      <c r="H72" s="102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101"/>
      <c r="F73" s="99"/>
      <c r="G73" s="34"/>
      <c r="H73" s="102"/>
      <c r="I73" s="245"/>
      <c r="J73" s="246"/>
    </row>
    <row r="74" spans="1:10" x14ac:dyDescent="0.25">
      <c r="A74" s="98">
        <v>43458</v>
      </c>
      <c r="B74" s="99"/>
      <c r="C74" s="100"/>
      <c r="D74" s="34"/>
      <c r="E74" s="101"/>
      <c r="F74" s="99"/>
      <c r="G74" s="34"/>
      <c r="H74" s="102"/>
      <c r="I74" s="245">
        <v>9000000</v>
      </c>
      <c r="J74" s="246" t="s">
        <v>17</v>
      </c>
    </row>
    <row r="75" spans="1:10" x14ac:dyDescent="0.25">
      <c r="A75" s="98">
        <v>43461</v>
      </c>
      <c r="B75" s="99">
        <v>180182306</v>
      </c>
      <c r="C75" s="100">
        <v>20</v>
      </c>
      <c r="D75" s="34">
        <v>2286550</v>
      </c>
      <c r="E75" s="101">
        <v>180046665</v>
      </c>
      <c r="F75" s="99">
        <v>9</v>
      </c>
      <c r="G75" s="34">
        <v>1029525</v>
      </c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>
        <v>4000000</v>
      </c>
      <c r="J76" s="34" t="s">
        <v>17</v>
      </c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235"/>
      <c r="B78" s="234"/>
      <c r="C78" s="240"/>
      <c r="D78" s="236"/>
      <c r="E78" s="237"/>
      <c r="F78" s="234"/>
      <c r="G78" s="236"/>
      <c r="H78" s="239"/>
      <c r="I78" s="239"/>
      <c r="J78" s="236"/>
    </row>
    <row r="79" spans="1:10" x14ac:dyDescent="0.25">
      <c r="A79" s="235"/>
      <c r="B79" s="223" t="s">
        <v>11</v>
      </c>
      <c r="C79" s="232">
        <f>SUM(C8:C78)</f>
        <v>1298</v>
      </c>
      <c r="D79" s="224"/>
      <c r="E79" s="223" t="s">
        <v>11</v>
      </c>
      <c r="F79" s="223">
        <f>SUM(F8:F78)</f>
        <v>203</v>
      </c>
      <c r="G79" s="224">
        <f>SUM(G8:G78)</f>
        <v>21230655</v>
      </c>
      <c r="H79" s="239"/>
      <c r="I79" s="239"/>
      <c r="J79" s="236"/>
    </row>
    <row r="80" spans="1:10" x14ac:dyDescent="0.25">
      <c r="A80" s="235"/>
      <c r="B80" s="223"/>
      <c r="C80" s="232"/>
      <c r="D80" s="224"/>
      <c r="E80" s="237"/>
      <c r="F80" s="234"/>
      <c r="G80" s="236"/>
      <c r="H80" s="239"/>
      <c r="I80" s="239"/>
      <c r="J80" s="236"/>
    </row>
    <row r="81" spans="1:16" x14ac:dyDescent="0.25">
      <c r="A81" s="225"/>
      <c r="B81" s="226"/>
      <c r="C81" s="240"/>
      <c r="D81" s="236"/>
      <c r="E81" s="223"/>
      <c r="F81" s="234"/>
      <c r="G81" s="419" t="s">
        <v>12</v>
      </c>
      <c r="H81" s="419"/>
      <c r="I81" s="239"/>
      <c r="J81" s="227">
        <f>SUM(D8:D78)</f>
        <v>136051135</v>
      </c>
    </row>
    <row r="82" spans="1:16" x14ac:dyDescent="0.25">
      <c r="A82" s="235"/>
      <c r="B82" s="234"/>
      <c r="C82" s="240"/>
      <c r="D82" s="236"/>
      <c r="E82" s="223"/>
      <c r="F82" s="234"/>
      <c r="G82" s="419" t="s">
        <v>13</v>
      </c>
      <c r="H82" s="419"/>
      <c r="I82" s="239"/>
      <c r="J82" s="227">
        <f>SUM(G8:G78)</f>
        <v>21230655</v>
      </c>
    </row>
    <row r="83" spans="1:16" x14ac:dyDescent="0.25">
      <c r="A83" s="228"/>
      <c r="B83" s="237"/>
      <c r="C83" s="240"/>
      <c r="D83" s="236"/>
      <c r="E83" s="237"/>
      <c r="F83" s="234"/>
      <c r="G83" s="419" t="s">
        <v>14</v>
      </c>
      <c r="H83" s="419"/>
      <c r="I83" s="41"/>
      <c r="J83" s="229">
        <f>J81-J82</f>
        <v>114820480</v>
      </c>
    </row>
    <row r="84" spans="1:16" x14ac:dyDescent="0.25">
      <c r="A84" s="235"/>
      <c r="B84" s="230"/>
      <c r="C84" s="240"/>
      <c r="D84" s="231"/>
      <c r="E84" s="237"/>
      <c r="F84" s="223"/>
      <c r="G84" s="419" t="s">
        <v>15</v>
      </c>
      <c r="H84" s="419"/>
      <c r="I84" s="239"/>
      <c r="J84" s="227">
        <f>SUM(H8:H80)</f>
        <v>0</v>
      </c>
    </row>
    <row r="85" spans="1:16" x14ac:dyDescent="0.25">
      <c r="A85" s="235"/>
      <c r="B85" s="230"/>
      <c r="C85" s="240"/>
      <c r="D85" s="231"/>
      <c r="E85" s="237"/>
      <c r="F85" s="223"/>
      <c r="G85" s="419" t="s">
        <v>16</v>
      </c>
      <c r="H85" s="419"/>
      <c r="I85" s="239"/>
      <c r="J85" s="227">
        <f>J83+J84</f>
        <v>114820480</v>
      </c>
    </row>
    <row r="86" spans="1:16" x14ac:dyDescent="0.25">
      <c r="A86" s="235"/>
      <c r="B86" s="230"/>
      <c r="C86" s="240"/>
      <c r="D86" s="231"/>
      <c r="E86" s="237"/>
      <c r="F86" s="234"/>
      <c r="G86" s="419" t="s">
        <v>5</v>
      </c>
      <c r="H86" s="419"/>
      <c r="I86" s="239"/>
      <c r="J86" s="227">
        <f>SUM(I8:I80)</f>
        <v>112357176</v>
      </c>
    </row>
    <row r="87" spans="1:16" x14ac:dyDescent="0.25">
      <c r="A87" s="235"/>
      <c r="B87" s="230"/>
      <c r="C87" s="240"/>
      <c r="D87" s="231"/>
      <c r="E87" s="237"/>
      <c r="F87" s="234"/>
      <c r="G87" s="419" t="s">
        <v>31</v>
      </c>
      <c r="H87" s="419"/>
      <c r="I87" s="240" t="str">
        <f>IF(J87&gt;0,"SALDO",IF(J87&lt;0,"PIUTANG",IF(J87=0,"LUNAS")))</f>
        <v>PIUTANG</v>
      </c>
      <c r="J87" s="227">
        <f>J86-J85</f>
        <v>-2463304</v>
      </c>
    </row>
    <row r="88" spans="1:16" x14ac:dyDescent="0.25">
      <c r="F88" s="219"/>
      <c r="G88" s="219"/>
      <c r="J88" s="219"/>
    </row>
    <row r="89" spans="1:16" x14ac:dyDescent="0.25">
      <c r="C89" s="219"/>
      <c r="D89" s="219"/>
      <c r="F89" s="219"/>
      <c r="G89" s="219"/>
      <c r="J89" s="219"/>
      <c r="M89" s="233"/>
      <c r="N89" s="233"/>
      <c r="O89" s="233"/>
      <c r="P89" s="233"/>
    </row>
    <row r="90" spans="1:16" x14ac:dyDescent="0.25">
      <c r="C90" s="219"/>
      <c r="D90" s="219"/>
      <c r="F90" s="219"/>
      <c r="G90" s="219"/>
      <c r="J90" s="219"/>
      <c r="L90" s="238"/>
      <c r="M90" s="233"/>
      <c r="N90" s="233"/>
      <c r="O90" s="233"/>
      <c r="P90" s="233"/>
    </row>
    <row r="91" spans="1:16" x14ac:dyDescent="0.25">
      <c r="C91" s="219"/>
      <c r="D91" s="219"/>
      <c r="F91" s="219"/>
      <c r="G91" s="219"/>
      <c r="J91" s="219"/>
      <c r="L91" s="238"/>
      <c r="M91" s="233"/>
      <c r="N91" s="233"/>
      <c r="O91" s="233"/>
      <c r="P91" s="233"/>
    </row>
    <row r="92" spans="1:16" x14ac:dyDescent="0.25">
      <c r="C92" s="219"/>
      <c r="D92" s="219"/>
      <c r="F92" s="219"/>
      <c r="G92" s="219"/>
      <c r="J92" s="219"/>
      <c r="L92" s="233"/>
      <c r="M92" s="233"/>
      <c r="N92" s="233"/>
      <c r="O92" s="233"/>
      <c r="P92" s="233"/>
    </row>
    <row r="93" spans="1:16" x14ac:dyDescent="0.25">
      <c r="C93" s="219"/>
      <c r="D93" s="219"/>
      <c r="L93" s="233"/>
      <c r="M93" s="233"/>
      <c r="N93" s="233"/>
      <c r="O93" s="233"/>
      <c r="P93" s="233"/>
    </row>
  </sheetData>
  <mergeCells count="15">
    <mergeCell ref="G87:H87"/>
    <mergeCell ref="G81:H81"/>
    <mergeCell ref="G82:H82"/>
    <mergeCell ref="G83:H83"/>
    <mergeCell ref="G84:H84"/>
    <mergeCell ref="G85:H85"/>
    <mergeCell ref="G86:H8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9" activePane="bottomLeft" state="frozen"/>
      <selection pane="bottomLeft" activeCell="H24" sqref="H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-525328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J36*-1</f>
        <v>834028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/>
      <c r="J24" s="34"/>
    </row>
    <row r="25" spans="1:12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2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2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2" x14ac:dyDescent="0.25">
      <c r="A28" s="235"/>
      <c r="B28" s="223" t="s">
        <v>11</v>
      </c>
      <c r="C28" s="232">
        <f>SUM(C8:C27)</f>
        <v>428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2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2" x14ac:dyDescent="0.25">
      <c r="A30" s="225"/>
      <c r="B30" s="226"/>
      <c r="C30" s="240"/>
      <c r="D30" s="236"/>
      <c r="E30" s="223"/>
      <c r="F30" s="234"/>
      <c r="G30" s="419" t="s">
        <v>12</v>
      </c>
      <c r="H30" s="419"/>
      <c r="I30" s="239"/>
      <c r="J30" s="227">
        <f>SUM(D8:D27)</f>
        <v>43177580</v>
      </c>
    </row>
    <row r="31" spans="1:12" x14ac:dyDescent="0.25">
      <c r="A31" s="235"/>
      <c r="B31" s="234"/>
      <c r="C31" s="240"/>
      <c r="D31" s="236"/>
      <c r="E31" s="223"/>
      <c r="F31" s="234"/>
      <c r="G31" s="419" t="s">
        <v>13</v>
      </c>
      <c r="H31" s="419"/>
      <c r="I31" s="239"/>
      <c r="J31" s="227">
        <f>SUM(G8:G27)</f>
        <v>8667052</v>
      </c>
    </row>
    <row r="32" spans="1:12" x14ac:dyDescent="0.25">
      <c r="A32" s="228"/>
      <c r="B32" s="237"/>
      <c r="C32" s="240"/>
      <c r="D32" s="236"/>
      <c r="E32" s="237"/>
      <c r="F32" s="234"/>
      <c r="G32" s="419" t="s">
        <v>14</v>
      </c>
      <c r="H32" s="419"/>
      <c r="I32" s="41"/>
      <c r="J32" s="229">
        <f>J30-J31</f>
        <v>34510528</v>
      </c>
    </row>
    <row r="33" spans="1:16" x14ac:dyDescent="0.25">
      <c r="A33" s="235"/>
      <c r="B33" s="230"/>
      <c r="C33" s="240"/>
      <c r="D33" s="231"/>
      <c r="E33" s="237"/>
      <c r="F33" s="223"/>
      <c r="G33" s="419" t="s">
        <v>15</v>
      </c>
      <c r="H33" s="419"/>
      <c r="I33" s="239"/>
      <c r="J33" s="227">
        <f>SUM(H8:H29)</f>
        <v>60000</v>
      </c>
    </row>
    <row r="34" spans="1:16" x14ac:dyDescent="0.25">
      <c r="A34" s="235"/>
      <c r="B34" s="230"/>
      <c r="C34" s="240"/>
      <c r="D34" s="231"/>
      <c r="E34" s="237"/>
      <c r="F34" s="223"/>
      <c r="G34" s="419" t="s">
        <v>16</v>
      </c>
      <c r="H34" s="419"/>
      <c r="I34" s="239"/>
      <c r="J34" s="227">
        <f>J32+J33</f>
        <v>34570528</v>
      </c>
    </row>
    <row r="35" spans="1:16" x14ac:dyDescent="0.25">
      <c r="A35" s="235"/>
      <c r="B35" s="230"/>
      <c r="C35" s="240"/>
      <c r="D35" s="231"/>
      <c r="E35" s="237"/>
      <c r="F35" s="234"/>
      <c r="G35" s="419" t="s">
        <v>5</v>
      </c>
      <c r="H35" s="419"/>
      <c r="I35" s="239"/>
      <c r="J35" s="227">
        <f>SUM(I8:I29)</f>
        <v>33736500</v>
      </c>
    </row>
    <row r="36" spans="1:16" x14ac:dyDescent="0.25">
      <c r="A36" s="235"/>
      <c r="B36" s="230"/>
      <c r="C36" s="240"/>
      <c r="D36" s="231"/>
      <c r="E36" s="237"/>
      <c r="F36" s="234"/>
      <c r="G36" s="419" t="s">
        <v>31</v>
      </c>
      <c r="H36" s="419"/>
      <c r="I36" s="240" t="str">
        <f>IF(J36&gt;0,"SALDO",IF(J36&lt;0,"PIUTANG",IF(J36=0,"LUNAS")))</f>
        <v>PIUTANG</v>
      </c>
      <c r="J36" s="227">
        <f>J35-J34</f>
        <v>-834028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G36:H36"/>
    <mergeCell ref="G30:H30"/>
    <mergeCell ref="G31:H31"/>
    <mergeCell ref="G32:H32"/>
    <mergeCell ref="G33:H33"/>
    <mergeCell ref="G34:H34"/>
    <mergeCell ref="G35:H3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0" activePane="bottomLeft" state="frozen"/>
      <selection pane="bottomLeft" activeCell="G59" sqref="G59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3" activePane="bottomLeft" state="frozen"/>
      <selection pane="bottomLeft" activeCell="B21" sqref="B2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1081451</v>
      </c>
      <c r="J2" s="131"/>
      <c r="L2" s="37"/>
      <c r="M2" s="37">
        <f>SUM(D22:D24)</f>
        <v>0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0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58</v>
      </c>
      <c r="D32" s="9">
        <f>SUM(D7:D31)</f>
        <v>6151865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697000</v>
      </c>
      <c r="I32" s="77">
        <f>SUM(I7:I31)</f>
        <v>3230000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6151865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3614451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697000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4311451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3230000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-1081451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I39" sqref="I3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11" activePane="bottomLeft" state="frozen"/>
      <selection pane="bottomLeft" activeCell="E24" sqref="E2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43465</v>
      </c>
      <c r="C5" s="281">
        <f>'Taufik ST'!I2</f>
        <v>5513115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531476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43463</v>
      </c>
      <c r="C8" s="281">
        <f>Bandros!I2</f>
        <v>5795301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Bentang!A71</f>
        <v>43451</v>
      </c>
      <c r="C9" s="281">
        <f>Bentang!I2</f>
        <v>2463304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Azalea!A24</f>
        <v>43456</v>
      </c>
      <c r="C10" s="281">
        <f>Azalea!I2</f>
        <v>834028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43463</v>
      </c>
      <c r="C11" s="281">
        <f>ESP!I2</f>
        <v>15661283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v>43463</v>
      </c>
      <c r="C18" s="281">
        <f>Agus!I2</f>
        <v>2179487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1081451</v>
      </c>
      <c r="E20" s="288"/>
    </row>
    <row r="21" spans="1:5" s="267" customFormat="1" ht="18.75" customHeight="1" x14ac:dyDescent="0.25">
      <c r="A21" s="185" t="s">
        <v>211</v>
      </c>
      <c r="B21" s="184">
        <v>43463</v>
      </c>
      <c r="C21" s="281">
        <f>'Sale ESP'!I2</f>
        <v>2036340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36095937.5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D10" sqref="D1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SUM(D8:D9)</f>
        <v>238088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J22*-1</f>
        <v>531476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238088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/>
      <c r="B11" s="234"/>
      <c r="C11" s="240"/>
      <c r="D11" s="236"/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4</v>
      </c>
      <c r="D14" s="9">
        <f>SUM(D8:D13)</f>
        <v>531476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9" t="s">
        <v>12</v>
      </c>
      <c r="H16" s="419"/>
      <c r="I16" s="39"/>
      <c r="J16" s="13">
        <f>SUM(D8:D13)</f>
        <v>531476</v>
      </c>
    </row>
    <row r="17" spans="1:18" x14ac:dyDescent="0.25">
      <c r="A17" s="162"/>
      <c r="B17" s="3"/>
      <c r="C17" s="40"/>
      <c r="D17" s="6"/>
      <c r="E17" s="7"/>
      <c r="F17" s="40"/>
      <c r="G17" s="419" t="s">
        <v>13</v>
      </c>
      <c r="H17" s="419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9" t="s">
        <v>14</v>
      </c>
      <c r="H18" s="419"/>
      <c r="I18" s="41"/>
      <c r="J18" s="15">
        <f>J16-J17</f>
        <v>531476</v>
      </c>
    </row>
    <row r="19" spans="1:18" x14ac:dyDescent="0.25">
      <c r="A19" s="162"/>
      <c r="B19" s="16"/>
      <c r="C19" s="40"/>
      <c r="D19" s="17"/>
      <c r="E19" s="7"/>
      <c r="F19" s="40"/>
      <c r="G19" s="419" t="s">
        <v>15</v>
      </c>
      <c r="H19" s="419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9" t="s">
        <v>16</v>
      </c>
      <c r="H20" s="419"/>
      <c r="I20" s="39"/>
      <c r="J20" s="13">
        <f>J18+J19</f>
        <v>531476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5</v>
      </c>
      <c r="H21" s="419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31</v>
      </c>
      <c r="H22" s="419"/>
      <c r="I22" s="40" t="str">
        <f>IF(J22&gt;0,"SALDO",IF(J22&lt;0,"PIUTANG",IF(J22=0,"LUNAS")))</f>
        <v>PIUTANG</v>
      </c>
      <c r="J22" s="13">
        <f>J21-J20</f>
        <v>-531476</v>
      </c>
      <c r="K22"/>
      <c r="L22"/>
      <c r="M22"/>
      <c r="N22"/>
      <c r="O22"/>
      <c r="P22"/>
      <c r="Q22"/>
      <c r="R2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:H21"/>
    <mergeCell ref="G22:H22"/>
    <mergeCell ref="G16:H16"/>
    <mergeCell ref="G17:H17"/>
    <mergeCell ref="G18:H18"/>
    <mergeCell ref="G19:H19"/>
    <mergeCell ref="G20:H20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4"/>
  <sheetViews>
    <sheetView workbookViewId="0">
      <pane ySplit="7" topLeftCell="A8" activePane="bottomLeft" state="frozen"/>
      <selection pane="bottomLeft" activeCell="J15" sqref="J1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SUM(D13:D15)</f>
        <v>7645313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J34*-1</f>
        <v>5795301</v>
      </c>
      <c r="J2" s="218"/>
      <c r="L2" s="219">
        <f>SUM(G13:G15)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7645313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98">
        <v>43469</v>
      </c>
      <c r="B16" s="99">
        <v>190182630</v>
      </c>
      <c r="C16" s="100">
        <v>24</v>
      </c>
      <c r="D16" s="34">
        <v>2718975</v>
      </c>
      <c r="E16" s="99"/>
      <c r="F16" s="100"/>
      <c r="G16" s="34"/>
      <c r="H16" s="102"/>
      <c r="I16" s="102"/>
      <c r="J16" s="34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98">
        <v>43469</v>
      </c>
      <c r="B17" s="99">
        <v>190182639</v>
      </c>
      <c r="C17" s="100">
        <v>21</v>
      </c>
      <c r="D17" s="34">
        <v>2462338</v>
      </c>
      <c r="E17" s="99"/>
      <c r="F17" s="100"/>
      <c r="G17" s="34"/>
      <c r="H17" s="102"/>
      <c r="I17" s="102"/>
      <c r="J17" s="34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98">
        <v>43469</v>
      </c>
      <c r="B18" s="99">
        <v>190182647</v>
      </c>
      <c r="C18" s="100">
        <v>6</v>
      </c>
      <c r="D18" s="34">
        <v>613988</v>
      </c>
      <c r="E18" s="99"/>
      <c r="F18" s="100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98"/>
      <c r="B19" s="99"/>
      <c r="C19" s="100"/>
      <c r="D19" s="34"/>
      <c r="E19" s="99"/>
      <c r="F19" s="100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98"/>
      <c r="B20" s="99"/>
      <c r="C20" s="100"/>
      <c r="D20" s="34"/>
      <c r="E20" s="99"/>
      <c r="F20" s="100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98"/>
      <c r="B21" s="99"/>
      <c r="C21" s="100"/>
      <c r="D21" s="34"/>
      <c r="E21" s="99"/>
      <c r="F21" s="100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98"/>
      <c r="B22" s="99"/>
      <c r="C22" s="100"/>
      <c r="D22" s="34"/>
      <c r="E22" s="99"/>
      <c r="F22" s="100"/>
      <c r="G22" s="34"/>
      <c r="H22" s="102"/>
      <c r="I22" s="102"/>
      <c r="J22" s="34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98"/>
      <c r="B23" s="99"/>
      <c r="C23" s="100"/>
      <c r="D23" s="34"/>
      <c r="E23" s="99"/>
      <c r="F23" s="100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98"/>
      <c r="B24" s="99"/>
      <c r="C24" s="100"/>
      <c r="D24" s="34"/>
      <c r="E24" s="99"/>
      <c r="F24" s="100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  <c r="R24" s="138"/>
    </row>
    <row r="25" spans="1:18" x14ac:dyDescent="0.25">
      <c r="A25" s="235"/>
      <c r="B25" s="234"/>
      <c r="C25" s="240"/>
      <c r="D25" s="236"/>
      <c r="E25" s="234"/>
      <c r="F25" s="240"/>
      <c r="G25" s="236"/>
      <c r="H25" s="239"/>
      <c r="I25" s="239"/>
      <c r="J25" s="236"/>
    </row>
    <row r="26" spans="1:18" s="218" customFormat="1" x14ac:dyDescent="0.25">
      <c r="A26" s="226"/>
      <c r="B26" s="223" t="s">
        <v>11</v>
      </c>
      <c r="C26" s="232">
        <f>SUM(C8:C25)</f>
        <v>224</v>
      </c>
      <c r="D26" s="224">
        <f>SUM(D8:D25)</f>
        <v>24503327</v>
      </c>
      <c r="E26" s="223" t="s">
        <v>11</v>
      </c>
      <c r="F26" s="232">
        <f>SUM(F8:F25)</f>
        <v>2</v>
      </c>
      <c r="G26" s="224">
        <f>SUM(G8:G25)</f>
        <v>234588</v>
      </c>
      <c r="H26" s="232">
        <f>SUM(H8:H25)</f>
        <v>0</v>
      </c>
      <c r="I26" s="232">
        <f>SUM(I8:I25)</f>
        <v>18473438</v>
      </c>
      <c r="J26" s="224"/>
      <c r="K26" s="220"/>
      <c r="L26" s="220"/>
      <c r="M26" s="220"/>
      <c r="N26" s="220"/>
      <c r="O26" s="220"/>
      <c r="P26" s="220"/>
      <c r="Q26" s="220"/>
      <c r="R26" s="220"/>
    </row>
    <row r="27" spans="1:18" s="218" customFormat="1" x14ac:dyDescent="0.25">
      <c r="A27" s="226"/>
      <c r="B27" s="223"/>
      <c r="C27" s="232"/>
      <c r="D27" s="224"/>
      <c r="E27" s="223"/>
      <c r="F27" s="232"/>
      <c r="G27" s="224"/>
      <c r="H27" s="232"/>
      <c r="I27" s="232"/>
      <c r="J27" s="224"/>
      <c r="K27" s="220"/>
      <c r="M27" s="220"/>
      <c r="N27" s="220"/>
      <c r="O27" s="220"/>
      <c r="P27" s="220"/>
      <c r="Q27" s="220"/>
      <c r="R27" s="220"/>
    </row>
    <row r="28" spans="1:18" x14ac:dyDescent="0.25">
      <c r="A28" s="225"/>
      <c r="B28" s="226"/>
      <c r="C28" s="240"/>
      <c r="D28" s="236"/>
      <c r="E28" s="223"/>
      <c r="F28" s="240"/>
      <c r="G28" s="422" t="s">
        <v>12</v>
      </c>
      <c r="H28" s="423"/>
      <c r="I28" s="236"/>
      <c r="J28" s="227">
        <f>SUM(D8:D25)</f>
        <v>24503327</v>
      </c>
      <c r="P28" s="220"/>
      <c r="Q28" s="220"/>
      <c r="R28" s="233"/>
    </row>
    <row r="29" spans="1:18" x14ac:dyDescent="0.25">
      <c r="A29" s="235"/>
      <c r="B29" s="234"/>
      <c r="C29" s="240"/>
      <c r="D29" s="236"/>
      <c r="E29" s="234"/>
      <c r="F29" s="240"/>
      <c r="G29" s="422" t="s">
        <v>13</v>
      </c>
      <c r="H29" s="423"/>
      <c r="I29" s="237"/>
      <c r="J29" s="227">
        <f>SUM(G8:G25)</f>
        <v>234588</v>
      </c>
      <c r="R29" s="233"/>
    </row>
    <row r="30" spans="1:18" x14ac:dyDescent="0.25">
      <c r="A30" s="228"/>
      <c r="B30" s="237"/>
      <c r="C30" s="240"/>
      <c r="D30" s="236"/>
      <c r="E30" s="234"/>
      <c r="F30" s="240"/>
      <c r="G30" s="422" t="s">
        <v>14</v>
      </c>
      <c r="H30" s="423"/>
      <c r="I30" s="229"/>
      <c r="J30" s="229">
        <f>J28-J29</f>
        <v>24268739</v>
      </c>
      <c r="L30" s="220"/>
      <c r="R30" s="233"/>
    </row>
    <row r="31" spans="1:18" x14ac:dyDescent="0.25">
      <c r="A31" s="235"/>
      <c r="B31" s="230"/>
      <c r="C31" s="240"/>
      <c r="D31" s="231"/>
      <c r="E31" s="234"/>
      <c r="F31" s="240"/>
      <c r="G31" s="422" t="s">
        <v>15</v>
      </c>
      <c r="H31" s="423"/>
      <c r="I31" s="237"/>
      <c r="J31" s="227">
        <f>SUM(H8:H25)</f>
        <v>0</v>
      </c>
      <c r="R31" s="233"/>
    </row>
    <row r="32" spans="1:18" x14ac:dyDescent="0.25">
      <c r="A32" s="235"/>
      <c r="B32" s="230"/>
      <c r="C32" s="240"/>
      <c r="D32" s="231"/>
      <c r="E32" s="234"/>
      <c r="F32" s="240"/>
      <c r="G32" s="422" t="s">
        <v>16</v>
      </c>
      <c r="H32" s="423"/>
      <c r="I32" s="237"/>
      <c r="J32" s="227">
        <f>J30+J31</f>
        <v>24268739</v>
      </c>
      <c r="R32" s="233"/>
    </row>
    <row r="33" spans="1:18" x14ac:dyDescent="0.25">
      <c r="A33" s="235"/>
      <c r="B33" s="230"/>
      <c r="C33" s="240"/>
      <c r="D33" s="231"/>
      <c r="E33" s="234"/>
      <c r="F33" s="240"/>
      <c r="G33" s="422" t="s">
        <v>5</v>
      </c>
      <c r="H33" s="423"/>
      <c r="I33" s="237"/>
      <c r="J33" s="227">
        <f>SUM(I8:I25)</f>
        <v>18473438</v>
      </c>
      <c r="R33" s="233"/>
    </row>
    <row r="34" spans="1:18" x14ac:dyDescent="0.25">
      <c r="A34" s="235"/>
      <c r="B34" s="230"/>
      <c r="C34" s="240"/>
      <c r="D34" s="231"/>
      <c r="E34" s="234"/>
      <c r="F34" s="240"/>
      <c r="G34" s="422" t="s">
        <v>31</v>
      </c>
      <c r="H34" s="423"/>
      <c r="I34" s="234" t="str">
        <f>IF(J34&gt;0,"SALDO",IF(J34&lt;0,"PIUTANG",IF(J34=0,"LUNAS")))</f>
        <v>PIUTANG</v>
      </c>
      <c r="J34" s="227">
        <f>J33-J32</f>
        <v>-5795301</v>
      </c>
      <c r="R34" s="233"/>
    </row>
  </sheetData>
  <mergeCells count="13"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P48"/>
  <sheetViews>
    <sheetView zoomScale="85" zoomScaleNormal="85" workbookViewId="0">
      <pane ySplit="7" topLeftCell="A11" activePane="bottomLeft" state="frozen"/>
      <selection pane="bottomLeft" activeCell="E24" sqref="E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 t="e">
        <f>SUM(#REF!)</f>
        <v>#REF!</v>
      </c>
      <c r="N1" s="219">
        <v>10446975</v>
      </c>
      <c r="O1" s="219" t="e">
        <f>N1-M1</f>
        <v>#REF!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J42*-1</f>
        <v>15661283</v>
      </c>
      <c r="J2" s="218"/>
      <c r="M2" s="219" t="e">
        <f>SUM(#REF!)</f>
        <v>#REF!</v>
      </c>
      <c r="N2" s="219">
        <v>197400</v>
      </c>
      <c r="O2" s="219" t="e">
        <f>N2-M2</f>
        <v>#REF!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 t="e">
        <f>M1-M2</f>
        <v>#REF!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98">
        <v>43463</v>
      </c>
      <c r="B8" s="99">
        <v>180182406</v>
      </c>
      <c r="C8" s="100">
        <v>9</v>
      </c>
      <c r="D8" s="34">
        <v>961363</v>
      </c>
      <c r="E8" s="101"/>
      <c r="F8" s="99"/>
      <c r="G8" s="34"/>
      <c r="H8" s="102"/>
      <c r="I8" s="102"/>
      <c r="J8" s="34"/>
      <c r="K8" s="233"/>
      <c r="L8" s="233"/>
      <c r="M8" s="233"/>
      <c r="N8" s="233"/>
      <c r="O8" s="233"/>
      <c r="P8" s="233"/>
    </row>
    <row r="9" spans="1:16" x14ac:dyDescent="0.25">
      <c r="A9" s="98">
        <v>43463</v>
      </c>
      <c r="B9" s="99">
        <v>180182407</v>
      </c>
      <c r="C9" s="100">
        <v>3</v>
      </c>
      <c r="D9" s="34">
        <v>250950</v>
      </c>
      <c r="E9" s="101"/>
      <c r="F9" s="99"/>
      <c r="G9" s="34"/>
      <c r="H9" s="102"/>
      <c r="I9" s="102"/>
      <c r="J9" s="34"/>
      <c r="K9" s="233"/>
      <c r="L9" s="233"/>
      <c r="M9" s="233"/>
      <c r="N9" s="233"/>
      <c r="O9" s="233"/>
      <c r="P9" s="233"/>
    </row>
    <row r="10" spans="1:16" x14ac:dyDescent="0.25">
      <c r="A10" s="98">
        <v>43463</v>
      </c>
      <c r="B10" s="99">
        <v>180182426</v>
      </c>
      <c r="C10" s="100">
        <v>1</v>
      </c>
      <c r="D10" s="34">
        <v>77613</v>
      </c>
      <c r="E10" s="101"/>
      <c r="F10" s="99"/>
      <c r="G10" s="34"/>
      <c r="H10" s="102"/>
      <c r="I10" s="102"/>
      <c r="J10" s="34"/>
      <c r="K10" s="233"/>
      <c r="L10" s="233"/>
      <c r="M10" s="233"/>
      <c r="N10" s="233"/>
      <c r="O10" s="233"/>
      <c r="P10" s="233"/>
    </row>
    <row r="11" spans="1:16" x14ac:dyDescent="0.25">
      <c r="A11" s="98">
        <v>43463</v>
      </c>
      <c r="B11" s="99">
        <v>180182427</v>
      </c>
      <c r="C11" s="100">
        <v>8</v>
      </c>
      <c r="D11" s="34">
        <v>874913</v>
      </c>
      <c r="E11" s="101"/>
      <c r="F11" s="99"/>
      <c r="G11" s="34"/>
      <c r="H11" s="102"/>
      <c r="I11" s="102"/>
      <c r="J11" s="34"/>
      <c r="K11" s="233"/>
      <c r="L11" s="233"/>
      <c r="M11" s="233"/>
      <c r="N11" s="233"/>
      <c r="O11" s="233"/>
      <c r="P11" s="233"/>
    </row>
    <row r="12" spans="1:16" x14ac:dyDescent="0.25">
      <c r="A12" s="98">
        <v>43465</v>
      </c>
      <c r="B12" s="99">
        <v>180182487</v>
      </c>
      <c r="C12" s="100">
        <v>15</v>
      </c>
      <c r="D12" s="34">
        <v>1532563</v>
      </c>
      <c r="E12" s="101"/>
      <c r="F12" s="99"/>
      <c r="G12" s="34"/>
      <c r="H12" s="102"/>
      <c r="I12" s="102"/>
      <c r="J12" s="34"/>
      <c r="K12" s="233"/>
      <c r="L12" s="233"/>
      <c r="M12" s="233"/>
      <c r="N12" s="233"/>
      <c r="O12" s="233"/>
      <c r="P12" s="233"/>
    </row>
    <row r="13" spans="1:16" x14ac:dyDescent="0.25">
      <c r="A13" s="98">
        <v>43465</v>
      </c>
      <c r="B13" s="99">
        <v>180182488</v>
      </c>
      <c r="C13" s="100">
        <v>3</v>
      </c>
      <c r="D13" s="34">
        <v>511088</v>
      </c>
      <c r="E13" s="101"/>
      <c r="F13" s="99"/>
      <c r="G13" s="34"/>
      <c r="H13" s="102"/>
      <c r="I13" s="102"/>
      <c r="J13" s="34"/>
      <c r="K13" s="233"/>
      <c r="L13" s="233"/>
      <c r="M13" s="233"/>
      <c r="N13" s="233"/>
      <c r="O13" s="233"/>
      <c r="P13" s="233"/>
    </row>
    <row r="14" spans="1:16" x14ac:dyDescent="0.25">
      <c r="A14" s="98">
        <v>43465</v>
      </c>
      <c r="B14" s="99">
        <v>180182507</v>
      </c>
      <c r="C14" s="100">
        <v>3</v>
      </c>
      <c r="D14" s="34">
        <v>294088</v>
      </c>
      <c r="E14" s="101"/>
      <c r="F14" s="99"/>
      <c r="G14" s="34"/>
      <c r="H14" s="102"/>
      <c r="I14" s="102"/>
      <c r="J14" s="34"/>
      <c r="K14" s="233"/>
      <c r="L14" s="233"/>
      <c r="M14" s="233"/>
      <c r="N14" s="233"/>
      <c r="O14" s="233"/>
      <c r="P14" s="233"/>
    </row>
    <row r="15" spans="1:16" x14ac:dyDescent="0.25">
      <c r="A15" s="98">
        <v>43465</v>
      </c>
      <c r="B15" s="99">
        <v>180182508</v>
      </c>
      <c r="C15" s="100">
        <v>10</v>
      </c>
      <c r="D15" s="34">
        <v>1099088</v>
      </c>
      <c r="E15" s="101"/>
      <c r="F15" s="99"/>
      <c r="G15" s="34"/>
      <c r="H15" s="102"/>
      <c r="I15" s="102"/>
      <c r="J15" s="34"/>
      <c r="K15" s="233"/>
      <c r="L15" s="233"/>
      <c r="M15" s="233"/>
      <c r="N15" s="233"/>
      <c r="O15" s="233"/>
      <c r="P15" s="233"/>
    </row>
    <row r="16" spans="1:16" x14ac:dyDescent="0.25">
      <c r="A16" s="98">
        <v>43467</v>
      </c>
      <c r="B16" s="99">
        <v>190182538</v>
      </c>
      <c r="C16" s="100">
        <v>9</v>
      </c>
      <c r="D16" s="34">
        <v>997500</v>
      </c>
      <c r="E16" s="101"/>
      <c r="F16" s="99"/>
      <c r="G16" s="34"/>
      <c r="H16" s="102"/>
      <c r="I16" s="102"/>
      <c r="J16" s="34"/>
      <c r="K16" s="233"/>
      <c r="L16" s="233"/>
      <c r="M16" s="233"/>
      <c r="N16" s="233"/>
      <c r="O16" s="233"/>
      <c r="P16" s="233"/>
    </row>
    <row r="17" spans="1:16" x14ac:dyDescent="0.25">
      <c r="A17" s="98">
        <v>43467</v>
      </c>
      <c r="B17" s="99">
        <v>190182539</v>
      </c>
      <c r="C17" s="100">
        <v>7</v>
      </c>
      <c r="D17" s="34">
        <v>718113</v>
      </c>
      <c r="E17" s="101"/>
      <c r="F17" s="99"/>
      <c r="G17" s="34"/>
      <c r="H17" s="102"/>
      <c r="I17" s="102"/>
      <c r="J17" s="34"/>
      <c r="K17" s="233"/>
      <c r="L17" s="233"/>
      <c r="M17" s="233"/>
      <c r="N17" s="233"/>
      <c r="O17" s="233"/>
      <c r="P17" s="233"/>
    </row>
    <row r="18" spans="1:16" x14ac:dyDescent="0.25">
      <c r="A18" s="98">
        <v>43467</v>
      </c>
      <c r="B18" s="99">
        <v>190182570</v>
      </c>
      <c r="C18" s="100">
        <v>5</v>
      </c>
      <c r="D18" s="34">
        <v>465938</v>
      </c>
      <c r="E18" s="101"/>
      <c r="F18" s="99"/>
      <c r="G18" s="34"/>
      <c r="H18" s="102"/>
      <c r="I18" s="102"/>
      <c r="J18" s="34"/>
      <c r="K18" s="233"/>
      <c r="L18" s="233"/>
      <c r="M18" s="233"/>
      <c r="N18" s="233"/>
      <c r="O18" s="233"/>
      <c r="P18" s="233"/>
    </row>
    <row r="19" spans="1:16" x14ac:dyDescent="0.25">
      <c r="A19" s="98">
        <v>43467</v>
      </c>
      <c r="B19" s="99">
        <v>190182571</v>
      </c>
      <c r="C19" s="100">
        <v>16</v>
      </c>
      <c r="D19" s="34">
        <v>1810725</v>
      </c>
      <c r="E19" s="101"/>
      <c r="F19" s="99"/>
      <c r="G19" s="34"/>
      <c r="H19" s="102"/>
      <c r="I19" s="102"/>
      <c r="J19" s="34"/>
      <c r="K19" s="233"/>
      <c r="L19" s="233"/>
      <c r="M19" s="233"/>
      <c r="N19" s="233"/>
      <c r="O19" s="233"/>
      <c r="P19" s="233"/>
    </row>
    <row r="20" spans="1:16" x14ac:dyDescent="0.25">
      <c r="A20" s="98">
        <v>43468</v>
      </c>
      <c r="B20" s="99">
        <v>190182590</v>
      </c>
      <c r="C20" s="100">
        <v>12</v>
      </c>
      <c r="D20" s="34">
        <v>1185625</v>
      </c>
      <c r="E20" s="101"/>
      <c r="F20" s="99"/>
      <c r="G20" s="34"/>
      <c r="H20" s="102"/>
      <c r="I20" s="102"/>
      <c r="J20" s="34"/>
      <c r="K20" s="233"/>
      <c r="L20" s="233"/>
      <c r="M20" s="233"/>
      <c r="N20" s="233"/>
      <c r="O20" s="233"/>
      <c r="P20" s="233"/>
    </row>
    <row r="21" spans="1:16" x14ac:dyDescent="0.25">
      <c r="A21" s="98">
        <v>43468</v>
      </c>
      <c r="B21" s="99">
        <v>190182591</v>
      </c>
      <c r="C21" s="100">
        <v>3</v>
      </c>
      <c r="D21" s="34">
        <v>342300</v>
      </c>
      <c r="E21" s="101"/>
      <c r="F21" s="99"/>
      <c r="G21" s="34"/>
      <c r="H21" s="102"/>
      <c r="I21" s="102"/>
      <c r="J21" s="34"/>
      <c r="K21" s="233"/>
      <c r="L21" s="233"/>
      <c r="M21" s="233"/>
      <c r="N21" s="233"/>
      <c r="O21" s="233"/>
      <c r="P21" s="233"/>
    </row>
    <row r="22" spans="1:16" x14ac:dyDescent="0.25">
      <c r="A22" s="98">
        <v>43468</v>
      </c>
      <c r="B22" s="99">
        <v>190182615</v>
      </c>
      <c r="C22" s="100">
        <v>12</v>
      </c>
      <c r="D22" s="34">
        <v>1477438</v>
      </c>
      <c r="E22" s="101"/>
      <c r="F22" s="99"/>
      <c r="G22" s="34"/>
      <c r="H22" s="102"/>
      <c r="I22" s="102"/>
      <c r="J22" s="34"/>
      <c r="K22" s="233"/>
      <c r="L22" s="233"/>
      <c r="M22" s="233"/>
      <c r="N22" s="233"/>
      <c r="O22" s="233"/>
      <c r="P22" s="233"/>
    </row>
    <row r="23" spans="1:16" x14ac:dyDescent="0.25">
      <c r="A23" s="98">
        <v>43468</v>
      </c>
      <c r="B23" s="99">
        <v>190182616</v>
      </c>
      <c r="C23" s="100">
        <v>2</v>
      </c>
      <c r="D23" s="34">
        <v>214113</v>
      </c>
      <c r="E23" s="101"/>
      <c r="F23" s="99"/>
      <c r="G23" s="34"/>
      <c r="H23" s="102"/>
      <c r="I23" s="102"/>
      <c r="J23" s="34"/>
      <c r="K23" s="233"/>
      <c r="L23" s="233"/>
      <c r="M23" s="233"/>
      <c r="N23" s="233"/>
      <c r="O23" s="233"/>
      <c r="P23" s="233"/>
    </row>
    <row r="24" spans="1:16" x14ac:dyDescent="0.25">
      <c r="A24" s="98">
        <v>43469</v>
      </c>
      <c r="B24" s="99">
        <v>190182626</v>
      </c>
      <c r="C24" s="100">
        <v>1</v>
      </c>
      <c r="D24" s="34">
        <v>80063</v>
      </c>
      <c r="E24" s="101">
        <v>190046734</v>
      </c>
      <c r="F24" s="99">
        <v>2</v>
      </c>
      <c r="G24" s="34">
        <v>195213</v>
      </c>
      <c r="H24" s="102"/>
      <c r="I24" s="102"/>
      <c r="J24" s="34"/>
      <c r="K24" s="233"/>
      <c r="L24" s="233"/>
      <c r="M24" s="233"/>
      <c r="N24" s="233"/>
      <c r="O24" s="233"/>
      <c r="P24" s="233"/>
    </row>
    <row r="25" spans="1:16" x14ac:dyDescent="0.25">
      <c r="A25" s="98">
        <v>43469</v>
      </c>
      <c r="B25" s="99">
        <v>190182633</v>
      </c>
      <c r="C25" s="100">
        <v>1</v>
      </c>
      <c r="D25" s="34">
        <v>160038</v>
      </c>
      <c r="E25" s="101"/>
      <c r="F25" s="99"/>
      <c r="G25" s="34"/>
      <c r="H25" s="102"/>
      <c r="I25" s="102"/>
      <c r="J25" s="34"/>
      <c r="K25" s="233"/>
      <c r="L25" s="233"/>
      <c r="M25" s="233"/>
      <c r="N25" s="233"/>
      <c r="O25" s="233"/>
      <c r="P25" s="233"/>
    </row>
    <row r="26" spans="1:16" x14ac:dyDescent="0.25">
      <c r="A26" s="98">
        <v>43469</v>
      </c>
      <c r="B26" s="99">
        <v>190182635</v>
      </c>
      <c r="C26" s="100">
        <v>4</v>
      </c>
      <c r="D26" s="34">
        <v>493938</v>
      </c>
      <c r="E26" s="101"/>
      <c r="F26" s="99"/>
      <c r="G26" s="34"/>
      <c r="H26" s="102"/>
      <c r="I26" s="102"/>
      <c r="J26" s="34"/>
      <c r="K26" s="233"/>
      <c r="L26" s="233"/>
      <c r="M26" s="233"/>
      <c r="N26" s="233"/>
      <c r="O26" s="233"/>
      <c r="P26" s="233"/>
    </row>
    <row r="27" spans="1:16" x14ac:dyDescent="0.25">
      <c r="A27" s="98">
        <v>43469</v>
      </c>
      <c r="B27" s="99">
        <v>190182636</v>
      </c>
      <c r="C27" s="100">
        <v>1</v>
      </c>
      <c r="D27" s="34">
        <v>160038</v>
      </c>
      <c r="E27" s="101"/>
      <c r="F27" s="99"/>
      <c r="G27" s="34"/>
      <c r="H27" s="102"/>
      <c r="I27" s="102"/>
      <c r="J27" s="34"/>
      <c r="K27" s="233"/>
      <c r="L27" s="233"/>
      <c r="M27" s="233"/>
      <c r="N27" s="233"/>
      <c r="O27" s="233"/>
      <c r="P27" s="233"/>
    </row>
    <row r="28" spans="1:16" x14ac:dyDescent="0.25">
      <c r="A28" s="98">
        <v>43469</v>
      </c>
      <c r="B28" s="99">
        <v>190182657</v>
      </c>
      <c r="C28" s="100">
        <v>16</v>
      </c>
      <c r="D28" s="34">
        <v>1692688</v>
      </c>
      <c r="E28" s="101"/>
      <c r="F28" s="99"/>
      <c r="G28" s="34"/>
      <c r="H28" s="102"/>
      <c r="I28" s="102"/>
      <c r="J28" s="34"/>
      <c r="K28" s="233"/>
      <c r="L28" s="233"/>
      <c r="M28" s="233"/>
      <c r="N28" s="233"/>
      <c r="O28" s="233"/>
      <c r="P28" s="233"/>
    </row>
    <row r="29" spans="1:16" x14ac:dyDescent="0.25">
      <c r="A29" s="98">
        <v>43469</v>
      </c>
      <c r="B29" s="99">
        <v>190182659</v>
      </c>
      <c r="C29" s="100">
        <v>4</v>
      </c>
      <c r="D29" s="34">
        <v>456313</v>
      </c>
      <c r="E29" s="101"/>
      <c r="F29" s="99"/>
      <c r="G29" s="34"/>
      <c r="H29" s="102"/>
      <c r="I29" s="102"/>
      <c r="J29" s="34"/>
      <c r="K29" s="233"/>
      <c r="L29" s="233"/>
      <c r="M29" s="233"/>
      <c r="N29" s="233"/>
      <c r="O29" s="233"/>
      <c r="P29" s="233"/>
    </row>
    <row r="30" spans="1:16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  <c r="K30" s="233"/>
      <c r="L30" s="233"/>
      <c r="M30" s="233"/>
      <c r="N30" s="233"/>
      <c r="O30" s="233"/>
      <c r="P30" s="233"/>
    </row>
    <row r="31" spans="1:16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  <c r="K31" s="233"/>
      <c r="L31" s="233"/>
      <c r="M31" s="233"/>
      <c r="N31" s="233"/>
      <c r="O31" s="233"/>
      <c r="P31" s="233"/>
    </row>
    <row r="32" spans="1:16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  <c r="K32" s="233"/>
      <c r="L32" s="233"/>
      <c r="M32" s="233"/>
      <c r="N32" s="233"/>
      <c r="O32" s="233"/>
      <c r="P32" s="233"/>
    </row>
    <row r="33" spans="1:16" x14ac:dyDescent="0.25">
      <c r="A33" s="235"/>
      <c r="B33" s="234"/>
      <c r="C33" s="240"/>
      <c r="D33" s="236"/>
      <c r="E33" s="237"/>
      <c r="F33" s="234"/>
      <c r="G33" s="236"/>
      <c r="H33" s="239"/>
      <c r="I33" s="239"/>
      <c r="J33" s="236"/>
      <c r="K33" s="233"/>
      <c r="L33" s="233"/>
      <c r="M33" s="233"/>
      <c r="N33" s="233"/>
      <c r="O33" s="233"/>
      <c r="P33" s="233"/>
    </row>
    <row r="34" spans="1:16" x14ac:dyDescent="0.25">
      <c r="A34" s="235"/>
      <c r="B34" s="223" t="s">
        <v>11</v>
      </c>
      <c r="C34" s="232">
        <f>SUM(C8:C33)</f>
        <v>145</v>
      </c>
      <c r="D34" s="224"/>
      <c r="E34" s="223" t="s">
        <v>11</v>
      </c>
      <c r="F34" s="223">
        <f>SUM(F8:F33)</f>
        <v>2</v>
      </c>
      <c r="G34" s="224">
        <f>SUM(G8:G33)</f>
        <v>195213</v>
      </c>
      <c r="H34" s="239"/>
      <c r="I34" s="239"/>
      <c r="J34" s="236"/>
      <c r="K34" s="233"/>
      <c r="L34" s="233"/>
      <c r="M34" s="233"/>
      <c r="N34" s="233"/>
      <c r="O34" s="233"/>
      <c r="P34" s="233"/>
    </row>
    <row r="35" spans="1:16" x14ac:dyDescent="0.25">
      <c r="A35" s="235"/>
      <c r="B35" s="223"/>
      <c r="C35" s="232"/>
      <c r="D35" s="224"/>
      <c r="E35" s="237"/>
      <c r="F35" s="234"/>
      <c r="G35" s="236"/>
      <c r="H35" s="239"/>
      <c r="I35" s="239"/>
      <c r="J35" s="236"/>
      <c r="K35" s="233"/>
      <c r="L35" s="233"/>
      <c r="M35" s="233"/>
      <c r="N35" s="233"/>
      <c r="O35" s="233"/>
      <c r="P35" s="233"/>
    </row>
    <row r="36" spans="1:16" x14ac:dyDescent="0.25">
      <c r="A36" s="225"/>
      <c r="B36" s="226"/>
      <c r="C36" s="240"/>
      <c r="D36" s="236"/>
      <c r="E36" s="223"/>
      <c r="F36" s="234"/>
      <c r="G36" s="419" t="s">
        <v>12</v>
      </c>
      <c r="H36" s="419"/>
      <c r="I36" s="239"/>
      <c r="J36" s="227">
        <f>SUM(D8:D33)</f>
        <v>15856496</v>
      </c>
      <c r="K36" s="233"/>
      <c r="L36" s="233"/>
      <c r="M36" s="233"/>
      <c r="N36" s="233"/>
      <c r="O36" s="233"/>
      <c r="P36" s="233"/>
    </row>
    <row r="37" spans="1:16" x14ac:dyDescent="0.25">
      <c r="A37" s="235"/>
      <c r="B37" s="234"/>
      <c r="C37" s="240"/>
      <c r="D37" s="236"/>
      <c r="E37" s="223"/>
      <c r="F37" s="234"/>
      <c r="G37" s="419" t="s">
        <v>13</v>
      </c>
      <c r="H37" s="419"/>
      <c r="I37" s="239"/>
      <c r="J37" s="227">
        <f>SUM(G8:G33)</f>
        <v>195213</v>
      </c>
    </row>
    <row r="38" spans="1:16" x14ac:dyDescent="0.25">
      <c r="A38" s="228"/>
      <c r="B38" s="237"/>
      <c r="C38" s="240"/>
      <c r="D38" s="236"/>
      <c r="E38" s="237"/>
      <c r="F38" s="234"/>
      <c r="G38" s="419" t="s">
        <v>14</v>
      </c>
      <c r="H38" s="419"/>
      <c r="I38" s="41"/>
      <c r="J38" s="229">
        <f>J36-J37</f>
        <v>15661283</v>
      </c>
    </row>
    <row r="39" spans="1:16" x14ac:dyDescent="0.25">
      <c r="A39" s="235"/>
      <c r="B39" s="230"/>
      <c r="C39" s="240"/>
      <c r="D39" s="231"/>
      <c r="E39" s="237"/>
      <c r="F39" s="223"/>
      <c r="G39" s="419" t="s">
        <v>15</v>
      </c>
      <c r="H39" s="419"/>
      <c r="I39" s="239"/>
      <c r="J39" s="227">
        <f>SUM(H8:H35)</f>
        <v>0</v>
      </c>
    </row>
    <row r="40" spans="1:16" x14ac:dyDescent="0.25">
      <c r="A40" s="235"/>
      <c r="B40" s="230"/>
      <c r="C40" s="240"/>
      <c r="D40" s="231"/>
      <c r="E40" s="237"/>
      <c r="F40" s="223"/>
      <c r="G40" s="419" t="s">
        <v>16</v>
      </c>
      <c r="H40" s="419"/>
      <c r="I40" s="239"/>
      <c r="J40" s="227">
        <f>J38+J39</f>
        <v>15661283</v>
      </c>
    </row>
    <row r="41" spans="1:16" x14ac:dyDescent="0.25">
      <c r="A41" s="235"/>
      <c r="B41" s="230"/>
      <c r="C41" s="240"/>
      <c r="D41" s="231"/>
      <c r="E41" s="237"/>
      <c r="F41" s="234"/>
      <c r="G41" s="419" t="s">
        <v>5</v>
      </c>
      <c r="H41" s="419"/>
      <c r="I41" s="239"/>
      <c r="J41" s="227">
        <f>SUM(I8:I35)</f>
        <v>0</v>
      </c>
    </row>
    <row r="42" spans="1:16" x14ac:dyDescent="0.25">
      <c r="A42" s="235"/>
      <c r="B42" s="230"/>
      <c r="C42" s="240"/>
      <c r="D42" s="231"/>
      <c r="E42" s="237"/>
      <c r="F42" s="234"/>
      <c r="G42" s="419" t="s">
        <v>31</v>
      </c>
      <c r="H42" s="419"/>
      <c r="I42" s="240" t="str">
        <f>IF(J42&gt;0,"SALDO",IF(J42&lt;0,"PIUTANG",IF(J42=0,"LUNAS")))</f>
        <v>PIUTANG</v>
      </c>
      <c r="J42" s="227">
        <f>J41-J40</f>
        <v>-15661283</v>
      </c>
    </row>
    <row r="43" spans="1:16" x14ac:dyDescent="0.25">
      <c r="F43" s="219"/>
      <c r="G43" s="219"/>
      <c r="J43" s="219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L48" s="233"/>
      <c r="M48" s="233"/>
      <c r="N48" s="233"/>
      <c r="O48" s="233"/>
      <c r="P4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L98"/>
  <sheetViews>
    <sheetView workbookViewId="0">
      <pane ySplit="7" topLeftCell="A8" activePane="bottomLeft" state="frozen"/>
      <selection pane="bottomLeft" activeCell="F14" sqref="F1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6384" width="9.140625" style="233"/>
  </cols>
  <sheetData>
    <row r="1" spans="1:12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 t="e">
        <f>SUM(#REF!)</f>
        <v>#REF!</v>
      </c>
    </row>
    <row r="2" spans="1:12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2036340</v>
      </c>
      <c r="J2" s="218"/>
      <c r="L2" s="219">
        <v>1763715</v>
      </c>
    </row>
    <row r="3" spans="1:12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I2-L2</f>
        <v>272625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2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2" x14ac:dyDescent="0.25">
      <c r="A8" s="98">
        <v>43463</v>
      </c>
      <c r="B8" s="99">
        <v>18000296</v>
      </c>
      <c r="C8" s="100">
        <v>1</v>
      </c>
      <c r="D8" s="34">
        <v>58125</v>
      </c>
      <c r="E8" s="101"/>
      <c r="F8" s="99"/>
      <c r="G8" s="34"/>
      <c r="H8" s="102"/>
      <c r="I8" s="102"/>
      <c r="J8" s="34"/>
    </row>
    <row r="9" spans="1:12" x14ac:dyDescent="0.25">
      <c r="A9" s="98">
        <v>43463</v>
      </c>
      <c r="B9" s="99">
        <v>18000299</v>
      </c>
      <c r="C9" s="100">
        <v>3</v>
      </c>
      <c r="D9" s="34">
        <v>128685</v>
      </c>
      <c r="E9" s="101"/>
      <c r="F9" s="99"/>
      <c r="G9" s="34"/>
      <c r="H9" s="102"/>
      <c r="I9" s="102"/>
      <c r="J9" s="34"/>
    </row>
    <row r="10" spans="1:12" x14ac:dyDescent="0.25">
      <c r="A10" s="98">
        <v>43465</v>
      </c>
      <c r="B10" s="99">
        <v>18000305</v>
      </c>
      <c r="C10" s="100">
        <v>2</v>
      </c>
      <c r="D10" s="34">
        <v>122430</v>
      </c>
      <c r="E10" s="101"/>
      <c r="F10" s="99"/>
      <c r="G10" s="34"/>
      <c r="H10" s="102"/>
      <c r="I10" s="102"/>
      <c r="J10" s="34"/>
    </row>
    <row r="11" spans="1:12" x14ac:dyDescent="0.25">
      <c r="A11" s="98">
        <v>43465</v>
      </c>
      <c r="B11" s="99">
        <v>18000307</v>
      </c>
      <c r="C11" s="100">
        <v>13</v>
      </c>
      <c r="D11" s="34">
        <v>616035</v>
      </c>
      <c r="E11" s="101"/>
      <c r="F11" s="99"/>
      <c r="G11" s="34"/>
      <c r="H11" s="102"/>
      <c r="I11" s="102"/>
      <c r="J11" s="34"/>
    </row>
    <row r="12" spans="1:12" x14ac:dyDescent="0.25">
      <c r="A12" s="98">
        <v>43467</v>
      </c>
      <c r="B12" s="99">
        <v>19000002</v>
      </c>
      <c r="C12" s="100">
        <v>3</v>
      </c>
      <c r="D12" s="34">
        <v>171435</v>
      </c>
      <c r="E12" s="101"/>
      <c r="F12" s="99"/>
      <c r="G12" s="34"/>
      <c r="H12" s="102"/>
      <c r="I12" s="102"/>
      <c r="J12" s="34"/>
    </row>
    <row r="13" spans="1:12" x14ac:dyDescent="0.25">
      <c r="A13" s="98">
        <v>43468</v>
      </c>
      <c r="B13" s="99">
        <v>19000007</v>
      </c>
      <c r="C13" s="100">
        <v>6</v>
      </c>
      <c r="D13" s="34">
        <v>309120</v>
      </c>
      <c r="E13" s="101"/>
      <c r="F13" s="99"/>
      <c r="G13" s="34"/>
      <c r="H13" s="102"/>
      <c r="I13" s="102"/>
      <c r="J13" s="34"/>
    </row>
    <row r="14" spans="1:12" x14ac:dyDescent="0.25">
      <c r="A14" s="98">
        <v>43468</v>
      </c>
      <c r="B14" s="99">
        <v>19000008</v>
      </c>
      <c r="C14" s="100">
        <v>3</v>
      </c>
      <c r="D14" s="34">
        <v>208125</v>
      </c>
      <c r="E14" s="101"/>
      <c r="F14" s="99"/>
      <c r="G14" s="34"/>
      <c r="H14" s="102"/>
      <c r="I14" s="102"/>
      <c r="J14" s="34"/>
    </row>
    <row r="15" spans="1:12" x14ac:dyDescent="0.25">
      <c r="A15" s="98">
        <v>43468</v>
      </c>
      <c r="B15" s="99">
        <v>19000009</v>
      </c>
      <c r="C15" s="100">
        <v>2</v>
      </c>
      <c r="D15" s="34">
        <v>61260</v>
      </c>
      <c r="E15" s="101"/>
      <c r="F15" s="99"/>
      <c r="G15" s="34"/>
      <c r="H15" s="102"/>
      <c r="I15" s="102"/>
      <c r="J15" s="34"/>
    </row>
    <row r="16" spans="1:12" x14ac:dyDescent="0.25">
      <c r="A16" s="98">
        <v>43468</v>
      </c>
      <c r="B16" s="99">
        <v>19000010</v>
      </c>
      <c r="C16" s="100">
        <v>2</v>
      </c>
      <c r="D16" s="34">
        <v>225750</v>
      </c>
      <c r="E16" s="101"/>
      <c r="F16" s="99"/>
      <c r="G16" s="34"/>
      <c r="H16" s="102"/>
      <c r="I16" s="102"/>
      <c r="J16" s="34"/>
    </row>
    <row r="17" spans="1:10" x14ac:dyDescent="0.25">
      <c r="A17" s="98">
        <v>43469</v>
      </c>
      <c r="B17" s="99">
        <v>19000012</v>
      </c>
      <c r="C17" s="100">
        <v>3</v>
      </c>
      <c r="D17" s="34">
        <v>135375</v>
      </c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38</v>
      </c>
      <c r="D84" s="224"/>
      <c r="E84" s="223" t="s">
        <v>11</v>
      </c>
      <c r="F84" s="223">
        <f>SUM(F8:F83)</f>
        <v>0</v>
      </c>
      <c r="G84" s="224">
        <f>SUM(G8:G83)</f>
        <v>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2036340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0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2036340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2036340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0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-2036340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1"/>
  <sheetViews>
    <sheetView workbookViewId="0">
      <pane ySplit="7" topLeftCell="A8" activePane="bottomLeft" state="frozen"/>
      <selection pane="bottomLeft" activeCell="J10" sqref="J10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 t="e">
        <f>SUM(#REF!)</f>
        <v>#REF!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J21*-1</f>
        <v>3150713</v>
      </c>
      <c r="J2" s="218"/>
      <c r="L2" s="238" t="e">
        <f>SUM(#REF!)</f>
        <v>#REF!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 t="e">
        <f>L1-L2</f>
        <v>#REF!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/>
      <c r="B11" s="99"/>
      <c r="C11" s="253"/>
      <c r="D11" s="34"/>
      <c r="E11" s="101"/>
      <c r="F11" s="99"/>
      <c r="G11" s="34"/>
      <c r="H11" s="101"/>
      <c r="I11" s="102"/>
      <c r="J11" s="34"/>
      <c r="L11" s="238"/>
    </row>
    <row r="12" spans="1:13" x14ac:dyDescent="0.25">
      <c r="A12" s="235"/>
      <c r="B12" s="234"/>
      <c r="C12" s="26"/>
      <c r="D12" s="236"/>
      <c r="E12" s="237"/>
      <c r="F12" s="234"/>
      <c r="G12" s="236"/>
      <c r="H12" s="237"/>
      <c r="I12" s="239"/>
      <c r="J12" s="236"/>
    </row>
    <row r="13" spans="1:13" x14ac:dyDescent="0.25">
      <c r="A13" s="235"/>
      <c r="B13" s="223" t="s">
        <v>11</v>
      </c>
      <c r="C13" s="27">
        <f>SUM(C8:C12)</f>
        <v>46</v>
      </c>
      <c r="D13" s="224"/>
      <c r="E13" s="223" t="s">
        <v>11</v>
      </c>
      <c r="F13" s="223">
        <f>SUM(F8:F12)</f>
        <v>0</v>
      </c>
      <c r="G13" s="5"/>
      <c r="H13" s="234"/>
      <c r="I13" s="240"/>
      <c r="J13" s="5"/>
    </row>
    <row r="14" spans="1:13" x14ac:dyDescent="0.25">
      <c r="A14" s="235"/>
      <c r="B14" s="223"/>
      <c r="C14" s="27"/>
      <c r="D14" s="224"/>
      <c r="E14" s="223"/>
      <c r="F14" s="223"/>
      <c r="G14" s="32"/>
      <c r="H14" s="33"/>
      <c r="I14" s="240"/>
      <c r="J14" s="5"/>
    </row>
    <row r="15" spans="1:13" x14ac:dyDescent="0.25">
      <c r="A15" s="225"/>
      <c r="B15" s="226"/>
      <c r="C15" s="26"/>
      <c r="D15" s="236"/>
      <c r="E15" s="223"/>
      <c r="F15" s="234"/>
      <c r="G15" s="419" t="s">
        <v>12</v>
      </c>
      <c r="H15" s="419"/>
      <c r="I15" s="239"/>
      <c r="J15" s="227">
        <f>SUM(D8:D12)</f>
        <v>5444863</v>
      </c>
    </row>
    <row r="16" spans="1:13" x14ac:dyDescent="0.25">
      <c r="A16" s="235"/>
      <c r="B16" s="234"/>
      <c r="C16" s="26"/>
      <c r="D16" s="236"/>
      <c r="E16" s="237"/>
      <c r="F16" s="234"/>
      <c r="G16" s="419" t="s">
        <v>13</v>
      </c>
      <c r="H16" s="419"/>
      <c r="I16" s="239"/>
      <c r="J16" s="227">
        <f>SUM(G8:G12)</f>
        <v>0</v>
      </c>
    </row>
    <row r="17" spans="1:10" x14ac:dyDescent="0.25">
      <c r="A17" s="228"/>
      <c r="B17" s="237"/>
      <c r="C17" s="26"/>
      <c r="D17" s="236"/>
      <c r="E17" s="237"/>
      <c r="F17" s="234"/>
      <c r="G17" s="419" t="s">
        <v>14</v>
      </c>
      <c r="H17" s="419"/>
      <c r="I17" s="41"/>
      <c r="J17" s="229">
        <f>J15-J16</f>
        <v>5444863</v>
      </c>
    </row>
    <row r="18" spans="1:10" x14ac:dyDescent="0.25">
      <c r="A18" s="235"/>
      <c r="B18" s="230"/>
      <c r="C18" s="26"/>
      <c r="D18" s="231"/>
      <c r="E18" s="237"/>
      <c r="F18" s="234"/>
      <c r="G18" s="419" t="s">
        <v>15</v>
      </c>
      <c r="H18" s="419"/>
      <c r="I18" s="239"/>
      <c r="J18" s="227">
        <f>SUM(H8:H13)</f>
        <v>0</v>
      </c>
    </row>
    <row r="19" spans="1:10" x14ac:dyDescent="0.25">
      <c r="A19" s="235"/>
      <c r="B19" s="230"/>
      <c r="C19" s="26"/>
      <c r="D19" s="231"/>
      <c r="E19" s="237"/>
      <c r="F19" s="234"/>
      <c r="G19" s="419" t="s">
        <v>16</v>
      </c>
      <c r="H19" s="419"/>
      <c r="I19" s="239"/>
      <c r="J19" s="227">
        <f>J17+J18</f>
        <v>5444863</v>
      </c>
    </row>
    <row r="20" spans="1:10" x14ac:dyDescent="0.25">
      <c r="A20" s="235"/>
      <c r="B20" s="230"/>
      <c r="C20" s="26"/>
      <c r="D20" s="231"/>
      <c r="E20" s="237"/>
      <c r="F20" s="234"/>
      <c r="G20" s="419" t="s">
        <v>5</v>
      </c>
      <c r="H20" s="419"/>
      <c r="I20" s="239"/>
      <c r="J20" s="227">
        <f>SUM(I8:I13)</f>
        <v>2294150</v>
      </c>
    </row>
    <row r="21" spans="1:10" x14ac:dyDescent="0.25">
      <c r="A21" s="235"/>
      <c r="B21" s="230"/>
      <c r="C21" s="26"/>
      <c r="D21" s="231"/>
      <c r="E21" s="237"/>
      <c r="F21" s="234"/>
      <c r="G21" s="419" t="s">
        <v>31</v>
      </c>
      <c r="H21" s="419"/>
      <c r="I21" s="240" t="str">
        <f>IF(J21&gt;0,"SALDO",IF(J21&lt;0,"PIUTANG",IF(J21=0,"LUNAS")))</f>
        <v>PIUTANG</v>
      </c>
      <c r="J21" s="227">
        <f>J20-J19</f>
        <v>-3150713</v>
      </c>
    </row>
  </sheetData>
  <mergeCells count="15">
    <mergeCell ref="G21:H21"/>
    <mergeCell ref="G15:H15"/>
    <mergeCell ref="G16:H16"/>
    <mergeCell ref="G17:H17"/>
    <mergeCell ref="G18:H18"/>
    <mergeCell ref="G19:H19"/>
    <mergeCell ref="G20:H2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1"/>
  <sheetViews>
    <sheetView workbookViewId="0">
      <pane ySplit="7" topLeftCell="A72" activePane="bottomLeft" state="frozen"/>
      <selection pane="bottomLeft" activeCell="H81" sqref="H8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SUM(D78:D80)</f>
        <v>693000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J91*-1</f>
        <v>0</v>
      </c>
      <c r="J2" s="20"/>
      <c r="L2" s="37">
        <f>SUM(G78:G80)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693000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98">
        <v>43422</v>
      </c>
      <c r="B78" s="99"/>
      <c r="C78" s="100"/>
      <c r="D78" s="34"/>
      <c r="E78" s="101"/>
      <c r="F78" s="99"/>
      <c r="G78" s="34"/>
      <c r="H78" s="102"/>
      <c r="I78" s="102"/>
      <c r="J78" s="34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98">
        <v>43426</v>
      </c>
      <c r="B79" s="99">
        <v>180180093</v>
      </c>
      <c r="C79" s="100">
        <v>2</v>
      </c>
      <c r="D79" s="34">
        <v>439250</v>
      </c>
      <c r="E79" s="101"/>
      <c r="F79" s="99"/>
      <c r="G79" s="34"/>
      <c r="H79" s="102"/>
      <c r="I79" s="102"/>
      <c r="J79" s="34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98">
        <v>43437</v>
      </c>
      <c r="B80" s="99">
        <v>180180812</v>
      </c>
      <c r="C80" s="100">
        <v>3</v>
      </c>
      <c r="D80" s="34">
        <v>253750</v>
      </c>
      <c r="E80" s="101"/>
      <c r="F80" s="99"/>
      <c r="G80" s="34"/>
      <c r="H80" s="102"/>
      <c r="I80" s="102">
        <v>693000</v>
      </c>
      <c r="J80" s="34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x14ac:dyDescent="0.25">
      <c r="A82" s="4"/>
      <c r="B82" s="3"/>
      <c r="C82" s="40"/>
      <c r="D82" s="6"/>
      <c r="E82" s="7"/>
      <c r="F82" s="3"/>
      <c r="G82" s="6"/>
      <c r="H82" s="39"/>
      <c r="I82" s="39"/>
      <c r="J82" s="6"/>
      <c r="M82" s="37"/>
    </row>
    <row r="83" spans="1:17" x14ac:dyDescent="0.25">
      <c r="A83" s="4"/>
      <c r="B83" s="8" t="s">
        <v>11</v>
      </c>
      <c r="C83" s="77">
        <f>SUM(C8:C82)</f>
        <v>407</v>
      </c>
      <c r="D83" s="9"/>
      <c r="E83" s="8" t="s">
        <v>11</v>
      </c>
      <c r="F83" s="8">
        <f>SUM(F8:F82)</f>
        <v>117</v>
      </c>
      <c r="G83" s="5"/>
      <c r="H83" s="40"/>
      <c r="I83" s="40"/>
      <c r="J83" s="5"/>
      <c r="M83" s="37"/>
    </row>
    <row r="84" spans="1:17" x14ac:dyDescent="0.25">
      <c r="A84" s="4"/>
      <c r="B84" s="8"/>
      <c r="C84" s="77"/>
      <c r="D84" s="9"/>
      <c r="E84" s="8"/>
      <c r="F84" s="8"/>
      <c r="G84" s="32"/>
      <c r="H84" s="52"/>
      <c r="I84" s="40"/>
      <c r="J84" s="5"/>
      <c r="M84" s="37"/>
    </row>
    <row r="85" spans="1:17" x14ac:dyDescent="0.25">
      <c r="A85" s="10"/>
      <c r="B85" s="11"/>
      <c r="C85" s="40"/>
      <c r="D85" s="6"/>
      <c r="E85" s="8"/>
      <c r="F85" s="3"/>
      <c r="G85" s="419" t="s">
        <v>12</v>
      </c>
      <c r="H85" s="419"/>
      <c r="I85" s="39"/>
      <c r="J85" s="13">
        <f>SUM(D8:D82)</f>
        <v>45663903</v>
      </c>
      <c r="M85" s="37"/>
    </row>
    <row r="86" spans="1:17" x14ac:dyDescent="0.25">
      <c r="A86" s="4"/>
      <c r="B86" s="3"/>
      <c r="C86" s="40"/>
      <c r="D86" s="6"/>
      <c r="E86" s="7"/>
      <c r="F86" s="3"/>
      <c r="G86" s="419" t="s">
        <v>13</v>
      </c>
      <c r="H86" s="419"/>
      <c r="I86" s="39"/>
      <c r="J86" s="13">
        <f>SUM(G8:G82)</f>
        <v>13807935</v>
      </c>
      <c r="M86" s="37"/>
    </row>
    <row r="87" spans="1:17" x14ac:dyDescent="0.25">
      <c r="A87" s="14"/>
      <c r="B87" s="7"/>
      <c r="C87" s="40"/>
      <c r="D87" s="6"/>
      <c r="E87" s="7"/>
      <c r="F87" s="3"/>
      <c r="G87" s="419" t="s">
        <v>14</v>
      </c>
      <c r="H87" s="419"/>
      <c r="I87" s="41"/>
      <c r="J87" s="15">
        <f>J85-J86</f>
        <v>31855968</v>
      </c>
      <c r="M87" s="37"/>
    </row>
    <row r="88" spans="1:17" x14ac:dyDescent="0.25">
      <c r="A88" s="4"/>
      <c r="B88" s="16"/>
      <c r="C88" s="40"/>
      <c r="D88" s="17"/>
      <c r="E88" s="7"/>
      <c r="F88" s="3"/>
      <c r="G88" s="419" t="s">
        <v>15</v>
      </c>
      <c r="H88" s="419"/>
      <c r="I88" s="39"/>
      <c r="J88" s="13">
        <f>SUM(H8:H83)</f>
        <v>0</v>
      </c>
      <c r="M88" s="37"/>
    </row>
    <row r="89" spans="1:17" x14ac:dyDescent="0.25">
      <c r="A89" s="4"/>
      <c r="B89" s="16"/>
      <c r="C89" s="40"/>
      <c r="D89" s="17"/>
      <c r="E89" s="7"/>
      <c r="F89" s="3"/>
      <c r="G89" s="419" t="s">
        <v>16</v>
      </c>
      <c r="H89" s="419"/>
      <c r="I89" s="39"/>
      <c r="J89" s="13">
        <f>J87+J88</f>
        <v>31855968</v>
      </c>
      <c r="M89" s="37"/>
    </row>
    <row r="90" spans="1:17" x14ac:dyDescent="0.25">
      <c r="A90" s="4"/>
      <c r="B90" s="16"/>
      <c r="C90" s="40"/>
      <c r="D90" s="17"/>
      <c r="E90" s="7"/>
      <c r="F90" s="3"/>
      <c r="G90" s="419" t="s">
        <v>5</v>
      </c>
      <c r="H90" s="419"/>
      <c r="I90" s="39"/>
      <c r="J90" s="13">
        <f>SUM(I8:I83)</f>
        <v>31855968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31</v>
      </c>
      <c r="H91" s="419"/>
      <c r="I91" s="40" t="str">
        <f>IF(J91&gt;0,"SALDO",IF(J91&lt;0,"PIUTANG",IF(J91=0,"LUNAS")))</f>
        <v>LUNAS</v>
      </c>
      <c r="J91" s="13">
        <f>J90-J89</f>
        <v>0</v>
      </c>
      <c r="M91" s="37"/>
    </row>
  </sheetData>
  <mergeCells count="15">
    <mergeCell ref="G91:H91"/>
    <mergeCell ref="G85:H85"/>
    <mergeCell ref="G86:H86"/>
    <mergeCell ref="G87:H87"/>
    <mergeCell ref="G88:H88"/>
    <mergeCell ref="G89:H89"/>
    <mergeCell ref="G90:H9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2018-11-26T06:12:22Z</cp:lastPrinted>
  <dcterms:created xsi:type="dcterms:W3CDTF">2016-05-07T01:49:09Z</dcterms:created>
  <dcterms:modified xsi:type="dcterms:W3CDTF">2019-01-04T10:29:08Z</dcterms:modified>
</cp:coreProperties>
</file>