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10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Bentang!$A$1:$J$92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ST'!$A$5:$J$45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L2" i="12" l="1"/>
  <c r="L1" i="12"/>
  <c r="L2" i="58"/>
  <c r="L1" i="58"/>
  <c r="L2" i="54" l="1"/>
  <c r="L1" i="54"/>
  <c r="B18" i="15" l="1"/>
  <c r="L1" i="61" l="1"/>
  <c r="L3" i="64" l="1"/>
  <c r="L2" i="64"/>
  <c r="L1" i="64"/>
  <c r="J87" i="64"/>
  <c r="J86" i="64"/>
  <c r="M2" i="57"/>
  <c r="M1" i="57"/>
  <c r="B9" i="15" l="1"/>
  <c r="B5" i="15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67" i="58" l="1"/>
  <c r="J65" i="58"/>
  <c r="J63" i="58"/>
  <c r="J62" i="58"/>
  <c r="I60" i="58"/>
  <c r="H60" i="58"/>
  <c r="G60" i="58"/>
  <c r="F60" i="58"/>
  <c r="D60" i="58"/>
  <c r="C60" i="58"/>
  <c r="M3" i="58"/>
  <c r="N3" i="58" l="1"/>
  <c r="J64" i="58"/>
  <c r="J66" i="58" s="1"/>
  <c r="J68" i="58" s="1"/>
  <c r="I68" i="58" l="1"/>
  <c r="I2" i="58"/>
  <c r="C8" i="15" s="1"/>
  <c r="J70" i="57" l="1"/>
  <c r="J68" i="57"/>
  <c r="J66" i="57"/>
  <c r="J65" i="57"/>
  <c r="G63" i="57"/>
  <c r="F63" i="57"/>
  <c r="C63" i="57"/>
  <c r="J67" i="57" l="1"/>
  <c r="J69" i="57" s="1"/>
  <c r="J71" i="57" s="1"/>
  <c r="I71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1" i="55"/>
  <c r="J89" i="55"/>
  <c r="J87" i="55"/>
  <c r="J86" i="55"/>
  <c r="G84" i="55"/>
  <c r="F84" i="55"/>
  <c r="C84" i="55"/>
  <c r="M1" i="56" l="1"/>
  <c r="J88" i="55"/>
  <c r="J90" i="55" s="1"/>
  <c r="J92" i="55" s="1"/>
  <c r="I92" i="55" s="1"/>
  <c r="I2" i="55" l="1"/>
  <c r="C9" i="15" s="1"/>
  <c r="I42" i="30" l="1"/>
  <c r="I44" i="30"/>
  <c r="I37" i="18" l="1"/>
  <c r="I39" i="18"/>
  <c r="L3" i="12" l="1"/>
  <c r="B17" i="15" l="1"/>
  <c r="B14" i="15"/>
  <c r="J44" i="54" l="1"/>
  <c r="J42" i="54"/>
  <c r="J40" i="54"/>
  <c r="J39" i="54"/>
  <c r="I37" i="54"/>
  <c r="H37" i="54"/>
  <c r="G37" i="54"/>
  <c r="F37" i="54"/>
  <c r="D37" i="54"/>
  <c r="C37" i="54"/>
  <c r="J41" i="54" l="1"/>
  <c r="J43" i="54" s="1"/>
  <c r="J45" i="54" s="1"/>
  <c r="I2" i="54" s="1"/>
  <c r="C5" i="15" s="1"/>
  <c r="L3" i="54"/>
  <c r="N3" i="54" s="1"/>
  <c r="I45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sharedStrings.xml><?xml version="1.0" encoding="utf-8"?>
<sst xmlns="http://schemas.openxmlformats.org/spreadsheetml/2006/main" count="2088" uniqueCount="226">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</sst>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5"/>
  <sheetViews>
    <sheetView zoomScaleNormal="100" workbookViewId="0">
      <pane ySplit="7" topLeftCell="A23" activePane="bottomLeft" state="frozen"/>
      <selection pane="bottomLeft" activeCell="F32" sqref="F3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SUM(D19:D31)</f>
        <v>7952615</v>
      </c>
      <c r="M1" s="238">
        <v>6205588</v>
      </c>
      <c r="N1" s="238">
        <f>L1-M1</f>
        <v>1747027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J45*-1</f>
        <v>8108452</v>
      </c>
      <c r="J2" s="218"/>
      <c r="L2" s="276">
        <f>SUM(G19:G31)</f>
        <v>1733638</v>
      </c>
      <c r="M2" s="238">
        <v>519138</v>
      </c>
      <c r="N2" s="238">
        <f>L2-M2</f>
        <v>1214500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6218977</v>
      </c>
      <c r="M3" s="238">
        <f>M1-M2</f>
        <v>5686450</v>
      </c>
      <c r="N3" s="238">
        <f>L3+M3</f>
        <v>11905427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98">
        <v>43472</v>
      </c>
      <c r="B19" s="99">
        <v>190182780</v>
      </c>
      <c r="C19" s="412">
        <v>1</v>
      </c>
      <c r="D19" s="34">
        <v>127225</v>
      </c>
      <c r="E19" s="101">
        <v>190046763</v>
      </c>
      <c r="F19" s="100">
        <v>8</v>
      </c>
      <c r="G19" s="34">
        <v>790125</v>
      </c>
      <c r="H19" s="101"/>
      <c r="I19" s="102"/>
      <c r="J19" s="34"/>
    </row>
    <row r="20" spans="1:10" ht="15.75" customHeight="1" x14ac:dyDescent="0.25">
      <c r="A20" s="98">
        <v>43472</v>
      </c>
      <c r="B20" s="99">
        <v>190182800</v>
      </c>
      <c r="C20" s="412">
        <v>13</v>
      </c>
      <c r="D20" s="34">
        <v>1216163</v>
      </c>
      <c r="E20" s="101"/>
      <c r="F20" s="100"/>
      <c r="G20" s="34"/>
      <c r="H20" s="101"/>
      <c r="I20" s="102"/>
      <c r="J20" s="34"/>
    </row>
    <row r="21" spans="1:10" ht="15.75" customHeight="1" x14ac:dyDescent="0.25">
      <c r="A21" s="98">
        <v>43472</v>
      </c>
      <c r="B21" s="99">
        <v>190182824</v>
      </c>
      <c r="C21" s="412">
        <v>6</v>
      </c>
      <c r="D21" s="34">
        <v>586600</v>
      </c>
      <c r="E21" s="101"/>
      <c r="F21" s="100"/>
      <c r="G21" s="34"/>
      <c r="H21" s="101"/>
      <c r="I21" s="102"/>
      <c r="J21" s="34"/>
    </row>
    <row r="22" spans="1:10" ht="15.75" customHeight="1" x14ac:dyDescent="0.25">
      <c r="A22" s="98">
        <v>43473</v>
      </c>
      <c r="B22" s="99">
        <v>190182865</v>
      </c>
      <c r="C22" s="412">
        <v>9</v>
      </c>
      <c r="D22" s="34">
        <v>701488</v>
      </c>
      <c r="E22" s="101">
        <v>190046771</v>
      </c>
      <c r="F22" s="100">
        <v>4</v>
      </c>
      <c r="G22" s="34">
        <v>461125</v>
      </c>
      <c r="H22" s="101"/>
      <c r="I22" s="102"/>
      <c r="J22" s="34"/>
    </row>
    <row r="23" spans="1:10" ht="15.75" customHeight="1" x14ac:dyDescent="0.25">
      <c r="A23" s="98">
        <v>43473</v>
      </c>
      <c r="B23" s="99">
        <v>190182876</v>
      </c>
      <c r="C23" s="412">
        <v>8</v>
      </c>
      <c r="D23" s="34">
        <v>769825</v>
      </c>
      <c r="E23" s="101"/>
      <c r="F23" s="100"/>
      <c r="G23" s="34"/>
      <c r="H23" s="101"/>
      <c r="I23" s="102"/>
      <c r="J23" s="34"/>
    </row>
    <row r="24" spans="1:10" ht="15.75" customHeight="1" x14ac:dyDescent="0.25">
      <c r="A24" s="98">
        <v>43474</v>
      </c>
      <c r="B24" s="99">
        <v>190182925</v>
      </c>
      <c r="C24" s="412">
        <v>3</v>
      </c>
      <c r="D24" s="34">
        <v>344575</v>
      </c>
      <c r="E24" s="101">
        <v>190046782</v>
      </c>
      <c r="F24" s="100">
        <v>1</v>
      </c>
      <c r="G24" s="34">
        <v>84088</v>
      </c>
      <c r="H24" s="101"/>
      <c r="I24" s="102"/>
      <c r="J24" s="34"/>
    </row>
    <row r="25" spans="1:10" ht="15.75" customHeight="1" x14ac:dyDescent="0.25">
      <c r="A25" s="98">
        <v>43474</v>
      </c>
      <c r="B25" s="99">
        <v>190182941</v>
      </c>
      <c r="C25" s="412">
        <v>12</v>
      </c>
      <c r="D25" s="34">
        <v>1073188</v>
      </c>
      <c r="E25" s="101"/>
      <c r="F25" s="100"/>
      <c r="G25" s="34"/>
      <c r="H25" s="101"/>
      <c r="I25" s="102"/>
      <c r="J25" s="34"/>
    </row>
    <row r="26" spans="1:10" ht="15.75" customHeight="1" x14ac:dyDescent="0.25">
      <c r="A26" s="98">
        <v>43475</v>
      </c>
      <c r="B26" s="99">
        <v>190182978</v>
      </c>
      <c r="C26" s="412">
        <v>9</v>
      </c>
      <c r="D26" s="34">
        <v>806750</v>
      </c>
      <c r="E26" s="101"/>
      <c r="F26" s="100"/>
      <c r="G26" s="34"/>
      <c r="H26" s="101"/>
      <c r="I26" s="102"/>
      <c r="J26" s="34"/>
    </row>
    <row r="27" spans="1:10" ht="15.75" customHeight="1" x14ac:dyDescent="0.25">
      <c r="A27" s="98">
        <v>43475</v>
      </c>
      <c r="B27" s="99">
        <v>190182993</v>
      </c>
      <c r="C27" s="412">
        <v>8</v>
      </c>
      <c r="D27" s="34">
        <v>808763</v>
      </c>
      <c r="E27" s="101"/>
      <c r="F27" s="100"/>
      <c r="G27" s="34"/>
      <c r="H27" s="101"/>
      <c r="I27" s="102"/>
      <c r="J27" s="34"/>
    </row>
    <row r="28" spans="1:10" ht="15.75" customHeight="1" x14ac:dyDescent="0.25">
      <c r="A28" s="98">
        <v>43476</v>
      </c>
      <c r="B28" s="99">
        <v>190183027</v>
      </c>
      <c r="C28" s="412">
        <v>7</v>
      </c>
      <c r="D28" s="34">
        <v>614250</v>
      </c>
      <c r="E28" s="101"/>
      <c r="F28" s="100"/>
      <c r="G28" s="34"/>
      <c r="H28" s="101"/>
      <c r="I28" s="102"/>
      <c r="J28" s="34"/>
    </row>
    <row r="29" spans="1:10" ht="15.75" customHeight="1" x14ac:dyDescent="0.25">
      <c r="A29" s="98">
        <v>43476</v>
      </c>
      <c r="B29" s="99">
        <v>190183046</v>
      </c>
      <c r="C29" s="412">
        <v>3</v>
      </c>
      <c r="D29" s="34">
        <v>245788</v>
      </c>
      <c r="E29" s="101"/>
      <c r="F29" s="100"/>
      <c r="G29" s="34"/>
      <c r="H29" s="101"/>
      <c r="I29" s="102"/>
      <c r="J29" s="34"/>
    </row>
    <row r="30" spans="1:10" ht="15.75" customHeight="1" x14ac:dyDescent="0.25">
      <c r="A30" s="98">
        <v>43477</v>
      </c>
      <c r="B30" s="99">
        <v>190183073</v>
      </c>
      <c r="C30" s="412">
        <v>4</v>
      </c>
      <c r="D30" s="34">
        <v>350175</v>
      </c>
      <c r="E30" s="101">
        <v>190046817</v>
      </c>
      <c r="F30" s="100">
        <v>4</v>
      </c>
      <c r="G30" s="34">
        <v>398300</v>
      </c>
      <c r="H30" s="101"/>
      <c r="I30" s="102"/>
      <c r="J30" s="34"/>
    </row>
    <row r="31" spans="1:10" ht="15.75" customHeight="1" x14ac:dyDescent="0.25">
      <c r="A31" s="98">
        <v>43477</v>
      </c>
      <c r="B31" s="99">
        <v>190183090</v>
      </c>
      <c r="C31" s="412">
        <v>4</v>
      </c>
      <c r="D31" s="34">
        <v>307825</v>
      </c>
      <c r="E31" s="101"/>
      <c r="F31" s="100"/>
      <c r="G31" s="34"/>
      <c r="H31" s="101"/>
      <c r="I31" s="102"/>
      <c r="J31" s="34"/>
    </row>
    <row r="32" spans="1:10" ht="15.75" customHeight="1" x14ac:dyDescent="0.25">
      <c r="A32" s="98">
        <v>43479</v>
      </c>
      <c r="B32" s="99">
        <v>190183167</v>
      </c>
      <c r="C32" s="412">
        <v>8</v>
      </c>
      <c r="D32" s="34">
        <v>724325</v>
      </c>
      <c r="E32" s="101"/>
      <c r="F32" s="100"/>
      <c r="G32" s="34"/>
      <c r="H32" s="101"/>
      <c r="I32" s="102"/>
      <c r="J32" s="34"/>
    </row>
    <row r="33" spans="1:10" ht="15.75" customHeight="1" x14ac:dyDescent="0.25">
      <c r="A33" s="98">
        <v>43479</v>
      </c>
      <c r="B33" s="99">
        <v>190183181</v>
      </c>
      <c r="C33" s="412">
        <v>11</v>
      </c>
      <c r="D33" s="34">
        <v>1165150</v>
      </c>
      <c r="E33" s="101"/>
      <c r="F33" s="100"/>
      <c r="G33" s="34"/>
      <c r="H33" s="101"/>
      <c r="I33" s="102"/>
      <c r="J33" s="34"/>
    </row>
    <row r="34" spans="1:10" ht="15.75" customHeight="1" x14ac:dyDescent="0.25">
      <c r="A34" s="98"/>
      <c r="B34" s="99"/>
      <c r="C34" s="412"/>
      <c r="D34" s="34"/>
      <c r="E34" s="101"/>
      <c r="F34" s="100"/>
      <c r="G34" s="34"/>
      <c r="H34" s="101"/>
      <c r="I34" s="102"/>
      <c r="J34" s="34"/>
    </row>
    <row r="35" spans="1:10" ht="15.75" customHeight="1" x14ac:dyDescent="0.25">
      <c r="A35" s="98"/>
      <c r="B35" s="99"/>
      <c r="C35" s="412"/>
      <c r="D35" s="34"/>
      <c r="E35" s="101"/>
      <c r="F35" s="100"/>
      <c r="G35" s="34"/>
      <c r="H35" s="101"/>
      <c r="I35" s="102"/>
      <c r="J35" s="34"/>
    </row>
    <row r="36" spans="1:10" x14ac:dyDescent="0.25">
      <c r="A36" s="235"/>
      <c r="B36" s="234"/>
      <c r="C36" s="12"/>
      <c r="D36" s="236"/>
      <c r="E36" s="237"/>
      <c r="F36" s="240"/>
      <c r="G36" s="236"/>
      <c r="H36" s="237"/>
      <c r="I36" s="239"/>
      <c r="J36" s="236"/>
    </row>
    <row r="37" spans="1:10" x14ac:dyDescent="0.25">
      <c r="A37" s="235"/>
      <c r="B37" s="223" t="s">
        <v>11</v>
      </c>
      <c r="C37" s="229">
        <f>SUM(C8:C36)</f>
        <v>187</v>
      </c>
      <c r="D37" s="224">
        <f>SUM(D8:D36)</f>
        <v>17270668</v>
      </c>
      <c r="E37" s="223" t="s">
        <v>11</v>
      </c>
      <c r="F37" s="232">
        <f>SUM(F8:F36)</f>
        <v>20</v>
      </c>
      <c r="G37" s="224">
        <f>SUM(G8:G36)</f>
        <v>2051263</v>
      </c>
      <c r="H37" s="232">
        <f>SUM(H8:H36)</f>
        <v>0</v>
      </c>
      <c r="I37" s="232">
        <f>SUM(I8:I36)</f>
        <v>7110953</v>
      </c>
      <c r="J37" s="5"/>
    </row>
    <row r="38" spans="1:10" x14ac:dyDescent="0.25">
      <c r="A38" s="235"/>
      <c r="B38" s="223"/>
      <c r="C38" s="229"/>
      <c r="D38" s="224"/>
      <c r="E38" s="223"/>
      <c r="F38" s="232"/>
      <c r="G38" s="224"/>
      <c r="H38" s="232"/>
      <c r="I38" s="232"/>
      <c r="J38" s="5"/>
    </row>
    <row r="39" spans="1:10" x14ac:dyDescent="0.25">
      <c r="A39" s="225"/>
      <c r="B39" s="226"/>
      <c r="C39" s="12"/>
      <c r="D39" s="236"/>
      <c r="E39" s="223"/>
      <c r="F39" s="240"/>
      <c r="G39" s="419" t="s">
        <v>12</v>
      </c>
      <c r="H39" s="419"/>
      <c r="I39" s="239"/>
      <c r="J39" s="227">
        <f>SUM(D8:D36)</f>
        <v>17270668</v>
      </c>
    </row>
    <row r="40" spans="1:10" x14ac:dyDescent="0.25">
      <c r="A40" s="235"/>
      <c r="B40" s="234"/>
      <c r="C40" s="12"/>
      <c r="D40" s="236"/>
      <c r="E40" s="237"/>
      <c r="F40" s="240"/>
      <c r="G40" s="419" t="s">
        <v>13</v>
      </c>
      <c r="H40" s="419"/>
      <c r="I40" s="239"/>
      <c r="J40" s="227">
        <f>SUM(G8:G36)</f>
        <v>2051263</v>
      </c>
    </row>
    <row r="41" spans="1:10" x14ac:dyDescent="0.25">
      <c r="A41" s="228"/>
      <c r="B41" s="237"/>
      <c r="C41" s="12"/>
      <c r="D41" s="236"/>
      <c r="E41" s="237"/>
      <c r="F41" s="240"/>
      <c r="G41" s="419" t="s">
        <v>14</v>
      </c>
      <c r="H41" s="419"/>
      <c r="I41" s="41"/>
      <c r="J41" s="229">
        <f>J39-J40</f>
        <v>15219405</v>
      </c>
    </row>
    <row r="42" spans="1:10" x14ac:dyDescent="0.25">
      <c r="A42" s="235"/>
      <c r="B42" s="230"/>
      <c r="C42" s="12"/>
      <c r="D42" s="231"/>
      <c r="E42" s="237"/>
      <c r="F42" s="240"/>
      <c r="G42" s="419" t="s">
        <v>15</v>
      </c>
      <c r="H42" s="419"/>
      <c r="I42" s="239"/>
      <c r="J42" s="227">
        <f>SUM(H8:H36)</f>
        <v>0</v>
      </c>
    </row>
    <row r="43" spans="1:10" x14ac:dyDescent="0.25">
      <c r="A43" s="235"/>
      <c r="B43" s="230"/>
      <c r="C43" s="12"/>
      <c r="D43" s="231"/>
      <c r="E43" s="237"/>
      <c r="F43" s="240"/>
      <c r="G43" s="419" t="s">
        <v>16</v>
      </c>
      <c r="H43" s="419"/>
      <c r="I43" s="239"/>
      <c r="J43" s="227">
        <f>J41+J42</f>
        <v>15219405</v>
      </c>
    </row>
    <row r="44" spans="1:10" x14ac:dyDescent="0.25">
      <c r="A44" s="235"/>
      <c r="B44" s="230"/>
      <c r="C44" s="12"/>
      <c r="D44" s="231"/>
      <c r="E44" s="237"/>
      <c r="F44" s="240"/>
      <c r="G44" s="419" t="s">
        <v>5</v>
      </c>
      <c r="H44" s="419"/>
      <c r="I44" s="239"/>
      <c r="J44" s="227">
        <f>SUM(I8:I36)</f>
        <v>7110953</v>
      </c>
    </row>
    <row r="45" spans="1:10" x14ac:dyDescent="0.25">
      <c r="A45" s="235"/>
      <c r="B45" s="230"/>
      <c r="C45" s="12"/>
      <c r="D45" s="231"/>
      <c r="E45" s="237"/>
      <c r="F45" s="240"/>
      <c r="G45" s="419" t="s">
        <v>31</v>
      </c>
      <c r="H45" s="419"/>
      <c r="I45" s="240" t="str">
        <f>IF(J45&gt;0,"SALDO",IF(J45&lt;0,"PIUTANG",IF(J45=0,"LUNAS")))</f>
        <v>PIUTANG</v>
      </c>
      <c r="J45" s="227">
        <f>J44-J43</f>
        <v>-8108452</v>
      </c>
    </row>
  </sheetData>
  <mergeCells count="15">
    <mergeCell ref="G45:H45"/>
    <mergeCell ref="G39:H39"/>
    <mergeCell ref="G40:H40"/>
    <mergeCell ref="G41:H41"/>
    <mergeCell ref="G42:H42"/>
    <mergeCell ref="G43:H43"/>
    <mergeCell ref="G44:H44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18" activePane="bottomLeft" state="frozen"/>
      <selection pane="bottomLeft" activeCell="B225" sqref="B22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5912338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98">
        <v>43479</v>
      </c>
      <c r="B224" s="99">
        <v>190183155</v>
      </c>
      <c r="C224" s="100">
        <v>1</v>
      </c>
      <c r="D224" s="34">
        <v>141838</v>
      </c>
      <c r="E224" s="101"/>
      <c r="F224" s="99"/>
      <c r="G224" s="34"/>
      <c r="H224" s="102">
        <v>7000</v>
      </c>
      <c r="I224" s="102"/>
      <c r="J224" s="34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98">
        <v>43479</v>
      </c>
      <c r="B225" s="99">
        <v>190183158</v>
      </c>
      <c r="C225" s="100">
        <v>40</v>
      </c>
      <c r="D225" s="34">
        <v>5673500</v>
      </c>
      <c r="E225" s="101"/>
      <c r="F225" s="99"/>
      <c r="G225" s="34"/>
      <c r="H225" s="102">
        <v>90000</v>
      </c>
      <c r="I225" s="102"/>
      <c r="J225" s="34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98"/>
      <c r="B226" s="99"/>
      <c r="C226" s="100"/>
      <c r="D226" s="34"/>
      <c r="E226" s="101"/>
      <c r="F226" s="99"/>
      <c r="G226" s="34"/>
      <c r="H226" s="102"/>
      <c r="I226" s="102"/>
      <c r="J226" s="34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98"/>
      <c r="B227" s="99"/>
      <c r="C227" s="100"/>
      <c r="D227" s="34"/>
      <c r="E227" s="101"/>
      <c r="F227" s="99"/>
      <c r="G227" s="34"/>
      <c r="H227" s="102"/>
      <c r="I227" s="102"/>
      <c r="J227" s="34"/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964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88713896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88615371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5154500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93769871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87857533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PIUTANG</v>
      </c>
      <c r="J238" s="13">
        <f>J237-J236</f>
        <v>-5912338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8"/>
  <sheetViews>
    <sheetView workbookViewId="0">
      <pane ySplit="7" topLeftCell="A73" activePane="bottomLeft" state="frozen"/>
      <selection pane="bottomLeft" activeCell="H76" sqref="H7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J92*-1</f>
        <v>720479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98">
        <v>43458</v>
      </c>
      <c r="B74" s="99"/>
      <c r="C74" s="100"/>
      <c r="D74" s="34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98">
        <v>43469</v>
      </c>
      <c r="B76" s="99"/>
      <c r="C76" s="100"/>
      <c r="D76" s="34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98">
        <v>43470</v>
      </c>
      <c r="B77" s="99"/>
      <c r="C77" s="100"/>
      <c r="D77" s="34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98">
        <v>43471</v>
      </c>
      <c r="B78" s="99">
        <v>190182752</v>
      </c>
      <c r="C78" s="100">
        <v>17</v>
      </c>
      <c r="D78" s="34">
        <v>1764788</v>
      </c>
      <c r="E78" s="101"/>
      <c r="F78" s="99"/>
      <c r="G78" s="34"/>
      <c r="H78" s="102"/>
      <c r="I78" s="102"/>
      <c r="J78" s="34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101">
        <v>190046762</v>
      </c>
      <c r="F79" s="99">
        <v>6</v>
      </c>
      <c r="G79" s="34">
        <v>658438</v>
      </c>
      <c r="H79" s="102"/>
      <c r="I79" s="102"/>
      <c r="J79" s="34"/>
    </row>
    <row r="80" spans="1:10" x14ac:dyDescent="0.25">
      <c r="A80" s="98">
        <v>43475</v>
      </c>
      <c r="B80" s="99"/>
      <c r="C80" s="100"/>
      <c r="D80" s="34"/>
      <c r="E80" s="99">
        <v>190046791</v>
      </c>
      <c r="F80" s="100">
        <v>1</v>
      </c>
      <c r="G80" s="34">
        <v>130025</v>
      </c>
      <c r="H80" s="102"/>
      <c r="I80" s="102"/>
      <c r="J80" s="34"/>
    </row>
    <row r="81" spans="1:16" x14ac:dyDescent="0.25">
      <c r="A81" s="98">
        <v>43479</v>
      </c>
      <c r="B81" s="99"/>
      <c r="C81" s="100"/>
      <c r="D81" s="34"/>
      <c r="E81" s="101"/>
      <c r="F81" s="99"/>
      <c r="G81" s="34"/>
      <c r="H81" s="102"/>
      <c r="I81" s="102">
        <v>3500000</v>
      </c>
      <c r="J81" s="34" t="s">
        <v>17</v>
      </c>
    </row>
    <row r="82" spans="1:16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6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6" x14ac:dyDescent="0.25">
      <c r="A84" s="235"/>
      <c r="B84" s="223" t="s">
        <v>11</v>
      </c>
      <c r="C84" s="232">
        <f>SUM(C8:C83)</f>
        <v>1328</v>
      </c>
      <c r="D84" s="224"/>
      <c r="E84" s="223" t="s">
        <v>11</v>
      </c>
      <c r="F84" s="223">
        <f>SUM(F8:F83)</f>
        <v>216</v>
      </c>
      <c r="G84" s="224">
        <f>SUM(G8:G83)</f>
        <v>22591106</v>
      </c>
      <c r="H84" s="239"/>
      <c r="I84" s="239"/>
      <c r="J84" s="236"/>
    </row>
    <row r="85" spans="1:16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6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139168761</v>
      </c>
    </row>
    <row r="87" spans="1:16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22591106</v>
      </c>
    </row>
    <row r="88" spans="1:16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116577655</v>
      </c>
    </row>
    <row r="89" spans="1:16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6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116577655</v>
      </c>
    </row>
    <row r="91" spans="1:16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115857176</v>
      </c>
    </row>
    <row r="92" spans="1:16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-720479</v>
      </c>
    </row>
    <row r="93" spans="1:16" x14ac:dyDescent="0.25">
      <c r="F93" s="219"/>
      <c r="G93" s="219"/>
      <c r="J93" s="219"/>
    </row>
    <row r="94" spans="1:16" x14ac:dyDescent="0.25">
      <c r="C94" s="219"/>
      <c r="D94" s="219"/>
      <c r="F94" s="219"/>
      <c r="G94" s="219"/>
      <c r="J94" s="219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8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8"/>
      <c r="M96" s="233"/>
      <c r="N96" s="233"/>
      <c r="O96" s="233"/>
      <c r="P96" s="233"/>
    </row>
    <row r="97" spans="3:16" x14ac:dyDescent="0.25">
      <c r="C97" s="219"/>
      <c r="D97" s="219"/>
      <c r="F97" s="219"/>
      <c r="G97" s="219"/>
      <c r="J97" s="219"/>
      <c r="L97" s="233"/>
      <c r="M97" s="233"/>
      <c r="N97" s="233"/>
      <c r="O97" s="233"/>
      <c r="P97" s="233"/>
    </row>
    <row r="98" spans="3:16" x14ac:dyDescent="0.25">
      <c r="C98" s="219"/>
      <c r="D98" s="219"/>
      <c r="L98" s="233"/>
      <c r="M98" s="233"/>
      <c r="N98" s="233"/>
      <c r="O98" s="233"/>
      <c r="P98" s="233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N32" sqref="N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-247553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556253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/>
      <c r="J26" s="34"/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34571500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-556253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G18" sqref="G18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1080601</v>
      </c>
      <c r="J2" s="131"/>
      <c r="L2" s="37"/>
      <c r="M2" s="37">
        <f>SUM(D22:D24)</f>
        <v>444150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444150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/>
      <c r="I22" s="102">
        <v>445000</v>
      </c>
      <c r="J22" s="34" t="s">
        <v>17</v>
      </c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62</v>
      </c>
      <c r="D32" s="9">
        <f>SUM(D7:D31)</f>
        <v>6596015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3675000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6596015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4058601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4755601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3675000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-1080601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C24" sqref="C24:C25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ST'!A19</f>
        <v>43472</v>
      </c>
      <c r="C5" s="281">
        <f>'Taufik ST'!I2</f>
        <v>8108452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43477</v>
      </c>
      <c r="C8" s="281">
        <f>Bandros!I2</f>
        <v>9662802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720479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43477</v>
      </c>
      <c r="C11" s="281">
        <f>ESP!I2</f>
        <v>4838913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5912338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1080601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268995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32772521.5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D23" sqref="D2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9" t="s">
        <v>12</v>
      </c>
      <c r="H16" s="419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9" t="s">
        <v>13</v>
      </c>
      <c r="H17" s="419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9" t="s">
        <v>14</v>
      </c>
      <c r="H18" s="419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9" t="s">
        <v>15</v>
      </c>
      <c r="H19" s="419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9" t="s">
        <v>16</v>
      </c>
      <c r="H20" s="419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5</v>
      </c>
      <c r="H21" s="419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31</v>
      </c>
      <c r="H22" s="419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:H21"/>
    <mergeCell ref="G22:H22"/>
    <mergeCell ref="G16:H16"/>
    <mergeCell ref="G17:H17"/>
    <mergeCell ref="G18:H18"/>
    <mergeCell ref="G19:H19"/>
    <mergeCell ref="G20:H20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68"/>
  <sheetViews>
    <sheetView workbookViewId="0">
      <pane ySplit="7" topLeftCell="A47" activePane="bottomLeft" state="frozen"/>
      <selection pane="bottomLeft" activeCell="J51" sqref="J5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SUM(D48:D51)</f>
        <v>3651988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J68*-1</f>
        <v>9662802</v>
      </c>
      <c r="J2" s="218"/>
      <c r="L2" s="219">
        <f>SUM(G48:G51)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3651988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98">
        <v>43479</v>
      </c>
      <c r="B52" s="99">
        <v>190183154</v>
      </c>
      <c r="C52" s="412">
        <v>56</v>
      </c>
      <c r="D52" s="34">
        <v>6261938</v>
      </c>
      <c r="E52" s="99"/>
      <c r="F52" s="100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98">
        <v>43479</v>
      </c>
      <c r="B53" s="99">
        <v>190183165</v>
      </c>
      <c r="C53" s="412">
        <v>18</v>
      </c>
      <c r="D53" s="34">
        <v>1927538</v>
      </c>
      <c r="E53" s="99"/>
      <c r="F53" s="100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98">
        <v>43479</v>
      </c>
      <c r="B54" s="99">
        <v>190183175</v>
      </c>
      <c r="C54" s="412">
        <v>8</v>
      </c>
      <c r="D54" s="34">
        <v>908513</v>
      </c>
      <c r="E54" s="99"/>
      <c r="F54" s="100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98">
        <v>43479</v>
      </c>
      <c r="B55" s="99">
        <v>190183185</v>
      </c>
      <c r="C55" s="412">
        <v>5</v>
      </c>
      <c r="D55" s="34">
        <v>564813</v>
      </c>
      <c r="E55" s="99"/>
      <c r="F55" s="100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98"/>
      <c r="B56" s="99"/>
      <c r="C56" s="412"/>
      <c r="D56" s="34"/>
      <c r="E56" s="99"/>
      <c r="F56" s="100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98"/>
      <c r="B57" s="99"/>
      <c r="C57" s="412"/>
      <c r="D57" s="34"/>
      <c r="E57" s="99"/>
      <c r="F57" s="100"/>
      <c r="G57" s="34"/>
      <c r="H57" s="102"/>
      <c r="I57" s="102"/>
      <c r="J57" s="34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98"/>
      <c r="B58" s="99"/>
      <c r="C58" s="412"/>
      <c r="D58" s="34"/>
      <c r="E58" s="99"/>
      <c r="F58" s="100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  <c r="R58" s="138"/>
    </row>
    <row r="59" spans="1:18" x14ac:dyDescent="0.25">
      <c r="A59" s="235"/>
      <c r="B59" s="234"/>
      <c r="C59" s="240"/>
      <c r="D59" s="236"/>
      <c r="E59" s="234"/>
      <c r="F59" s="240"/>
      <c r="G59" s="236"/>
      <c r="H59" s="239"/>
      <c r="I59" s="239"/>
      <c r="J59" s="236"/>
    </row>
    <row r="60" spans="1:18" s="218" customFormat="1" x14ac:dyDescent="0.25">
      <c r="A60" s="226"/>
      <c r="B60" s="223" t="s">
        <v>11</v>
      </c>
      <c r="C60" s="232">
        <f>SUM(C8:C59)</f>
        <v>766</v>
      </c>
      <c r="D60" s="224">
        <f>SUM(D8:D59)</f>
        <v>82387475</v>
      </c>
      <c r="E60" s="223" t="s">
        <v>11</v>
      </c>
      <c r="F60" s="232">
        <f>SUM(F8:F59)</f>
        <v>64</v>
      </c>
      <c r="G60" s="224">
        <f>SUM(G8:G59)</f>
        <v>6661376</v>
      </c>
      <c r="H60" s="232">
        <f>SUM(H8:H59)</f>
        <v>0</v>
      </c>
      <c r="I60" s="232">
        <f>SUM(I8:I59)</f>
        <v>66063297</v>
      </c>
      <c r="J60" s="224"/>
      <c r="K60" s="220"/>
      <c r="L60" s="220"/>
      <c r="M60" s="220"/>
      <c r="N60" s="220"/>
      <c r="O60" s="220"/>
      <c r="P60" s="220"/>
      <c r="Q60" s="220"/>
      <c r="R60" s="220"/>
    </row>
    <row r="61" spans="1:18" s="218" customFormat="1" x14ac:dyDescent="0.25">
      <c r="A61" s="226"/>
      <c r="B61" s="223"/>
      <c r="C61" s="232"/>
      <c r="D61" s="224"/>
      <c r="E61" s="223"/>
      <c r="F61" s="232"/>
      <c r="G61" s="224"/>
      <c r="H61" s="232"/>
      <c r="I61" s="232"/>
      <c r="J61" s="224"/>
      <c r="K61" s="220"/>
      <c r="M61" s="220"/>
      <c r="N61" s="220"/>
      <c r="O61" s="220"/>
      <c r="P61" s="220"/>
      <c r="Q61" s="220"/>
      <c r="R61" s="220"/>
    </row>
    <row r="62" spans="1:18" x14ac:dyDescent="0.25">
      <c r="A62" s="225"/>
      <c r="B62" s="226"/>
      <c r="C62" s="240"/>
      <c r="D62" s="236"/>
      <c r="E62" s="223"/>
      <c r="F62" s="240"/>
      <c r="G62" s="422" t="s">
        <v>12</v>
      </c>
      <c r="H62" s="423"/>
      <c r="I62" s="236"/>
      <c r="J62" s="227">
        <f>SUM(D8:D59)</f>
        <v>82387475</v>
      </c>
      <c r="P62" s="220"/>
      <c r="Q62" s="220"/>
      <c r="R62" s="233"/>
    </row>
    <row r="63" spans="1:18" x14ac:dyDescent="0.25">
      <c r="A63" s="235"/>
      <c r="B63" s="234"/>
      <c r="C63" s="240"/>
      <c r="D63" s="236"/>
      <c r="E63" s="234"/>
      <c r="F63" s="240"/>
      <c r="G63" s="422" t="s">
        <v>13</v>
      </c>
      <c r="H63" s="423"/>
      <c r="I63" s="237"/>
      <c r="J63" s="227">
        <f>SUM(G8:G59)</f>
        <v>6661376</v>
      </c>
      <c r="R63" s="233"/>
    </row>
    <row r="64" spans="1:18" x14ac:dyDescent="0.25">
      <c r="A64" s="228"/>
      <c r="B64" s="237"/>
      <c r="C64" s="240"/>
      <c r="D64" s="236"/>
      <c r="E64" s="234"/>
      <c r="F64" s="240"/>
      <c r="G64" s="422" t="s">
        <v>14</v>
      </c>
      <c r="H64" s="423"/>
      <c r="I64" s="229"/>
      <c r="J64" s="229">
        <f>J62-J63</f>
        <v>75726099</v>
      </c>
      <c r="L64" s="220"/>
      <c r="R64" s="233"/>
    </row>
    <row r="65" spans="1:18" x14ac:dyDescent="0.25">
      <c r="A65" s="235"/>
      <c r="B65" s="230"/>
      <c r="C65" s="240"/>
      <c r="D65" s="231"/>
      <c r="E65" s="234"/>
      <c r="F65" s="240"/>
      <c r="G65" s="422" t="s">
        <v>15</v>
      </c>
      <c r="H65" s="423"/>
      <c r="I65" s="237"/>
      <c r="J65" s="227">
        <f>SUM(H8:H59)</f>
        <v>0</v>
      </c>
      <c r="R65" s="233"/>
    </row>
    <row r="66" spans="1:18" x14ac:dyDescent="0.25">
      <c r="A66" s="235"/>
      <c r="B66" s="230"/>
      <c r="C66" s="240"/>
      <c r="D66" s="231"/>
      <c r="E66" s="234"/>
      <c r="F66" s="240"/>
      <c r="G66" s="422" t="s">
        <v>16</v>
      </c>
      <c r="H66" s="423"/>
      <c r="I66" s="237"/>
      <c r="J66" s="227">
        <f>J64+J65</f>
        <v>75726099</v>
      </c>
      <c r="R66" s="233"/>
    </row>
    <row r="67" spans="1:18" x14ac:dyDescent="0.25">
      <c r="A67" s="235"/>
      <c r="B67" s="230"/>
      <c r="C67" s="240"/>
      <c r="D67" s="231"/>
      <c r="E67" s="234"/>
      <c r="F67" s="240"/>
      <c r="G67" s="422" t="s">
        <v>5</v>
      </c>
      <c r="H67" s="423"/>
      <c r="I67" s="237"/>
      <c r="J67" s="227">
        <f>SUM(I8:I59)</f>
        <v>66063297</v>
      </c>
      <c r="R67" s="233"/>
    </row>
    <row r="68" spans="1:18" x14ac:dyDescent="0.25">
      <c r="A68" s="235"/>
      <c r="B68" s="230"/>
      <c r="C68" s="240"/>
      <c r="D68" s="231"/>
      <c r="E68" s="234"/>
      <c r="F68" s="240"/>
      <c r="G68" s="422" t="s">
        <v>31</v>
      </c>
      <c r="H68" s="423"/>
      <c r="I68" s="234" t="str">
        <f>IF(J68&gt;0,"SALDO",IF(J68&lt;0,"PIUTANG",IF(J68=0,"LUNAS")))</f>
        <v>PIUTANG</v>
      </c>
      <c r="J68" s="227">
        <f>J67-J66</f>
        <v>-9662802</v>
      </c>
      <c r="R68" s="233"/>
    </row>
  </sheetData>
  <mergeCells count="13">
    <mergeCell ref="A5:J5"/>
    <mergeCell ref="A6:A7"/>
    <mergeCell ref="B6:G6"/>
    <mergeCell ref="H6:H7"/>
    <mergeCell ref="I6:I7"/>
    <mergeCell ref="J6:J7"/>
    <mergeCell ref="G68:H68"/>
    <mergeCell ref="G62:H62"/>
    <mergeCell ref="G63:H63"/>
    <mergeCell ref="G64:H64"/>
    <mergeCell ref="G65:H65"/>
    <mergeCell ref="G66:H66"/>
    <mergeCell ref="G67:H6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77"/>
  <sheetViews>
    <sheetView zoomScaleNormal="100" workbookViewId="0">
      <pane ySplit="7" topLeftCell="A51" activePane="bottomLeft" state="frozen"/>
      <selection pane="bottomLeft" activeCell="E56" sqref="E5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SUM(D29:D51)</f>
        <v>18151618</v>
      </c>
      <c r="N1" s="219">
        <v>10446975</v>
      </c>
      <c r="O1" s="219">
        <f>N1-M1</f>
        <v>-7704643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J71*-1</f>
        <v>4838913</v>
      </c>
      <c r="J2" s="218"/>
      <c r="M2" s="219">
        <f>SUM(G29:G51)</f>
        <v>1671776</v>
      </c>
      <c r="N2" s="219">
        <v>197400</v>
      </c>
      <c r="O2" s="219">
        <f>N2-M2</f>
        <v>-1474376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16479842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98">
        <v>43477</v>
      </c>
      <c r="B52" s="99">
        <v>190183075</v>
      </c>
      <c r="C52" s="100">
        <v>4</v>
      </c>
      <c r="D52" s="34">
        <v>567350</v>
      </c>
      <c r="E52" s="101"/>
      <c r="F52" s="99"/>
      <c r="G52" s="34"/>
      <c r="H52" s="102"/>
      <c r="I52" s="102"/>
      <c r="J52" s="34"/>
      <c r="K52" s="233"/>
      <c r="L52" s="233"/>
      <c r="M52" s="233"/>
      <c r="N52" s="233"/>
      <c r="O52" s="233"/>
      <c r="P52" s="233"/>
    </row>
    <row r="53" spans="1:16" x14ac:dyDescent="0.25">
      <c r="A53" s="98">
        <v>43477</v>
      </c>
      <c r="B53" s="99">
        <v>190183076</v>
      </c>
      <c r="C53" s="100">
        <v>2</v>
      </c>
      <c r="D53" s="34">
        <v>226013</v>
      </c>
      <c r="E53" s="101"/>
      <c r="F53" s="99"/>
      <c r="G53" s="34"/>
      <c r="H53" s="102"/>
      <c r="I53" s="102"/>
      <c r="J53" s="34"/>
      <c r="K53" s="233"/>
      <c r="L53" s="233"/>
      <c r="M53" s="233"/>
      <c r="N53" s="233"/>
      <c r="O53" s="233"/>
      <c r="P53" s="233"/>
    </row>
    <row r="54" spans="1:16" x14ac:dyDescent="0.25">
      <c r="A54" s="98">
        <v>43477</v>
      </c>
      <c r="B54" s="99">
        <v>190183094</v>
      </c>
      <c r="C54" s="100">
        <v>4</v>
      </c>
      <c r="D54" s="34">
        <v>446863</v>
      </c>
      <c r="E54" s="101"/>
      <c r="F54" s="99"/>
      <c r="G54" s="34"/>
      <c r="H54" s="102"/>
      <c r="I54" s="102"/>
      <c r="J54" s="34"/>
      <c r="K54" s="233"/>
      <c r="L54" s="233"/>
      <c r="M54" s="233"/>
      <c r="N54" s="233"/>
      <c r="O54" s="233"/>
      <c r="P54" s="233"/>
    </row>
    <row r="55" spans="1:16" x14ac:dyDescent="0.25">
      <c r="A55" s="98">
        <v>43477</v>
      </c>
      <c r="B55" s="99">
        <v>190183095</v>
      </c>
      <c r="C55" s="100">
        <v>5</v>
      </c>
      <c r="D55" s="34">
        <v>516950</v>
      </c>
      <c r="E55" s="101"/>
      <c r="F55" s="99"/>
      <c r="G55" s="34"/>
      <c r="H55" s="102"/>
      <c r="I55" s="102"/>
      <c r="J55" s="34"/>
      <c r="K55" s="233"/>
      <c r="L55" s="233"/>
      <c r="M55" s="233"/>
      <c r="N55" s="233"/>
      <c r="O55" s="233"/>
      <c r="P55" s="233"/>
    </row>
    <row r="56" spans="1:16" x14ac:dyDescent="0.25">
      <c r="A56" s="98">
        <v>43479</v>
      </c>
      <c r="B56" s="99">
        <v>190183162</v>
      </c>
      <c r="C56" s="100">
        <v>7</v>
      </c>
      <c r="D56" s="34">
        <v>755038</v>
      </c>
      <c r="E56" s="101">
        <v>190046831</v>
      </c>
      <c r="F56" s="99">
        <v>6</v>
      </c>
      <c r="G56" s="34">
        <v>685038</v>
      </c>
      <c r="H56" s="102"/>
      <c r="I56" s="102"/>
      <c r="J56" s="34"/>
      <c r="K56" s="233"/>
      <c r="L56" s="233"/>
      <c r="M56" s="233"/>
      <c r="N56" s="233"/>
      <c r="O56" s="233"/>
      <c r="P56" s="233"/>
    </row>
    <row r="57" spans="1:16" x14ac:dyDescent="0.25">
      <c r="A57" s="98">
        <v>43479</v>
      </c>
      <c r="B57" s="99">
        <v>190183163</v>
      </c>
      <c r="C57" s="100">
        <v>2</v>
      </c>
      <c r="D57" s="34">
        <v>181125</v>
      </c>
      <c r="E57" s="101"/>
      <c r="F57" s="99"/>
      <c r="G57" s="34"/>
      <c r="H57" s="102"/>
      <c r="I57" s="102"/>
      <c r="J57" s="34"/>
      <c r="K57" s="233"/>
      <c r="L57" s="233"/>
      <c r="M57" s="233"/>
      <c r="N57" s="233"/>
      <c r="O57" s="233"/>
      <c r="P57" s="233"/>
    </row>
    <row r="58" spans="1:16" x14ac:dyDescent="0.25">
      <c r="A58" s="98">
        <v>43479</v>
      </c>
      <c r="B58" s="99">
        <v>190183182</v>
      </c>
      <c r="C58" s="100">
        <v>22</v>
      </c>
      <c r="D58" s="34">
        <v>2210950</v>
      </c>
      <c r="E58" s="101"/>
      <c r="F58" s="99"/>
      <c r="G58" s="34"/>
      <c r="H58" s="102"/>
      <c r="I58" s="102"/>
      <c r="J58" s="34"/>
      <c r="K58" s="233"/>
      <c r="L58" s="233"/>
      <c r="M58" s="233"/>
      <c r="N58" s="233"/>
      <c r="O58" s="233"/>
      <c r="P58" s="233"/>
    </row>
    <row r="59" spans="1:16" x14ac:dyDescent="0.25">
      <c r="A59" s="98">
        <v>43479</v>
      </c>
      <c r="B59" s="99">
        <v>190183184</v>
      </c>
      <c r="C59" s="100">
        <v>6</v>
      </c>
      <c r="D59" s="34">
        <v>619675</v>
      </c>
      <c r="E59" s="101"/>
      <c r="F59" s="99"/>
      <c r="G59" s="34"/>
      <c r="H59" s="102"/>
      <c r="I59" s="102"/>
      <c r="J59" s="34"/>
      <c r="K59" s="233"/>
      <c r="L59" s="233"/>
      <c r="M59" s="233"/>
      <c r="N59" s="233"/>
      <c r="O59" s="233"/>
      <c r="P59" s="233"/>
    </row>
    <row r="60" spans="1:16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  <c r="K60" s="233"/>
      <c r="L60" s="233"/>
      <c r="M60" s="233"/>
      <c r="N60" s="233"/>
      <c r="O60" s="233"/>
      <c r="P60" s="233"/>
    </row>
    <row r="61" spans="1:16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  <c r="K61" s="233"/>
      <c r="L61" s="233"/>
      <c r="M61" s="233"/>
      <c r="N61" s="233"/>
      <c r="O61" s="233"/>
      <c r="P61" s="233"/>
    </row>
    <row r="62" spans="1:16" x14ac:dyDescent="0.25">
      <c r="A62" s="235"/>
      <c r="B62" s="234"/>
      <c r="C62" s="240"/>
      <c r="D62" s="236"/>
      <c r="E62" s="237"/>
      <c r="F62" s="234"/>
      <c r="G62" s="236"/>
      <c r="H62" s="239"/>
      <c r="I62" s="239"/>
      <c r="J62" s="236"/>
      <c r="K62" s="233"/>
      <c r="L62" s="233"/>
      <c r="M62" s="233"/>
      <c r="N62" s="233"/>
      <c r="O62" s="233"/>
      <c r="P62" s="233"/>
    </row>
    <row r="63" spans="1:16" x14ac:dyDescent="0.25">
      <c r="A63" s="235"/>
      <c r="B63" s="223" t="s">
        <v>11</v>
      </c>
      <c r="C63" s="232">
        <f>SUM(C8:C62)</f>
        <v>364</v>
      </c>
      <c r="D63" s="224"/>
      <c r="E63" s="223" t="s">
        <v>11</v>
      </c>
      <c r="F63" s="223">
        <f>SUM(F8:F62)</f>
        <v>24</v>
      </c>
      <c r="G63" s="224">
        <f>SUM(G8:G62)</f>
        <v>2644088</v>
      </c>
      <c r="H63" s="239"/>
      <c r="I63" s="239"/>
      <c r="J63" s="236"/>
      <c r="K63" s="233"/>
      <c r="L63" s="233"/>
      <c r="M63" s="233"/>
      <c r="N63" s="233"/>
      <c r="O63" s="233"/>
      <c r="P63" s="233"/>
    </row>
    <row r="64" spans="1:16" x14ac:dyDescent="0.25">
      <c r="A64" s="235"/>
      <c r="B64" s="223"/>
      <c r="C64" s="232"/>
      <c r="D64" s="224"/>
      <c r="E64" s="237"/>
      <c r="F64" s="234"/>
      <c r="G64" s="236"/>
      <c r="H64" s="239"/>
      <c r="I64" s="239"/>
      <c r="J64" s="236"/>
      <c r="K64" s="233"/>
      <c r="L64" s="233"/>
      <c r="M64" s="233"/>
      <c r="N64" s="233"/>
      <c r="O64" s="233"/>
      <c r="P64" s="233"/>
    </row>
    <row r="65" spans="1:16" x14ac:dyDescent="0.25">
      <c r="A65" s="225"/>
      <c r="B65" s="226"/>
      <c r="C65" s="240"/>
      <c r="D65" s="236"/>
      <c r="E65" s="223"/>
      <c r="F65" s="234"/>
      <c r="G65" s="419" t="s">
        <v>12</v>
      </c>
      <c r="H65" s="419"/>
      <c r="I65" s="239"/>
      <c r="J65" s="227">
        <f>SUM(D8:D62)</f>
        <v>39355852</v>
      </c>
      <c r="K65" s="233"/>
      <c r="L65" s="233"/>
      <c r="M65" s="233"/>
      <c r="N65" s="233"/>
      <c r="O65" s="233"/>
      <c r="P65" s="233"/>
    </row>
    <row r="66" spans="1:16" x14ac:dyDescent="0.25">
      <c r="A66" s="235"/>
      <c r="B66" s="234"/>
      <c r="C66" s="240"/>
      <c r="D66" s="236"/>
      <c r="E66" s="223"/>
      <c r="F66" s="234"/>
      <c r="G66" s="419" t="s">
        <v>13</v>
      </c>
      <c r="H66" s="419"/>
      <c r="I66" s="239"/>
      <c r="J66" s="227">
        <f>SUM(G8:G62)</f>
        <v>2644088</v>
      </c>
    </row>
    <row r="67" spans="1:16" x14ac:dyDescent="0.25">
      <c r="A67" s="228"/>
      <c r="B67" s="237"/>
      <c r="C67" s="240"/>
      <c r="D67" s="236"/>
      <c r="E67" s="237"/>
      <c r="F67" s="234"/>
      <c r="G67" s="419" t="s">
        <v>14</v>
      </c>
      <c r="H67" s="419"/>
      <c r="I67" s="41"/>
      <c r="J67" s="229">
        <f>J65-J66</f>
        <v>36711764</v>
      </c>
    </row>
    <row r="68" spans="1:16" x14ac:dyDescent="0.25">
      <c r="A68" s="235"/>
      <c r="B68" s="230"/>
      <c r="C68" s="240"/>
      <c r="D68" s="231"/>
      <c r="E68" s="237"/>
      <c r="F68" s="223"/>
      <c r="G68" s="419" t="s">
        <v>15</v>
      </c>
      <c r="H68" s="419"/>
      <c r="I68" s="239"/>
      <c r="J68" s="227">
        <f>SUM(H8:H64)</f>
        <v>0</v>
      </c>
    </row>
    <row r="69" spans="1:16" x14ac:dyDescent="0.25">
      <c r="A69" s="235"/>
      <c r="B69" s="230"/>
      <c r="C69" s="240"/>
      <c r="D69" s="231"/>
      <c r="E69" s="237"/>
      <c r="F69" s="223"/>
      <c r="G69" s="419" t="s">
        <v>16</v>
      </c>
      <c r="H69" s="419"/>
      <c r="I69" s="239"/>
      <c r="J69" s="227">
        <f>J67+J68</f>
        <v>36711764</v>
      </c>
    </row>
    <row r="70" spans="1:16" x14ac:dyDescent="0.25">
      <c r="A70" s="235"/>
      <c r="B70" s="230"/>
      <c r="C70" s="240"/>
      <c r="D70" s="231"/>
      <c r="E70" s="237"/>
      <c r="F70" s="234"/>
      <c r="G70" s="419" t="s">
        <v>5</v>
      </c>
      <c r="H70" s="419"/>
      <c r="I70" s="239"/>
      <c r="J70" s="227">
        <f>SUM(I8:I64)</f>
        <v>31872851</v>
      </c>
    </row>
    <row r="71" spans="1:16" x14ac:dyDescent="0.25">
      <c r="A71" s="235"/>
      <c r="B71" s="230"/>
      <c r="C71" s="240"/>
      <c r="D71" s="231"/>
      <c r="E71" s="237"/>
      <c r="F71" s="234"/>
      <c r="G71" s="419" t="s">
        <v>31</v>
      </c>
      <c r="H71" s="419"/>
      <c r="I71" s="240" t="str">
        <f>IF(J71&gt;0,"SALDO",IF(J71&lt;0,"PIUTANG",IF(J71=0,"LUNAS")))</f>
        <v>PIUTANG</v>
      </c>
      <c r="J71" s="227">
        <f>J70-J69</f>
        <v>-4838913</v>
      </c>
    </row>
    <row r="72" spans="1:16" x14ac:dyDescent="0.25">
      <c r="F72" s="219"/>
      <c r="G72" s="219"/>
      <c r="J72" s="219"/>
    </row>
    <row r="73" spans="1:16" x14ac:dyDescent="0.25">
      <c r="C73" s="219"/>
      <c r="D73" s="219"/>
      <c r="F73" s="219"/>
      <c r="G73" s="219"/>
      <c r="J73" s="219"/>
      <c r="L73" s="233"/>
      <c r="M73" s="233"/>
      <c r="N73" s="233"/>
      <c r="O73" s="233"/>
      <c r="P73" s="233"/>
    </row>
    <row r="74" spans="1:16" x14ac:dyDescent="0.25">
      <c r="C74" s="219"/>
      <c r="D74" s="219"/>
      <c r="F74" s="219"/>
      <c r="G74" s="219"/>
      <c r="J74" s="219"/>
      <c r="L74" s="233"/>
      <c r="M74" s="233"/>
      <c r="N74" s="233"/>
      <c r="O74" s="233"/>
      <c r="P74" s="233"/>
    </row>
    <row r="75" spans="1:16" x14ac:dyDescent="0.25">
      <c r="C75" s="219"/>
      <c r="D75" s="219"/>
      <c r="F75" s="219"/>
      <c r="G75" s="219"/>
      <c r="J75" s="219"/>
      <c r="L75" s="233"/>
      <c r="M75" s="233"/>
      <c r="N75" s="233"/>
      <c r="O75" s="233"/>
      <c r="P75" s="233"/>
    </row>
    <row r="76" spans="1:16" x14ac:dyDescent="0.25">
      <c r="C76" s="219"/>
      <c r="D76" s="219"/>
      <c r="F76" s="219"/>
      <c r="G76" s="219"/>
      <c r="J76" s="219"/>
      <c r="L76" s="233"/>
      <c r="M76" s="233"/>
      <c r="N76" s="233"/>
      <c r="O76" s="233"/>
      <c r="P76" s="233"/>
    </row>
    <row r="77" spans="1:16" x14ac:dyDescent="0.25">
      <c r="C77" s="219"/>
      <c r="D77" s="219"/>
      <c r="L77" s="233"/>
      <c r="M77" s="233"/>
      <c r="N77" s="233"/>
      <c r="O77" s="233"/>
      <c r="P7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1:H71"/>
    <mergeCell ref="G65:H65"/>
    <mergeCell ref="G66:H66"/>
    <mergeCell ref="G67:H67"/>
    <mergeCell ref="G68:H68"/>
    <mergeCell ref="G69:H69"/>
    <mergeCell ref="G70:H7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29" activePane="bottomLeft" state="frozen"/>
      <selection pane="bottomLeft" activeCell="A39" sqref="A3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SUM(D18:D33)</f>
        <v>1391040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268995</v>
      </c>
      <c r="J2" s="218"/>
      <c r="L2" s="219">
        <f>SUM(G18:G33)</f>
        <v>122085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1268955</v>
      </c>
      <c r="M3" s="219">
        <v>53505</v>
      </c>
      <c r="N3" s="238">
        <f>L3+M3</f>
        <v>1322460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98">
        <v>43477</v>
      </c>
      <c r="B34" s="99">
        <v>19000042</v>
      </c>
      <c r="C34" s="100">
        <v>1</v>
      </c>
      <c r="D34" s="34">
        <v>44295</v>
      </c>
      <c r="E34" s="101"/>
      <c r="F34" s="99"/>
      <c r="G34" s="34"/>
      <c r="H34" s="102"/>
      <c r="I34" s="102"/>
      <c r="J34" s="34"/>
    </row>
    <row r="35" spans="1:10" x14ac:dyDescent="0.25">
      <c r="A35" s="98">
        <v>43477</v>
      </c>
      <c r="B35" s="99">
        <v>19000044</v>
      </c>
      <c r="C35" s="100">
        <v>1</v>
      </c>
      <c r="D35" s="34">
        <v>31740</v>
      </c>
      <c r="E35" s="101"/>
      <c r="F35" s="99"/>
      <c r="G35" s="34"/>
      <c r="H35" s="102"/>
      <c r="I35" s="102"/>
      <c r="J35" s="34"/>
    </row>
    <row r="36" spans="1:10" x14ac:dyDescent="0.25">
      <c r="A36" s="98">
        <v>43477</v>
      </c>
      <c r="B36" s="99">
        <v>19000047</v>
      </c>
      <c r="C36" s="100">
        <v>2</v>
      </c>
      <c r="D36" s="34">
        <v>110805</v>
      </c>
      <c r="E36" s="101"/>
      <c r="F36" s="99"/>
      <c r="G36" s="34"/>
      <c r="H36" s="102"/>
      <c r="I36" s="102"/>
      <c r="J36" s="34"/>
    </row>
    <row r="37" spans="1:10" x14ac:dyDescent="0.25">
      <c r="A37" s="98">
        <v>43477</v>
      </c>
      <c r="B37" s="99">
        <v>19000048</v>
      </c>
      <c r="C37" s="100">
        <v>1</v>
      </c>
      <c r="D37" s="34">
        <v>32370</v>
      </c>
      <c r="E37" s="101"/>
      <c r="F37" s="99"/>
      <c r="G37" s="34"/>
      <c r="H37" s="102"/>
      <c r="I37" s="102"/>
      <c r="J37" s="34"/>
    </row>
    <row r="38" spans="1:10" x14ac:dyDescent="0.25">
      <c r="A38" s="98">
        <v>43114</v>
      </c>
      <c r="B38" s="99">
        <v>19000060</v>
      </c>
      <c r="C38" s="100">
        <v>1</v>
      </c>
      <c r="D38" s="34">
        <v>49785</v>
      </c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78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3696375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3574290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3574290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3305295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-268995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9" t="s">
        <v>12</v>
      </c>
      <c r="H19" s="419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9" t="s">
        <v>13</v>
      </c>
      <c r="H20" s="419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9" t="s">
        <v>14</v>
      </c>
      <c r="H21" s="419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9" t="s">
        <v>15</v>
      </c>
      <c r="H22" s="419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9" t="s">
        <v>16</v>
      </c>
      <c r="H23" s="419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9" t="s">
        <v>5</v>
      </c>
      <c r="H24" s="419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9" t="s">
        <v>31</v>
      </c>
      <c r="H25" s="419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2019-01-14T10:32:57Z</dcterms:modified>
</cp:coreProperties>
</file>