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2165" windowWidth="4095" windowHeight="117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gus" sheetId="32" r:id="rId10"/>
    <sheet name="Anip" sheetId="35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Bentang!$A$1:$J$92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ST'!$A$5:$J$49</definedName>
    <definedName name="_xlnm.Print_Area" localSheetId="28">Widya!$A$1:$J$25</definedName>
    <definedName name="_xlnm.Print_Area" localSheetId="7">Yuan!$N$8:$N$18</definedName>
  </definedNames>
  <calcPr calcId="144525"/>
</workbook>
</file>

<file path=xl/calcChain.xml><?xml version="1.0" encoding="utf-8"?>
<calcChain xmlns="http://schemas.openxmlformats.org/spreadsheetml/2006/main">
  <c r="L2" i="58" l="1"/>
  <c r="L1" i="58"/>
  <c r="L2" i="12" l="1"/>
  <c r="L1" i="12"/>
  <c r="L2" i="54" l="1"/>
  <c r="L1" i="54"/>
  <c r="B18" i="15" l="1"/>
  <c r="L1" i="61" l="1"/>
  <c r="L3" i="64" l="1"/>
  <c r="L2" i="64"/>
  <c r="L1" i="64"/>
  <c r="J87" i="64"/>
  <c r="J86" i="64"/>
  <c r="M2" i="57"/>
  <c r="M1" i="57"/>
  <c r="B9" i="15" l="1"/>
  <c r="B5" i="15"/>
  <c r="L2" i="61" l="1"/>
  <c r="B13" i="15" l="1"/>
  <c r="L1" i="2" l="1"/>
  <c r="N2" i="16" l="1"/>
  <c r="L2" i="2" l="1"/>
  <c r="L23" i="56" l="1"/>
  <c r="M2" i="58" l="1"/>
  <c r="M1" i="58"/>
  <c r="L2" i="35" l="1"/>
  <c r="L1" i="35"/>
  <c r="B20" i="15" l="1"/>
  <c r="M2" i="2" l="1"/>
  <c r="M1" i="2"/>
  <c r="N1" i="54" l="1"/>
  <c r="N2" i="54"/>
  <c r="L3" i="58" l="1"/>
  <c r="L66" i="62" l="1"/>
  <c r="L678" i="63" l="1"/>
  <c r="L677" i="63"/>
  <c r="J91" i="64"/>
  <c r="J89" i="64"/>
  <c r="G84" i="64"/>
  <c r="F84" i="64"/>
  <c r="C84" i="64"/>
  <c r="J88" i="64" l="1"/>
  <c r="J90" i="64" s="1"/>
  <c r="J92" i="64" s="1"/>
  <c r="I2" i="64" s="1"/>
  <c r="L679" i="63"/>
  <c r="C21" i="15" l="1"/>
  <c r="N3" i="64"/>
  <c r="I92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24" i="61" l="1"/>
  <c r="J22" i="61"/>
  <c r="J20" i="61"/>
  <c r="J19" i="61"/>
  <c r="F17" i="61"/>
  <c r="C17" i="61"/>
  <c r="J21" i="61" l="1"/>
  <c r="J23" i="61" s="1"/>
  <c r="J25" i="61" s="1"/>
  <c r="I25" i="61" s="1"/>
  <c r="I2" i="61" l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76" i="58" l="1"/>
  <c r="J74" i="58"/>
  <c r="J72" i="58"/>
  <c r="J71" i="58"/>
  <c r="I69" i="58"/>
  <c r="H69" i="58"/>
  <c r="G69" i="58"/>
  <c r="F69" i="58"/>
  <c r="D69" i="58"/>
  <c r="C69" i="58"/>
  <c r="M3" i="58"/>
  <c r="N3" i="58" l="1"/>
  <c r="J73" i="58"/>
  <c r="J75" i="58" s="1"/>
  <c r="J77" i="58" s="1"/>
  <c r="I77" i="58" l="1"/>
  <c r="I2" i="58"/>
  <c r="C8" i="15" s="1"/>
  <c r="J75" i="57" l="1"/>
  <c r="J73" i="57"/>
  <c r="J71" i="57"/>
  <c r="J70" i="57"/>
  <c r="G68" i="57"/>
  <c r="F68" i="57"/>
  <c r="C68" i="57"/>
  <c r="J72" i="57" l="1"/>
  <c r="J74" i="57" s="1"/>
  <c r="J76" i="57" s="1"/>
  <c r="I76" i="57" s="1"/>
  <c r="I2" i="57" l="1"/>
  <c r="C11" i="15" s="1"/>
  <c r="J38" i="56"/>
  <c r="J36" i="56"/>
  <c r="J34" i="56"/>
  <c r="J33" i="56"/>
  <c r="G31" i="56"/>
  <c r="F31" i="56"/>
  <c r="C31" i="56"/>
  <c r="J35" i="56" l="1"/>
  <c r="J37" i="56" s="1"/>
  <c r="J39" i="56" s="1"/>
  <c r="I39" i="56" s="1"/>
  <c r="I2" i="56" l="1"/>
  <c r="J91" i="55"/>
  <c r="J89" i="55"/>
  <c r="J87" i="55"/>
  <c r="J86" i="55"/>
  <c r="G84" i="55"/>
  <c r="F84" i="55"/>
  <c r="C84" i="55"/>
  <c r="M1" i="56" l="1"/>
  <c r="J88" i="55"/>
  <c r="J90" i="55" s="1"/>
  <c r="J92" i="55" s="1"/>
  <c r="I92" i="55" s="1"/>
  <c r="I2" i="55" l="1"/>
  <c r="C9" i="15" s="1"/>
  <c r="I42" i="30" l="1"/>
  <c r="I44" i="30"/>
  <c r="I37" i="18" l="1"/>
  <c r="I39" i="18"/>
  <c r="L3" i="12" l="1"/>
  <c r="B17" i="15" l="1"/>
  <c r="B14" i="15"/>
  <c r="J48" i="54" l="1"/>
  <c r="J46" i="54"/>
  <c r="J44" i="54"/>
  <c r="J43" i="54"/>
  <c r="I41" i="54"/>
  <c r="H41" i="54"/>
  <c r="G41" i="54"/>
  <c r="F41" i="54"/>
  <c r="D41" i="54"/>
  <c r="C41" i="54"/>
  <c r="J45" i="54" l="1"/>
  <c r="J47" i="54" s="1"/>
  <c r="J49" i="54" s="1"/>
  <c r="I2" i="54" s="1"/>
  <c r="C5" i="15" s="1"/>
  <c r="L3" i="54"/>
  <c r="N3" i="54" s="1"/>
  <c r="I49" i="54" l="1"/>
  <c r="J233" i="35" l="1"/>
  <c r="J237" i="35"/>
  <c r="J235" i="35"/>
  <c r="J232" i="35"/>
  <c r="G230" i="35"/>
  <c r="F230" i="35"/>
  <c r="J234" i="35" l="1"/>
  <c r="J236" i="35" s="1"/>
  <c r="J238" i="35" s="1"/>
  <c r="L3" i="2" l="1"/>
  <c r="N1" i="2" s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0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19" i="2" l="1"/>
  <c r="I14" i="2"/>
  <c r="H14" i="2"/>
  <c r="G14" i="2"/>
  <c r="F14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9" i="5" l="1"/>
  <c r="J37" i="5"/>
  <c r="J35" i="5"/>
  <c r="J34" i="5"/>
  <c r="I32" i="5"/>
  <c r="H32" i="5"/>
  <c r="G32" i="5"/>
  <c r="F32" i="5"/>
  <c r="D32" i="5"/>
  <c r="C32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3" i="12"/>
  <c r="J91" i="12"/>
  <c r="J89" i="12"/>
  <c r="J88" i="12"/>
  <c r="F86" i="12"/>
  <c r="C86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21" i="2"/>
  <c r="J17" i="2"/>
  <c r="J16" i="2"/>
  <c r="D14" i="2"/>
  <c r="C14" i="2"/>
  <c r="M4" i="5" l="1"/>
  <c r="J36" i="5"/>
  <c r="J38" i="5" s="1"/>
  <c r="J40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8" i="2"/>
  <c r="J20" i="2" s="1"/>
  <c r="J22" i="2" s="1"/>
  <c r="I22" i="2" s="1"/>
  <c r="J55" i="11"/>
  <c r="J57" i="11" s="1"/>
  <c r="J59" i="11" s="1"/>
  <c r="J59" i="34"/>
  <c r="I2" i="21"/>
  <c r="I59" i="21"/>
  <c r="J122" i="20"/>
  <c r="J124" i="20" s="1"/>
  <c r="J126" i="20" s="1"/>
  <c r="I2" i="20" s="1"/>
  <c r="J90" i="12"/>
  <c r="J92" i="12" s="1"/>
  <c r="J94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0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4" i="12"/>
  <c r="I126" i="20"/>
  <c r="I52" i="18"/>
  <c r="I95" i="4"/>
  <c r="I48" i="32"/>
  <c r="I2" i="32"/>
  <c r="C18" i="15" s="1"/>
  <c r="I2" i="6"/>
  <c r="I2" i="17"/>
  <c r="I2" i="16"/>
  <c r="C15" i="15" s="1"/>
  <c r="I25" i="25"/>
  <c r="I238" i="35"/>
  <c r="I2" i="39"/>
  <c r="I164" i="39"/>
  <c r="C24" i="15" l="1"/>
  <c r="J3" i="19"/>
  <c r="C16" i="15" s="1"/>
  <c r="C29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charset val="1"/>
          </rPr>
          <t>14/01/19  SETORAN TANPA BUKU
  3.500.000,00  40.969.225,00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charset val="1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 xml:space="preserve"> PEND
TRSF E-BANKING CR
1601/FTSCY/WS95011
3686901.00
Inficlo Bandros
TIKA KARTIKA SARI
0000
3,686,901.00
CR
57,418,556.18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</commentList>
</comments>
</file>

<file path=xl/sharedStrings.xml><?xml version="1.0" encoding="utf-8"?>
<sst xmlns="http://schemas.openxmlformats.org/spreadsheetml/2006/main" count="2091" uniqueCount="226">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</sst>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41" fontId="3" fillId="0" borderId="1" xfId="6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7.xml"/><Relationship Id="rId1" Type="http://schemas.openxmlformats.org/officeDocument/2006/relationships/vmlDrawing" Target="../drawings/vmlDrawing37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49"/>
  <sheetViews>
    <sheetView zoomScaleNormal="100" workbookViewId="0">
      <pane ySplit="7" topLeftCell="A29" activePane="bottomLeft" state="frozen"/>
      <selection pane="bottomLeft" activeCell="B37" sqref="B37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4" t="s">
        <v>22</v>
      </c>
      <c r="G1" s="414"/>
      <c r="H1" s="414"/>
      <c r="I1" s="220" t="s">
        <v>20</v>
      </c>
      <c r="J1" s="218"/>
      <c r="L1" s="275">
        <f>SUM(D19:D31)</f>
        <v>7952615</v>
      </c>
      <c r="M1" s="238">
        <v>6205588</v>
      </c>
      <c r="N1" s="238">
        <f>L1-M1</f>
        <v>1747027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4" t="s">
        <v>21</v>
      </c>
      <c r="G2" s="414"/>
      <c r="H2" s="414"/>
      <c r="I2" s="220">
        <f>J49*-1</f>
        <v>9613191</v>
      </c>
      <c r="J2" s="218"/>
      <c r="L2" s="276">
        <f>SUM(G19:G31)</f>
        <v>1733638</v>
      </c>
      <c r="M2" s="238">
        <v>519138</v>
      </c>
      <c r="N2" s="238">
        <f>L2-M2</f>
        <v>1214500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6218977</v>
      </c>
      <c r="M3" s="238">
        <f>M1-M2</f>
        <v>5686450</v>
      </c>
      <c r="N3" s="238">
        <f>L3+M3</f>
        <v>11905427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5" t="s">
        <v>59</v>
      </c>
      <c r="B5" s="415"/>
      <c r="C5" s="415"/>
      <c r="D5" s="415"/>
      <c r="E5" s="415"/>
      <c r="F5" s="415"/>
      <c r="G5" s="415"/>
      <c r="H5" s="415"/>
      <c r="I5" s="415"/>
      <c r="J5" s="415"/>
      <c r="L5" s="274"/>
      <c r="M5" s="238"/>
      <c r="N5" s="238"/>
      <c r="O5" s="238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5" x14ac:dyDescent="0.25">
      <c r="A7" s="416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7"/>
      <c r="I7" s="418"/>
      <c r="J7" s="419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98">
        <v>43472</v>
      </c>
      <c r="B19" s="99">
        <v>190182780</v>
      </c>
      <c r="C19" s="412">
        <v>1</v>
      </c>
      <c r="D19" s="34">
        <v>127225</v>
      </c>
      <c r="E19" s="101">
        <v>190046763</v>
      </c>
      <c r="F19" s="100">
        <v>8</v>
      </c>
      <c r="G19" s="34">
        <v>790125</v>
      </c>
      <c r="H19" s="101"/>
      <c r="I19" s="102"/>
      <c r="J19" s="34"/>
    </row>
    <row r="20" spans="1:10" ht="15.75" customHeight="1" x14ac:dyDescent="0.25">
      <c r="A20" s="98">
        <v>43472</v>
      </c>
      <c r="B20" s="99">
        <v>190182800</v>
      </c>
      <c r="C20" s="412">
        <v>13</v>
      </c>
      <c r="D20" s="34">
        <v>1216163</v>
      </c>
      <c r="E20" s="101"/>
      <c r="F20" s="100"/>
      <c r="G20" s="34"/>
      <c r="H20" s="101"/>
      <c r="I20" s="102"/>
      <c r="J20" s="34"/>
    </row>
    <row r="21" spans="1:10" ht="15.75" customHeight="1" x14ac:dyDescent="0.25">
      <c r="A21" s="98">
        <v>43472</v>
      </c>
      <c r="B21" s="99">
        <v>190182824</v>
      </c>
      <c r="C21" s="412">
        <v>6</v>
      </c>
      <c r="D21" s="34">
        <v>586600</v>
      </c>
      <c r="E21" s="101"/>
      <c r="F21" s="100"/>
      <c r="G21" s="34"/>
      <c r="H21" s="101"/>
      <c r="I21" s="102"/>
      <c r="J21" s="34"/>
    </row>
    <row r="22" spans="1:10" ht="15.75" customHeight="1" x14ac:dyDescent="0.25">
      <c r="A22" s="98">
        <v>43473</v>
      </c>
      <c r="B22" s="99">
        <v>190182865</v>
      </c>
      <c r="C22" s="412">
        <v>9</v>
      </c>
      <c r="D22" s="34">
        <v>701488</v>
      </c>
      <c r="E22" s="101">
        <v>190046771</v>
      </c>
      <c r="F22" s="100">
        <v>4</v>
      </c>
      <c r="G22" s="34">
        <v>461125</v>
      </c>
      <c r="H22" s="101"/>
      <c r="I22" s="102"/>
      <c r="J22" s="34"/>
    </row>
    <row r="23" spans="1:10" ht="15.75" customHeight="1" x14ac:dyDescent="0.25">
      <c r="A23" s="98">
        <v>43473</v>
      </c>
      <c r="B23" s="99">
        <v>190182876</v>
      </c>
      <c r="C23" s="412">
        <v>8</v>
      </c>
      <c r="D23" s="34">
        <v>769825</v>
      </c>
      <c r="E23" s="101"/>
      <c r="F23" s="100"/>
      <c r="G23" s="34"/>
      <c r="H23" s="101"/>
      <c r="I23" s="102"/>
      <c r="J23" s="34"/>
    </row>
    <row r="24" spans="1:10" ht="15.75" customHeight="1" x14ac:dyDescent="0.25">
      <c r="A24" s="98">
        <v>43474</v>
      </c>
      <c r="B24" s="99">
        <v>190182925</v>
      </c>
      <c r="C24" s="412">
        <v>3</v>
      </c>
      <c r="D24" s="34">
        <v>344575</v>
      </c>
      <c r="E24" s="101">
        <v>190046782</v>
      </c>
      <c r="F24" s="100">
        <v>1</v>
      </c>
      <c r="G24" s="34">
        <v>84088</v>
      </c>
      <c r="H24" s="101"/>
      <c r="I24" s="102"/>
      <c r="J24" s="34"/>
    </row>
    <row r="25" spans="1:10" ht="15.75" customHeight="1" x14ac:dyDescent="0.25">
      <c r="A25" s="98">
        <v>43474</v>
      </c>
      <c r="B25" s="99">
        <v>190182941</v>
      </c>
      <c r="C25" s="412">
        <v>12</v>
      </c>
      <c r="D25" s="34">
        <v>1073188</v>
      </c>
      <c r="E25" s="101"/>
      <c r="F25" s="100"/>
      <c r="G25" s="34"/>
      <c r="H25" s="101"/>
      <c r="I25" s="102"/>
      <c r="J25" s="34"/>
    </row>
    <row r="26" spans="1:10" ht="15.75" customHeight="1" x14ac:dyDescent="0.25">
      <c r="A26" s="98">
        <v>43475</v>
      </c>
      <c r="B26" s="99">
        <v>190182978</v>
      </c>
      <c r="C26" s="412">
        <v>9</v>
      </c>
      <c r="D26" s="34">
        <v>806750</v>
      </c>
      <c r="E26" s="101"/>
      <c r="F26" s="100"/>
      <c r="G26" s="34"/>
      <c r="H26" s="101"/>
      <c r="I26" s="102"/>
      <c r="J26" s="34"/>
    </row>
    <row r="27" spans="1:10" ht="15.75" customHeight="1" x14ac:dyDescent="0.25">
      <c r="A27" s="98">
        <v>43475</v>
      </c>
      <c r="B27" s="99">
        <v>190182993</v>
      </c>
      <c r="C27" s="412">
        <v>8</v>
      </c>
      <c r="D27" s="34">
        <v>808763</v>
      </c>
      <c r="E27" s="101"/>
      <c r="F27" s="100"/>
      <c r="G27" s="34"/>
      <c r="H27" s="101"/>
      <c r="I27" s="102"/>
      <c r="J27" s="34"/>
    </row>
    <row r="28" spans="1:10" ht="15.75" customHeight="1" x14ac:dyDescent="0.25">
      <c r="A28" s="98">
        <v>43476</v>
      </c>
      <c r="B28" s="99">
        <v>190183027</v>
      </c>
      <c r="C28" s="412">
        <v>7</v>
      </c>
      <c r="D28" s="34">
        <v>614250</v>
      </c>
      <c r="E28" s="101"/>
      <c r="F28" s="100"/>
      <c r="G28" s="34"/>
      <c r="H28" s="101"/>
      <c r="I28" s="102"/>
      <c r="J28" s="34"/>
    </row>
    <row r="29" spans="1:10" ht="15.75" customHeight="1" x14ac:dyDescent="0.25">
      <c r="A29" s="98">
        <v>43476</v>
      </c>
      <c r="B29" s="99">
        <v>190183046</v>
      </c>
      <c r="C29" s="412">
        <v>3</v>
      </c>
      <c r="D29" s="34">
        <v>245788</v>
      </c>
      <c r="E29" s="101"/>
      <c r="F29" s="100"/>
      <c r="G29" s="34"/>
      <c r="H29" s="101"/>
      <c r="I29" s="102"/>
      <c r="J29" s="34"/>
    </row>
    <row r="30" spans="1:10" ht="15.75" customHeight="1" x14ac:dyDescent="0.25">
      <c r="A30" s="98">
        <v>43477</v>
      </c>
      <c r="B30" s="99">
        <v>190183073</v>
      </c>
      <c r="C30" s="412">
        <v>4</v>
      </c>
      <c r="D30" s="34">
        <v>350175</v>
      </c>
      <c r="E30" s="101">
        <v>190046817</v>
      </c>
      <c r="F30" s="100">
        <v>4</v>
      </c>
      <c r="G30" s="34">
        <v>398300</v>
      </c>
      <c r="H30" s="101"/>
      <c r="I30" s="102"/>
      <c r="J30" s="34"/>
    </row>
    <row r="31" spans="1:10" ht="15.75" customHeight="1" x14ac:dyDescent="0.25">
      <c r="A31" s="98">
        <v>43477</v>
      </c>
      <c r="B31" s="99">
        <v>190183090</v>
      </c>
      <c r="C31" s="412">
        <v>4</v>
      </c>
      <c r="D31" s="34">
        <v>307825</v>
      </c>
      <c r="E31" s="101"/>
      <c r="F31" s="100"/>
      <c r="G31" s="34"/>
      <c r="H31" s="101"/>
      <c r="I31" s="102"/>
      <c r="J31" s="34"/>
    </row>
    <row r="32" spans="1:10" ht="15.75" customHeight="1" x14ac:dyDescent="0.25">
      <c r="A32" s="98">
        <v>43479</v>
      </c>
      <c r="B32" s="99">
        <v>190183167</v>
      </c>
      <c r="C32" s="412">
        <v>8</v>
      </c>
      <c r="D32" s="34">
        <v>724325</v>
      </c>
      <c r="E32" s="101"/>
      <c r="F32" s="100"/>
      <c r="G32" s="34"/>
      <c r="H32" s="101"/>
      <c r="I32" s="102"/>
      <c r="J32" s="34"/>
    </row>
    <row r="33" spans="1:10" ht="15.75" customHeight="1" x14ac:dyDescent="0.25">
      <c r="A33" s="98">
        <v>43479</v>
      </c>
      <c r="B33" s="99">
        <v>190183181</v>
      </c>
      <c r="C33" s="412">
        <v>11</v>
      </c>
      <c r="D33" s="34">
        <v>1165150</v>
      </c>
      <c r="E33" s="101"/>
      <c r="F33" s="100"/>
      <c r="G33" s="34"/>
      <c r="H33" s="101"/>
      <c r="I33" s="102"/>
      <c r="J33" s="34"/>
    </row>
    <row r="34" spans="1:10" ht="15.75" customHeight="1" x14ac:dyDescent="0.25">
      <c r="A34" s="98">
        <v>43480</v>
      </c>
      <c r="B34" s="99">
        <v>190183210</v>
      </c>
      <c r="C34" s="412">
        <v>10</v>
      </c>
      <c r="D34" s="34">
        <v>855838</v>
      </c>
      <c r="E34" s="101">
        <v>190046838</v>
      </c>
      <c r="F34" s="100">
        <v>1</v>
      </c>
      <c r="G34" s="34">
        <v>75513</v>
      </c>
      <c r="H34" s="101"/>
      <c r="I34" s="102"/>
      <c r="J34" s="34"/>
    </row>
    <row r="35" spans="1:10" ht="15.75" customHeight="1" x14ac:dyDescent="0.25">
      <c r="A35" s="98">
        <v>43480</v>
      </c>
      <c r="B35" s="99">
        <v>190183228</v>
      </c>
      <c r="C35" s="412">
        <v>4</v>
      </c>
      <c r="D35" s="34">
        <v>337838</v>
      </c>
      <c r="E35" s="101"/>
      <c r="F35" s="100"/>
      <c r="G35" s="34"/>
      <c r="H35" s="101"/>
      <c r="I35" s="102"/>
      <c r="J35" s="34"/>
    </row>
    <row r="36" spans="1:10" ht="15.75" customHeight="1" x14ac:dyDescent="0.25">
      <c r="A36" s="98">
        <v>43481</v>
      </c>
      <c r="B36" s="99">
        <v>190183255</v>
      </c>
      <c r="C36" s="412">
        <v>4</v>
      </c>
      <c r="D36" s="34">
        <v>308963</v>
      </c>
      <c r="E36" s="101"/>
      <c r="F36" s="100"/>
      <c r="G36" s="34"/>
      <c r="H36" s="101"/>
      <c r="I36" s="102"/>
      <c r="J36" s="34"/>
    </row>
    <row r="37" spans="1:10" ht="15.75" customHeight="1" x14ac:dyDescent="0.25">
      <c r="A37" s="98">
        <v>43481</v>
      </c>
      <c r="B37" s="99">
        <v>190183279</v>
      </c>
      <c r="C37" s="412">
        <v>1</v>
      </c>
      <c r="D37" s="34">
        <v>77613</v>
      </c>
      <c r="E37" s="101"/>
      <c r="F37" s="100"/>
      <c r="G37" s="34"/>
      <c r="H37" s="101"/>
      <c r="I37" s="102"/>
      <c r="J37" s="34"/>
    </row>
    <row r="38" spans="1:10" ht="15.75" customHeight="1" x14ac:dyDescent="0.25">
      <c r="A38" s="98"/>
      <c r="B38" s="99"/>
      <c r="C38" s="412"/>
      <c r="D38" s="34"/>
      <c r="E38" s="101"/>
      <c r="F38" s="100"/>
      <c r="G38" s="34"/>
      <c r="H38" s="101"/>
      <c r="I38" s="102"/>
      <c r="J38" s="34"/>
    </row>
    <row r="39" spans="1:10" ht="15.75" customHeight="1" x14ac:dyDescent="0.25">
      <c r="A39" s="98"/>
      <c r="B39" s="99"/>
      <c r="C39" s="412"/>
      <c r="D39" s="34"/>
      <c r="E39" s="101"/>
      <c r="F39" s="100"/>
      <c r="G39" s="34"/>
      <c r="H39" s="101"/>
      <c r="I39" s="102"/>
      <c r="J39" s="34"/>
    </row>
    <row r="40" spans="1:10" x14ac:dyDescent="0.25">
      <c r="A40" s="235"/>
      <c r="B40" s="234"/>
      <c r="C40" s="12"/>
      <c r="D40" s="236"/>
      <c r="E40" s="237"/>
      <c r="F40" s="240"/>
      <c r="G40" s="236"/>
      <c r="H40" s="237"/>
      <c r="I40" s="239"/>
      <c r="J40" s="236"/>
    </row>
    <row r="41" spans="1:10" x14ac:dyDescent="0.25">
      <c r="A41" s="235"/>
      <c r="B41" s="223" t="s">
        <v>11</v>
      </c>
      <c r="C41" s="229">
        <f>SUM(C8:C40)</f>
        <v>206</v>
      </c>
      <c r="D41" s="224">
        <f>SUM(D8:D40)</f>
        <v>18850920</v>
      </c>
      <c r="E41" s="223" t="s">
        <v>11</v>
      </c>
      <c r="F41" s="232">
        <f>SUM(F8:F40)</f>
        <v>21</v>
      </c>
      <c r="G41" s="224">
        <f>SUM(G8:G40)</f>
        <v>2126776</v>
      </c>
      <c r="H41" s="232">
        <f>SUM(H8:H40)</f>
        <v>0</v>
      </c>
      <c r="I41" s="232">
        <f>SUM(I8:I40)</f>
        <v>7110953</v>
      </c>
      <c r="J41" s="5"/>
    </row>
    <row r="42" spans="1:10" x14ac:dyDescent="0.25">
      <c r="A42" s="235"/>
      <c r="B42" s="223"/>
      <c r="C42" s="229"/>
      <c r="D42" s="224"/>
      <c r="E42" s="223"/>
      <c r="F42" s="232"/>
      <c r="G42" s="224"/>
      <c r="H42" s="232"/>
      <c r="I42" s="232"/>
      <c r="J42" s="5"/>
    </row>
    <row r="43" spans="1:10" x14ac:dyDescent="0.25">
      <c r="A43" s="225"/>
      <c r="B43" s="226"/>
      <c r="C43" s="12"/>
      <c r="D43" s="236"/>
      <c r="E43" s="223"/>
      <c r="F43" s="240"/>
      <c r="G43" s="413" t="s">
        <v>12</v>
      </c>
      <c r="H43" s="413"/>
      <c r="I43" s="239"/>
      <c r="J43" s="227">
        <f>SUM(D8:D40)</f>
        <v>18850920</v>
      </c>
    </row>
    <row r="44" spans="1:10" x14ac:dyDescent="0.25">
      <c r="A44" s="235"/>
      <c r="B44" s="234"/>
      <c r="C44" s="12"/>
      <c r="D44" s="236"/>
      <c r="E44" s="237"/>
      <c r="F44" s="240"/>
      <c r="G44" s="413" t="s">
        <v>13</v>
      </c>
      <c r="H44" s="413"/>
      <c r="I44" s="239"/>
      <c r="J44" s="227">
        <f>SUM(G8:G40)</f>
        <v>2126776</v>
      </c>
    </row>
    <row r="45" spans="1:10" x14ac:dyDescent="0.25">
      <c r="A45" s="228"/>
      <c r="B45" s="237"/>
      <c r="C45" s="12"/>
      <c r="D45" s="236"/>
      <c r="E45" s="237"/>
      <c r="F45" s="240"/>
      <c r="G45" s="413" t="s">
        <v>14</v>
      </c>
      <c r="H45" s="413"/>
      <c r="I45" s="41"/>
      <c r="J45" s="229">
        <f>J43-J44</f>
        <v>16724144</v>
      </c>
    </row>
    <row r="46" spans="1:10" x14ac:dyDescent="0.25">
      <c r="A46" s="235"/>
      <c r="B46" s="230"/>
      <c r="C46" s="12"/>
      <c r="D46" s="231"/>
      <c r="E46" s="237"/>
      <c r="F46" s="240"/>
      <c r="G46" s="413" t="s">
        <v>15</v>
      </c>
      <c r="H46" s="413"/>
      <c r="I46" s="239"/>
      <c r="J46" s="227">
        <f>SUM(H8:H40)</f>
        <v>0</v>
      </c>
    </row>
    <row r="47" spans="1:10" x14ac:dyDescent="0.25">
      <c r="A47" s="235"/>
      <c r="B47" s="230"/>
      <c r="C47" s="12"/>
      <c r="D47" s="231"/>
      <c r="E47" s="237"/>
      <c r="F47" s="240"/>
      <c r="G47" s="413" t="s">
        <v>16</v>
      </c>
      <c r="H47" s="413"/>
      <c r="I47" s="239"/>
      <c r="J47" s="227">
        <f>J45+J46</f>
        <v>16724144</v>
      </c>
    </row>
    <row r="48" spans="1:10" x14ac:dyDescent="0.25">
      <c r="A48" s="235"/>
      <c r="B48" s="230"/>
      <c r="C48" s="12"/>
      <c r="D48" s="231"/>
      <c r="E48" s="237"/>
      <c r="F48" s="240"/>
      <c r="G48" s="413" t="s">
        <v>5</v>
      </c>
      <c r="H48" s="413"/>
      <c r="I48" s="239"/>
      <c r="J48" s="227">
        <f>SUM(I8:I40)</f>
        <v>7110953</v>
      </c>
    </row>
    <row r="49" spans="1:10" x14ac:dyDescent="0.25">
      <c r="A49" s="235"/>
      <c r="B49" s="230"/>
      <c r="C49" s="12"/>
      <c r="D49" s="231"/>
      <c r="E49" s="237"/>
      <c r="F49" s="240"/>
      <c r="G49" s="413" t="s">
        <v>31</v>
      </c>
      <c r="H49" s="413"/>
      <c r="I49" s="240" t="str">
        <f>IF(J49&gt;0,"SALDO",IF(J49&lt;0,"PIUTANG",IF(J49=0,"LUNAS")))</f>
        <v>PIUTANG</v>
      </c>
      <c r="J49" s="227">
        <f>J48-J47</f>
        <v>-9613191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9:H49"/>
    <mergeCell ref="G43:H43"/>
    <mergeCell ref="G44:H44"/>
    <mergeCell ref="G45:H45"/>
    <mergeCell ref="G46:H46"/>
    <mergeCell ref="G47:H47"/>
    <mergeCell ref="G48:H48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26" activePane="bottomLeft" state="frozen"/>
      <selection pane="bottomLeft" activeCell="B34" sqref="B3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J48*-1</f>
        <v>1280375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3"/>
      <c r="I7" s="457"/>
      <c r="J7" s="427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98">
        <v>43463</v>
      </c>
      <c r="B33" s="99">
        <v>180182389</v>
      </c>
      <c r="C33" s="253">
        <v>19</v>
      </c>
      <c r="D33" s="34">
        <v>2187325</v>
      </c>
      <c r="E33" s="101"/>
      <c r="F33" s="99"/>
      <c r="G33" s="34"/>
      <c r="H33" s="101"/>
      <c r="I33" s="102">
        <v>2190000</v>
      </c>
      <c r="J33" s="34" t="s">
        <v>17</v>
      </c>
      <c r="L33" s="238"/>
    </row>
    <row r="34" spans="1:12" s="233" customFormat="1" x14ac:dyDescent="0.25">
      <c r="A34" s="98">
        <v>43476</v>
      </c>
      <c r="B34" s="99">
        <v>180183005</v>
      </c>
      <c r="C34" s="253">
        <v>16</v>
      </c>
      <c r="D34" s="34">
        <v>1390113</v>
      </c>
      <c r="E34" s="101">
        <v>190046800</v>
      </c>
      <c r="F34" s="99">
        <v>1</v>
      </c>
      <c r="G34" s="34">
        <v>99225</v>
      </c>
      <c r="H34" s="101"/>
      <c r="I34" s="102"/>
      <c r="J34" s="34"/>
      <c r="L34" s="238"/>
    </row>
    <row r="35" spans="1:12" s="233" customFormat="1" x14ac:dyDescent="0.25">
      <c r="A35" s="98"/>
      <c r="B35" s="99"/>
      <c r="C35" s="253"/>
      <c r="D35" s="34"/>
      <c r="E35" s="101"/>
      <c r="F35" s="99"/>
      <c r="G35" s="34"/>
      <c r="H35" s="101"/>
      <c r="I35" s="102"/>
      <c r="J35" s="34"/>
      <c r="L35" s="238"/>
    </row>
    <row r="36" spans="1:12" s="233" customFormat="1" x14ac:dyDescent="0.25">
      <c r="A36" s="98"/>
      <c r="B36" s="99"/>
      <c r="C36" s="253"/>
      <c r="D36" s="34"/>
      <c r="E36" s="101"/>
      <c r="F36" s="99"/>
      <c r="G36" s="34"/>
      <c r="H36" s="101"/>
      <c r="I36" s="102"/>
      <c r="J36" s="34"/>
      <c r="L36" s="238"/>
    </row>
    <row r="37" spans="1:12" s="233" customFormat="1" x14ac:dyDescent="0.25">
      <c r="A37" s="98"/>
      <c r="B37" s="99"/>
      <c r="C37" s="253"/>
      <c r="D37" s="34"/>
      <c r="E37" s="101"/>
      <c r="F37" s="99"/>
      <c r="G37" s="34"/>
      <c r="H37" s="101"/>
      <c r="I37" s="102"/>
      <c r="J37" s="34"/>
      <c r="L37" s="238"/>
    </row>
    <row r="38" spans="1:12" s="233" customFormat="1" x14ac:dyDescent="0.25">
      <c r="A38" s="98"/>
      <c r="B38" s="99"/>
      <c r="C38" s="253"/>
      <c r="D38" s="34"/>
      <c r="E38" s="101"/>
      <c r="F38" s="99"/>
      <c r="G38" s="34"/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838</v>
      </c>
      <c r="D40" s="9"/>
      <c r="E40" s="8" t="s">
        <v>11</v>
      </c>
      <c r="F40" s="8">
        <f>SUM(F8:F39)</f>
        <v>131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3" t="s">
        <v>12</v>
      </c>
      <c r="H42" s="413"/>
      <c r="I42" s="39"/>
      <c r="J42" s="13">
        <f>SUM(D8:D39)</f>
        <v>87642369</v>
      </c>
    </row>
    <row r="43" spans="1:12" x14ac:dyDescent="0.25">
      <c r="A43" s="4"/>
      <c r="B43" s="3"/>
      <c r="C43" s="26"/>
      <c r="D43" s="6"/>
      <c r="E43" s="7"/>
      <c r="F43" s="3"/>
      <c r="G43" s="413" t="s">
        <v>13</v>
      </c>
      <c r="H43" s="413"/>
      <c r="I43" s="39"/>
      <c r="J43" s="13">
        <f>SUM(G8:G39)</f>
        <v>14062994</v>
      </c>
    </row>
    <row r="44" spans="1:12" x14ac:dyDescent="0.25">
      <c r="A44" s="14"/>
      <c r="B44" s="7"/>
      <c r="C44" s="26"/>
      <c r="D44" s="6"/>
      <c r="E44" s="7"/>
      <c r="F44" s="3"/>
      <c r="G44" s="413" t="s">
        <v>14</v>
      </c>
      <c r="H44" s="413"/>
      <c r="I44" s="41"/>
      <c r="J44" s="15">
        <f>J42-J43</f>
        <v>73579375</v>
      </c>
    </row>
    <row r="45" spans="1:12" x14ac:dyDescent="0.25">
      <c r="A45" s="4"/>
      <c r="B45" s="16"/>
      <c r="C45" s="26"/>
      <c r="D45" s="17"/>
      <c r="E45" s="7"/>
      <c r="F45" s="3"/>
      <c r="G45" s="413" t="s">
        <v>15</v>
      </c>
      <c r="H45" s="413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3" t="s">
        <v>16</v>
      </c>
      <c r="H46" s="413"/>
      <c r="I46" s="39"/>
      <c r="J46" s="13">
        <f>J44+J45</f>
        <v>73579375</v>
      </c>
    </row>
    <row r="47" spans="1:12" x14ac:dyDescent="0.25">
      <c r="A47" s="4"/>
      <c r="B47" s="16"/>
      <c r="C47" s="26"/>
      <c r="D47" s="17"/>
      <c r="E47" s="7"/>
      <c r="F47" s="3"/>
      <c r="G47" s="413" t="s">
        <v>5</v>
      </c>
      <c r="H47" s="413"/>
      <c r="I47" s="39"/>
      <c r="J47" s="13">
        <f>SUM(I8:I40)</f>
        <v>72299000</v>
      </c>
    </row>
    <row r="48" spans="1:12" x14ac:dyDescent="0.25">
      <c r="A48" s="4"/>
      <c r="B48" s="16"/>
      <c r="C48" s="26"/>
      <c r="D48" s="17"/>
      <c r="E48" s="7"/>
      <c r="F48" s="3"/>
      <c r="G48" s="413" t="s">
        <v>31</v>
      </c>
      <c r="H48" s="413"/>
      <c r="I48" s="40" t="str">
        <f>IF(J48&gt;0,"SALDO",IF(J48&lt;0,"PIUTANG",IF(J48=0,"LUNAS")))</f>
        <v>PIUTANG</v>
      </c>
      <c r="J48" s="13">
        <f>J47-J46</f>
        <v>-1280375</v>
      </c>
    </row>
  </sheetData>
  <mergeCells count="15">
    <mergeCell ref="G48:H48"/>
    <mergeCell ref="G42:H42"/>
    <mergeCell ref="G43:H43"/>
    <mergeCell ref="G44:H44"/>
    <mergeCell ref="G45:H45"/>
    <mergeCell ref="G46:H46"/>
    <mergeCell ref="G47:H4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44"/>
  <sheetViews>
    <sheetView workbookViewId="0">
      <pane ySplit="7" topLeftCell="A218" activePane="bottomLeft" state="frozen"/>
      <selection pane="bottomLeft" activeCell="B227" sqref="B227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4" t="s">
        <v>22</v>
      </c>
      <c r="G1" s="414"/>
      <c r="H1" s="414"/>
      <c r="I1" s="38" t="s">
        <v>87</v>
      </c>
      <c r="J1" s="20"/>
      <c r="L1" s="37">
        <f>SUM(D218:D223)</f>
        <v>6382690</v>
      </c>
      <c r="M1" s="37">
        <v>6382688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220">
        <f>J238*-1</f>
        <v>6235014</v>
      </c>
      <c r="J2" s="20"/>
      <c r="L2" s="219">
        <f>SUM(H218:H223)</f>
        <v>185000</v>
      </c>
      <c r="M2" s="219">
        <v>101000</v>
      </c>
      <c r="N2" s="219">
        <f>L2-M2</f>
        <v>84000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6567690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5"/>
      <c r="I7" s="457"/>
      <c r="J7" s="427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98">
        <v>43479</v>
      </c>
      <c r="B224" s="99">
        <v>190183155</v>
      </c>
      <c r="C224" s="100">
        <v>1</v>
      </c>
      <c r="D224" s="34">
        <v>141838</v>
      </c>
      <c r="E224" s="101"/>
      <c r="F224" s="99"/>
      <c r="G224" s="34"/>
      <c r="H224" s="102">
        <v>7000</v>
      </c>
      <c r="I224" s="102"/>
      <c r="J224" s="34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98">
        <v>43479</v>
      </c>
      <c r="B225" s="99">
        <v>190183158</v>
      </c>
      <c r="C225" s="100">
        <v>40</v>
      </c>
      <c r="D225" s="34">
        <v>5673500</v>
      </c>
      <c r="E225" s="101"/>
      <c r="F225" s="99"/>
      <c r="G225" s="34"/>
      <c r="H225" s="102">
        <v>90000</v>
      </c>
      <c r="I225" s="102"/>
      <c r="J225" s="34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98">
        <v>43480</v>
      </c>
      <c r="B226" s="99">
        <v>190183197</v>
      </c>
      <c r="C226" s="100">
        <v>1</v>
      </c>
      <c r="D226" s="34">
        <v>141838</v>
      </c>
      <c r="E226" s="101"/>
      <c r="F226" s="99"/>
      <c r="G226" s="34"/>
      <c r="H226" s="102">
        <v>11000</v>
      </c>
      <c r="I226" s="102"/>
      <c r="J226" s="34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98">
        <v>43480</v>
      </c>
      <c r="B227" s="99">
        <v>190183199</v>
      </c>
      <c r="C227" s="100">
        <v>1</v>
      </c>
      <c r="D227" s="34">
        <v>141838</v>
      </c>
      <c r="E227" s="101"/>
      <c r="F227" s="99"/>
      <c r="G227" s="34"/>
      <c r="H227" s="102">
        <v>28000</v>
      </c>
      <c r="I227" s="102"/>
      <c r="J227" s="34"/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98"/>
      <c r="B228" s="99"/>
      <c r="C228" s="100"/>
      <c r="D228" s="34"/>
      <c r="E228" s="101"/>
      <c r="F228" s="99"/>
      <c r="G228" s="34"/>
      <c r="H228" s="102"/>
      <c r="I228" s="102"/>
      <c r="J228" s="34"/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235"/>
      <c r="B229" s="234"/>
      <c r="C229" s="240"/>
      <c r="D229" s="236"/>
      <c r="E229" s="237"/>
      <c r="F229" s="234"/>
      <c r="G229" s="236"/>
      <c r="H229" s="239"/>
      <c r="I229" s="239"/>
      <c r="J229" s="236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4"/>
      <c r="B230" s="8" t="s">
        <v>11</v>
      </c>
      <c r="C230" s="77">
        <f>SUM(C8:C229)</f>
        <v>966</v>
      </c>
      <c r="D230" s="9"/>
      <c r="E230" s="223" t="s">
        <v>11</v>
      </c>
      <c r="F230" s="223">
        <f>SUM(F8:F229)</f>
        <v>1</v>
      </c>
      <c r="G230" s="224">
        <f>SUM(G8:G229)</f>
        <v>98525</v>
      </c>
      <c r="H230" s="239"/>
      <c r="I230" s="239"/>
      <c r="J230" s="236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4"/>
      <c r="B231" s="8"/>
      <c r="C231" s="77"/>
      <c r="D231" s="9"/>
      <c r="E231" s="237"/>
      <c r="F231" s="234"/>
      <c r="G231" s="236"/>
      <c r="H231" s="239"/>
      <c r="I231" s="239"/>
      <c r="J231" s="236"/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10"/>
      <c r="B232" s="11"/>
      <c r="C232" s="40"/>
      <c r="D232" s="6"/>
      <c r="E232" s="8"/>
      <c r="F232" s="234"/>
      <c r="G232" s="413" t="s">
        <v>12</v>
      </c>
      <c r="H232" s="413"/>
      <c r="I232" s="39"/>
      <c r="J232" s="13">
        <f>SUM(D8:D229)</f>
        <v>88997572</v>
      </c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4"/>
      <c r="B233" s="3"/>
      <c r="C233" s="40"/>
      <c r="D233" s="6"/>
      <c r="E233" s="8"/>
      <c r="F233" s="234"/>
      <c r="G233" s="413" t="s">
        <v>13</v>
      </c>
      <c r="H233" s="413"/>
      <c r="I233" s="39"/>
      <c r="J233" s="13">
        <f>SUM(G8:G229)</f>
        <v>98525</v>
      </c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14"/>
      <c r="B234" s="7"/>
      <c r="C234" s="40"/>
      <c r="D234" s="6"/>
      <c r="E234" s="7"/>
      <c r="F234" s="234"/>
      <c r="G234" s="413" t="s">
        <v>14</v>
      </c>
      <c r="H234" s="413"/>
      <c r="I234" s="41"/>
      <c r="J234" s="15">
        <f>J232-J233</f>
        <v>88899047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4"/>
      <c r="B235" s="16"/>
      <c r="C235" s="40"/>
      <c r="D235" s="17"/>
      <c r="E235" s="7"/>
      <c r="F235" s="8"/>
      <c r="G235" s="413" t="s">
        <v>15</v>
      </c>
      <c r="H235" s="413"/>
      <c r="I235" s="39"/>
      <c r="J235" s="13">
        <f>SUM(H8:H231)</f>
        <v>5193500</v>
      </c>
      <c r="K235" s="219"/>
      <c r="L235" s="219"/>
      <c r="M235" s="219"/>
      <c r="N235" s="219"/>
      <c r="O235" s="219"/>
      <c r="P235" s="219"/>
    </row>
    <row r="236" spans="1:16" x14ac:dyDescent="0.25">
      <c r="A236" s="4"/>
      <c r="B236" s="16"/>
      <c r="C236" s="40"/>
      <c r="D236" s="17"/>
      <c r="E236" s="7"/>
      <c r="F236" s="8"/>
      <c r="G236" s="413" t="s">
        <v>16</v>
      </c>
      <c r="H236" s="413"/>
      <c r="I236" s="39"/>
      <c r="J236" s="13">
        <f>J234+J235</f>
        <v>94092547</v>
      </c>
    </row>
    <row r="237" spans="1:16" x14ac:dyDescent="0.25">
      <c r="A237" s="4"/>
      <c r="B237" s="16"/>
      <c r="C237" s="40"/>
      <c r="D237" s="17"/>
      <c r="E237" s="7"/>
      <c r="F237" s="3"/>
      <c r="G237" s="413" t="s">
        <v>5</v>
      </c>
      <c r="H237" s="413"/>
      <c r="I237" s="39"/>
      <c r="J237" s="13">
        <f>SUM(I8:I231)</f>
        <v>87857533</v>
      </c>
    </row>
    <row r="238" spans="1:16" x14ac:dyDescent="0.25">
      <c r="A238" s="4"/>
      <c r="B238" s="16"/>
      <c r="C238" s="40"/>
      <c r="D238" s="17"/>
      <c r="E238" s="7"/>
      <c r="F238" s="3"/>
      <c r="G238" s="413" t="s">
        <v>31</v>
      </c>
      <c r="H238" s="413"/>
      <c r="I238" s="40" t="str">
        <f>IF(J238&gt;0,"SALDO",IF(J238&lt;0,"PIUTANG",IF(J238=0,"LUNAS")))</f>
        <v>PIUTANG</v>
      </c>
      <c r="J238" s="13">
        <f>J237-J236</f>
        <v>-6235014</v>
      </c>
    </row>
    <row r="239" spans="1:16" x14ac:dyDescent="0.25">
      <c r="F239" s="37"/>
      <c r="G239" s="37"/>
      <c r="J239" s="37"/>
    </row>
    <row r="240" spans="1:16" x14ac:dyDescent="0.25">
      <c r="C240" s="37"/>
      <c r="D240" s="37"/>
      <c r="F240" s="37"/>
      <c r="G240" s="37"/>
      <c r="J240" s="37"/>
      <c r="L240"/>
      <c r="M240"/>
      <c r="N240"/>
      <c r="O240"/>
      <c r="P240"/>
    </row>
    <row r="241" spans="1:16" x14ac:dyDescent="0.25">
      <c r="C241" s="37"/>
      <c r="D241" s="37"/>
      <c r="F241" s="37"/>
      <c r="G241" s="37"/>
      <c r="J241" s="37"/>
      <c r="L241"/>
      <c r="M241"/>
      <c r="N241"/>
      <c r="O241"/>
      <c r="P241"/>
    </row>
    <row r="242" spans="1:16" x14ac:dyDescent="0.25">
      <c r="A242" s="404">
        <v>43411</v>
      </c>
      <c r="C242" s="37"/>
      <c r="D242" s="37"/>
      <c r="F242" s="37"/>
      <c r="G242" s="37"/>
      <c r="J242" s="37"/>
      <c r="L242"/>
      <c r="M242"/>
      <c r="N242"/>
      <c r="O242"/>
      <c r="P242"/>
    </row>
    <row r="243" spans="1:16" x14ac:dyDescent="0.25">
      <c r="C243" s="37"/>
      <c r="D243" s="37"/>
      <c r="F243" s="37"/>
      <c r="G243" s="37"/>
      <c r="J243" s="37"/>
      <c r="L243"/>
      <c r="M243"/>
      <c r="N243"/>
      <c r="O243"/>
      <c r="P243"/>
    </row>
    <row r="244" spans="1:16" x14ac:dyDescent="0.25">
      <c r="C244" s="37"/>
      <c r="D244" s="37"/>
      <c r="L244"/>
      <c r="M244"/>
      <c r="N244"/>
      <c r="O244"/>
      <c r="P244"/>
    </row>
  </sheetData>
  <mergeCells count="15">
    <mergeCell ref="G238:H238"/>
    <mergeCell ref="G232:H232"/>
    <mergeCell ref="G233:H233"/>
    <mergeCell ref="G234:H234"/>
    <mergeCell ref="G235:H235"/>
    <mergeCell ref="G236:H236"/>
    <mergeCell ref="G237:H237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98"/>
  <sheetViews>
    <sheetView workbookViewId="0">
      <pane ySplit="7" topLeftCell="A70" activePane="bottomLeft" state="frozen"/>
      <selection pane="bottomLeft" activeCell="B78" sqref="B78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4" t="s">
        <v>22</v>
      </c>
      <c r="G1" s="414"/>
      <c r="H1" s="414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J92*-1</f>
        <v>720479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0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7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98">
        <v>43458</v>
      </c>
      <c r="B74" s="99"/>
      <c r="C74" s="100"/>
      <c r="D74" s="34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98">
        <v>43461</v>
      </c>
      <c r="B75" s="99">
        <v>180182306</v>
      </c>
      <c r="C75" s="100">
        <v>20</v>
      </c>
      <c r="D75" s="34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98">
        <v>43469</v>
      </c>
      <c r="B76" s="99"/>
      <c r="C76" s="100"/>
      <c r="D76" s="34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98">
        <v>43470</v>
      </c>
      <c r="B77" s="99"/>
      <c r="C77" s="100"/>
      <c r="D77" s="34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98">
        <v>43471</v>
      </c>
      <c r="B78" s="99">
        <v>190182752</v>
      </c>
      <c r="C78" s="100">
        <v>17</v>
      </c>
      <c r="D78" s="34">
        <v>1764788</v>
      </c>
      <c r="E78" s="101"/>
      <c r="F78" s="99"/>
      <c r="G78" s="34"/>
      <c r="H78" s="102"/>
      <c r="I78" s="102"/>
      <c r="J78" s="34"/>
    </row>
    <row r="79" spans="1:10" x14ac:dyDescent="0.25">
      <c r="A79" s="98">
        <v>43472</v>
      </c>
      <c r="B79" s="99">
        <v>190182802</v>
      </c>
      <c r="C79" s="100">
        <v>13</v>
      </c>
      <c r="D79" s="34">
        <v>1352838</v>
      </c>
      <c r="E79" s="101">
        <v>190046762</v>
      </c>
      <c r="F79" s="99">
        <v>6</v>
      </c>
      <c r="G79" s="34">
        <v>658438</v>
      </c>
      <c r="H79" s="102"/>
      <c r="I79" s="102"/>
      <c r="J79" s="34"/>
    </row>
    <row r="80" spans="1:10" x14ac:dyDescent="0.25">
      <c r="A80" s="98">
        <v>43475</v>
      </c>
      <c r="B80" s="99"/>
      <c r="C80" s="100"/>
      <c r="D80" s="34"/>
      <c r="E80" s="99">
        <v>190046791</v>
      </c>
      <c r="F80" s="100">
        <v>1</v>
      </c>
      <c r="G80" s="34">
        <v>130025</v>
      </c>
      <c r="H80" s="102"/>
      <c r="I80" s="102"/>
      <c r="J80" s="34"/>
    </row>
    <row r="81" spans="1:16" x14ac:dyDescent="0.25">
      <c r="A81" s="98">
        <v>43479</v>
      </c>
      <c r="B81" s="99"/>
      <c r="C81" s="100"/>
      <c r="D81" s="34"/>
      <c r="E81" s="101"/>
      <c r="F81" s="99"/>
      <c r="G81" s="34"/>
      <c r="H81" s="102"/>
      <c r="I81" s="102">
        <v>3500000</v>
      </c>
      <c r="J81" s="34" t="s">
        <v>17</v>
      </c>
    </row>
    <row r="82" spans="1:16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6" x14ac:dyDescent="0.25">
      <c r="A83" s="235"/>
      <c r="B83" s="234"/>
      <c r="C83" s="240"/>
      <c r="D83" s="236"/>
      <c r="E83" s="237"/>
      <c r="F83" s="234"/>
      <c r="G83" s="236"/>
      <c r="H83" s="239"/>
      <c r="I83" s="239"/>
      <c r="J83" s="236"/>
    </row>
    <row r="84" spans="1:16" x14ac:dyDescent="0.25">
      <c r="A84" s="235"/>
      <c r="B84" s="223" t="s">
        <v>11</v>
      </c>
      <c r="C84" s="232">
        <f>SUM(C8:C83)</f>
        <v>1328</v>
      </c>
      <c r="D84" s="224"/>
      <c r="E84" s="223" t="s">
        <v>11</v>
      </c>
      <c r="F84" s="223">
        <f>SUM(F8:F83)</f>
        <v>216</v>
      </c>
      <c r="G84" s="224">
        <f>SUM(G8:G83)</f>
        <v>22591106</v>
      </c>
      <c r="H84" s="239"/>
      <c r="I84" s="239"/>
      <c r="J84" s="236"/>
    </row>
    <row r="85" spans="1:16" x14ac:dyDescent="0.25">
      <c r="A85" s="235"/>
      <c r="B85" s="223"/>
      <c r="C85" s="232"/>
      <c r="D85" s="224"/>
      <c r="E85" s="237"/>
      <c r="F85" s="234"/>
      <c r="G85" s="236"/>
      <c r="H85" s="239"/>
      <c r="I85" s="239"/>
      <c r="J85" s="236"/>
    </row>
    <row r="86" spans="1:16" x14ac:dyDescent="0.25">
      <c r="A86" s="225"/>
      <c r="B86" s="226"/>
      <c r="C86" s="240"/>
      <c r="D86" s="236"/>
      <c r="E86" s="223"/>
      <c r="F86" s="234"/>
      <c r="G86" s="413" t="s">
        <v>12</v>
      </c>
      <c r="H86" s="413"/>
      <c r="I86" s="239"/>
      <c r="J86" s="227">
        <f>SUM(D8:D83)</f>
        <v>139168761</v>
      </c>
    </row>
    <row r="87" spans="1:16" x14ac:dyDescent="0.25">
      <c r="A87" s="235"/>
      <c r="B87" s="234"/>
      <c r="C87" s="240"/>
      <c r="D87" s="236"/>
      <c r="E87" s="223"/>
      <c r="F87" s="234"/>
      <c r="G87" s="413" t="s">
        <v>13</v>
      </c>
      <c r="H87" s="413"/>
      <c r="I87" s="239"/>
      <c r="J87" s="227">
        <f>SUM(G8:G83)</f>
        <v>22591106</v>
      </c>
    </row>
    <row r="88" spans="1:16" x14ac:dyDescent="0.25">
      <c r="A88" s="228"/>
      <c r="B88" s="237"/>
      <c r="C88" s="240"/>
      <c r="D88" s="236"/>
      <c r="E88" s="237"/>
      <c r="F88" s="234"/>
      <c r="G88" s="413" t="s">
        <v>14</v>
      </c>
      <c r="H88" s="413"/>
      <c r="I88" s="41"/>
      <c r="J88" s="229">
        <f>J86-J87</f>
        <v>116577655</v>
      </c>
    </row>
    <row r="89" spans="1:16" x14ac:dyDescent="0.25">
      <c r="A89" s="235"/>
      <c r="B89" s="230"/>
      <c r="C89" s="240"/>
      <c r="D89" s="231"/>
      <c r="E89" s="237"/>
      <c r="F89" s="223"/>
      <c r="G89" s="413" t="s">
        <v>15</v>
      </c>
      <c r="H89" s="413"/>
      <c r="I89" s="239"/>
      <c r="J89" s="227">
        <f>SUM(H8:H85)</f>
        <v>0</v>
      </c>
    </row>
    <row r="90" spans="1:16" x14ac:dyDescent="0.25">
      <c r="A90" s="235"/>
      <c r="B90" s="230"/>
      <c r="C90" s="240"/>
      <c r="D90" s="231"/>
      <c r="E90" s="237"/>
      <c r="F90" s="223"/>
      <c r="G90" s="413" t="s">
        <v>16</v>
      </c>
      <c r="H90" s="413"/>
      <c r="I90" s="239"/>
      <c r="J90" s="227">
        <f>J88+J89</f>
        <v>116577655</v>
      </c>
    </row>
    <row r="91" spans="1:16" x14ac:dyDescent="0.25">
      <c r="A91" s="235"/>
      <c r="B91" s="230"/>
      <c r="C91" s="240"/>
      <c r="D91" s="231"/>
      <c r="E91" s="237"/>
      <c r="F91" s="234"/>
      <c r="G91" s="413" t="s">
        <v>5</v>
      </c>
      <c r="H91" s="413"/>
      <c r="I91" s="239"/>
      <c r="J91" s="227">
        <f>SUM(I8:I85)</f>
        <v>115857176</v>
      </c>
    </row>
    <row r="92" spans="1:16" x14ac:dyDescent="0.25">
      <c r="A92" s="235"/>
      <c r="B92" s="230"/>
      <c r="C92" s="240"/>
      <c r="D92" s="231"/>
      <c r="E92" s="237"/>
      <c r="F92" s="234"/>
      <c r="G92" s="413" t="s">
        <v>31</v>
      </c>
      <c r="H92" s="413"/>
      <c r="I92" s="240" t="str">
        <f>IF(J92&gt;0,"SALDO",IF(J92&lt;0,"PIUTANG",IF(J92=0,"LUNAS")))</f>
        <v>PIUTANG</v>
      </c>
      <c r="J92" s="227">
        <f>J91-J90</f>
        <v>-720479</v>
      </c>
    </row>
    <row r="93" spans="1:16" x14ac:dyDescent="0.25">
      <c r="F93" s="219"/>
      <c r="G93" s="219"/>
      <c r="J93" s="219"/>
    </row>
    <row r="94" spans="1:16" x14ac:dyDescent="0.25">
      <c r="C94" s="219"/>
      <c r="D94" s="219"/>
      <c r="F94" s="219"/>
      <c r="G94" s="219"/>
      <c r="J94" s="219"/>
      <c r="M94" s="233"/>
      <c r="N94" s="233"/>
      <c r="O94" s="233"/>
      <c r="P94" s="233"/>
    </row>
    <row r="95" spans="1:16" x14ac:dyDescent="0.25">
      <c r="C95" s="219"/>
      <c r="D95" s="219"/>
      <c r="F95" s="219"/>
      <c r="G95" s="219"/>
      <c r="J95" s="219"/>
      <c r="L95" s="238"/>
      <c r="M95" s="233"/>
      <c r="N95" s="233"/>
      <c r="O95" s="233"/>
      <c r="P95" s="233"/>
    </row>
    <row r="96" spans="1:16" x14ac:dyDescent="0.25">
      <c r="C96" s="219"/>
      <c r="D96" s="219"/>
      <c r="F96" s="219"/>
      <c r="G96" s="219"/>
      <c r="J96" s="219"/>
      <c r="L96" s="238"/>
      <c r="M96" s="233"/>
      <c r="N96" s="233"/>
      <c r="O96" s="233"/>
      <c r="P96" s="233"/>
    </row>
    <row r="97" spans="3:16" x14ac:dyDescent="0.25">
      <c r="C97" s="219"/>
      <c r="D97" s="219"/>
      <c r="F97" s="219"/>
      <c r="G97" s="219"/>
      <c r="J97" s="219"/>
      <c r="L97" s="233"/>
      <c r="M97" s="233"/>
      <c r="N97" s="233"/>
      <c r="O97" s="233"/>
      <c r="P97" s="233"/>
    </row>
    <row r="98" spans="3:16" x14ac:dyDescent="0.25">
      <c r="C98" s="219"/>
      <c r="D98" s="219"/>
      <c r="L98" s="233"/>
      <c r="M98" s="233"/>
      <c r="N98" s="233"/>
      <c r="O98" s="233"/>
      <c r="P98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2:H92"/>
    <mergeCell ref="G86:H86"/>
    <mergeCell ref="G87:H87"/>
    <mergeCell ref="G88:H88"/>
    <mergeCell ref="G89:H89"/>
    <mergeCell ref="G90:H90"/>
    <mergeCell ref="G91:H91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5"/>
  <sheetViews>
    <sheetView workbookViewId="0">
      <pane ySplit="7" topLeftCell="A19" activePane="bottomLeft" state="frozen"/>
      <selection pane="bottomLeft" activeCell="N32" sqref="N32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4" t="s">
        <v>22</v>
      </c>
      <c r="G1" s="414"/>
      <c r="H1" s="414"/>
      <c r="I1" s="220"/>
      <c r="J1" s="218"/>
      <c r="L1" s="219">
        <f>SUM(D21:D22)</f>
        <v>929338</v>
      </c>
      <c r="M1" s="219">
        <f>D21-I2</f>
        <v>-247553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J39*-1</f>
        <v>556253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3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7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98">
        <v>43456</v>
      </c>
      <c r="B24" s="99">
        <v>180180892</v>
      </c>
      <c r="C24" s="100">
        <v>8</v>
      </c>
      <c r="D24" s="34">
        <v>738413</v>
      </c>
      <c r="E24" s="101"/>
      <c r="F24" s="99"/>
      <c r="G24" s="34"/>
      <c r="H24" s="102">
        <v>60000</v>
      </c>
      <c r="I24" s="102">
        <v>835000</v>
      </c>
      <c r="J24" s="34" t="s">
        <v>17</v>
      </c>
    </row>
    <row r="25" spans="1:12" x14ac:dyDescent="0.25">
      <c r="A25" s="98">
        <v>43473</v>
      </c>
      <c r="B25" s="99">
        <v>190182864</v>
      </c>
      <c r="C25" s="100">
        <v>7</v>
      </c>
      <c r="D25" s="34">
        <v>692300</v>
      </c>
      <c r="E25" s="101"/>
      <c r="F25" s="99"/>
      <c r="G25" s="34"/>
      <c r="H25" s="102">
        <v>66000</v>
      </c>
      <c r="I25" s="102"/>
      <c r="J25" s="34"/>
    </row>
    <row r="26" spans="1:12" x14ac:dyDescent="0.25">
      <c r="A26" s="98">
        <v>43475</v>
      </c>
      <c r="B26" s="99"/>
      <c r="C26" s="100"/>
      <c r="D26" s="34"/>
      <c r="E26" s="101">
        <v>190046793</v>
      </c>
      <c r="F26" s="99">
        <v>2</v>
      </c>
      <c r="G26" s="34">
        <v>201075</v>
      </c>
      <c r="H26" s="102"/>
      <c r="I26" s="102"/>
      <c r="J26" s="34"/>
    </row>
    <row r="27" spans="1:12" x14ac:dyDescent="0.25">
      <c r="A27" s="98"/>
      <c r="B27" s="99"/>
      <c r="C27" s="100"/>
      <c r="D27" s="34"/>
      <c r="E27" s="101"/>
      <c r="F27" s="99"/>
      <c r="G27" s="34"/>
      <c r="H27" s="102"/>
      <c r="I27" s="102"/>
      <c r="J27" s="34"/>
    </row>
    <row r="28" spans="1:12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</row>
    <row r="29" spans="1:12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2" x14ac:dyDescent="0.25">
      <c r="A30" s="235"/>
      <c r="B30" s="234"/>
      <c r="C30" s="240"/>
      <c r="D30" s="236"/>
      <c r="E30" s="237"/>
      <c r="F30" s="234"/>
      <c r="G30" s="236"/>
      <c r="H30" s="239"/>
      <c r="I30" s="239"/>
      <c r="J30" s="236"/>
    </row>
    <row r="31" spans="1:12" x14ac:dyDescent="0.25">
      <c r="A31" s="235"/>
      <c r="B31" s="223" t="s">
        <v>11</v>
      </c>
      <c r="C31" s="232">
        <f>SUM(C8:C30)</f>
        <v>435</v>
      </c>
      <c r="D31" s="224"/>
      <c r="E31" s="223" t="s">
        <v>11</v>
      </c>
      <c r="F31" s="223">
        <f>SUM(F8:F30)</f>
        <v>85</v>
      </c>
      <c r="G31" s="224">
        <f>SUM(G8:G30)</f>
        <v>8868127</v>
      </c>
      <c r="H31" s="239"/>
      <c r="I31" s="239"/>
      <c r="J31" s="236"/>
    </row>
    <row r="32" spans="1:12" x14ac:dyDescent="0.25">
      <c r="A32" s="235"/>
      <c r="B32" s="223"/>
      <c r="C32" s="232"/>
      <c r="D32" s="224"/>
      <c r="E32" s="237"/>
      <c r="F32" s="234"/>
      <c r="G32" s="236"/>
      <c r="H32" s="239"/>
      <c r="I32" s="239"/>
      <c r="J32" s="236"/>
    </row>
    <row r="33" spans="1:16" x14ac:dyDescent="0.25">
      <c r="A33" s="225"/>
      <c r="B33" s="226"/>
      <c r="C33" s="240"/>
      <c r="D33" s="236"/>
      <c r="E33" s="223"/>
      <c r="F33" s="234"/>
      <c r="G33" s="413" t="s">
        <v>12</v>
      </c>
      <c r="H33" s="413"/>
      <c r="I33" s="239"/>
      <c r="J33" s="227">
        <f>SUM(D8:D30)</f>
        <v>43869880</v>
      </c>
    </row>
    <row r="34" spans="1:16" x14ac:dyDescent="0.25">
      <c r="A34" s="235"/>
      <c r="B34" s="234"/>
      <c r="C34" s="240"/>
      <c r="D34" s="236"/>
      <c r="E34" s="223"/>
      <c r="F34" s="234"/>
      <c r="G34" s="413" t="s">
        <v>13</v>
      </c>
      <c r="H34" s="413"/>
      <c r="I34" s="239"/>
      <c r="J34" s="227">
        <f>SUM(G8:G30)</f>
        <v>8868127</v>
      </c>
    </row>
    <row r="35" spans="1:16" x14ac:dyDescent="0.25">
      <c r="A35" s="228"/>
      <c r="B35" s="237"/>
      <c r="C35" s="240"/>
      <c r="D35" s="236"/>
      <c r="E35" s="237"/>
      <c r="F35" s="234"/>
      <c r="G35" s="413" t="s">
        <v>14</v>
      </c>
      <c r="H35" s="413"/>
      <c r="I35" s="41"/>
      <c r="J35" s="229">
        <f>J33-J34</f>
        <v>35001753</v>
      </c>
    </row>
    <row r="36" spans="1:16" x14ac:dyDescent="0.25">
      <c r="A36" s="235"/>
      <c r="B36" s="230"/>
      <c r="C36" s="240"/>
      <c r="D36" s="231"/>
      <c r="E36" s="237"/>
      <c r="F36" s="223"/>
      <c r="G36" s="413" t="s">
        <v>15</v>
      </c>
      <c r="H36" s="413"/>
      <c r="I36" s="239"/>
      <c r="J36" s="227">
        <f>SUM(H8:H32)</f>
        <v>126000</v>
      </c>
    </row>
    <row r="37" spans="1:16" x14ac:dyDescent="0.25">
      <c r="A37" s="235"/>
      <c r="B37" s="230"/>
      <c r="C37" s="240"/>
      <c r="D37" s="231"/>
      <c r="E37" s="237"/>
      <c r="F37" s="223"/>
      <c r="G37" s="413" t="s">
        <v>16</v>
      </c>
      <c r="H37" s="413"/>
      <c r="I37" s="239"/>
      <c r="J37" s="227">
        <f>J35+J36</f>
        <v>35127753</v>
      </c>
    </row>
    <row r="38" spans="1:16" x14ac:dyDescent="0.25">
      <c r="A38" s="235"/>
      <c r="B38" s="230"/>
      <c r="C38" s="240"/>
      <c r="D38" s="231"/>
      <c r="E38" s="237"/>
      <c r="F38" s="234"/>
      <c r="G38" s="413" t="s">
        <v>5</v>
      </c>
      <c r="H38" s="413"/>
      <c r="I38" s="239"/>
      <c r="J38" s="227">
        <f>SUM(I8:I32)</f>
        <v>34571500</v>
      </c>
    </row>
    <row r="39" spans="1:16" x14ac:dyDescent="0.25">
      <c r="A39" s="235"/>
      <c r="B39" s="230"/>
      <c r="C39" s="240"/>
      <c r="D39" s="231"/>
      <c r="E39" s="237"/>
      <c r="F39" s="234"/>
      <c r="G39" s="413" t="s">
        <v>31</v>
      </c>
      <c r="H39" s="413"/>
      <c r="I39" s="240" t="str">
        <f>IF(J39&gt;0,"SALDO",IF(J39&lt;0,"PIUTANG",IF(J39=0,"LUNAS")))</f>
        <v>PIUTANG</v>
      </c>
      <c r="J39" s="227">
        <f>J38-J37</f>
        <v>-556253</v>
      </c>
    </row>
    <row r="40" spans="1:16" x14ac:dyDescent="0.25">
      <c r="F40" s="219"/>
      <c r="G40" s="219"/>
      <c r="J40" s="219"/>
    </row>
    <row r="41" spans="1:16" x14ac:dyDescent="0.25">
      <c r="C41" s="219"/>
      <c r="D41" s="219"/>
      <c r="F41" s="219"/>
      <c r="G41" s="219"/>
      <c r="J41" s="219"/>
      <c r="L41" s="233"/>
      <c r="M41" s="233"/>
      <c r="N41" s="233"/>
      <c r="O41" s="233"/>
      <c r="P41" s="233"/>
    </row>
    <row r="42" spans="1:16" x14ac:dyDescent="0.25">
      <c r="C42" s="219"/>
      <c r="D42" s="219"/>
      <c r="F42" s="219"/>
      <c r="G42" s="219"/>
      <c r="J42" s="219"/>
      <c r="L42" s="233"/>
      <c r="M42" s="233"/>
      <c r="N42" s="233"/>
      <c r="O42" s="233"/>
      <c r="P42" s="233"/>
    </row>
    <row r="43" spans="1:16" x14ac:dyDescent="0.25">
      <c r="C43" s="219"/>
      <c r="D43" s="219"/>
      <c r="F43" s="219"/>
      <c r="G43" s="219"/>
      <c r="J43" s="219"/>
      <c r="L43" s="233"/>
      <c r="M43" s="233"/>
      <c r="N43" s="233"/>
      <c r="O43" s="233"/>
      <c r="P43" s="233"/>
    </row>
    <row r="44" spans="1:16" x14ac:dyDescent="0.25">
      <c r="C44" s="219"/>
      <c r="D44" s="219"/>
      <c r="F44" s="219"/>
      <c r="G44" s="219"/>
      <c r="J44" s="219"/>
      <c r="L44" s="233"/>
      <c r="M44" s="233"/>
      <c r="N44" s="233"/>
      <c r="O44" s="233"/>
      <c r="P44" s="233"/>
    </row>
    <row r="45" spans="1:16" x14ac:dyDescent="0.25">
      <c r="C45" s="219"/>
      <c r="D45" s="219"/>
      <c r="L45" s="233"/>
      <c r="M45" s="233"/>
      <c r="N45" s="233"/>
      <c r="O45" s="233"/>
      <c r="P45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9:H39"/>
    <mergeCell ref="G33:H33"/>
    <mergeCell ref="G34:H34"/>
    <mergeCell ref="G35:H35"/>
    <mergeCell ref="G36:H36"/>
    <mergeCell ref="G37:H37"/>
    <mergeCell ref="G38:H3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4" t="s">
        <v>21</v>
      </c>
      <c r="G2" s="414"/>
      <c r="H2" s="414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5"/>
      <c r="I7" s="457"/>
      <c r="J7" s="427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3" t="s">
        <v>12</v>
      </c>
      <c r="H46" s="413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3" t="s">
        <v>13</v>
      </c>
      <c r="H47" s="413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3" t="s">
        <v>14</v>
      </c>
      <c r="H48" s="413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3" t="s">
        <v>15</v>
      </c>
      <c r="H49" s="413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3" t="s">
        <v>16</v>
      </c>
      <c r="H50" s="413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3" t="s">
        <v>5</v>
      </c>
      <c r="H51" s="413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3" t="s">
        <v>31</v>
      </c>
      <c r="H52" s="413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H63" sqref="H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J75*-1</f>
        <v>419663</v>
      </c>
      <c r="J2" s="20"/>
      <c r="M2" s="219">
        <v>144000</v>
      </c>
      <c r="N2" s="219">
        <f>M2*1.15</f>
        <v>165600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13" t="s">
        <v>12</v>
      </c>
      <c r="H69" s="413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13" t="s">
        <v>13</v>
      </c>
      <c r="H70" s="413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13" t="s">
        <v>14</v>
      </c>
      <c r="H71" s="413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13" t="s">
        <v>15</v>
      </c>
      <c r="H72" s="413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13" t="s">
        <v>16</v>
      </c>
      <c r="H73" s="413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13" t="s">
        <v>5</v>
      </c>
      <c r="H74" s="413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13" t="s">
        <v>31</v>
      </c>
      <c r="H75" s="413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63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0"/>
  <sheetViews>
    <sheetView workbookViewId="0">
      <pane ySplit="6" topLeftCell="A13" activePane="bottomLeft" state="frozen"/>
      <selection pane="bottomLeft" activeCell="I21" sqref="I21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8" t="s">
        <v>22</v>
      </c>
      <c r="G1" s="458"/>
      <c r="H1" s="458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8" t="s">
        <v>21</v>
      </c>
      <c r="G2" s="458"/>
      <c r="H2" s="458"/>
      <c r="I2" s="135">
        <f>J40*-1</f>
        <v>1471789</v>
      </c>
      <c r="J2" s="131"/>
      <c r="L2" s="37"/>
      <c r="M2" s="37">
        <f>SUM(D22:D24)</f>
        <v>915338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59"/>
      <c r="B4" s="459"/>
      <c r="C4" s="459"/>
      <c r="D4" s="459"/>
      <c r="E4" s="459"/>
      <c r="F4" s="459"/>
      <c r="G4" s="459"/>
      <c r="H4" s="459"/>
      <c r="I4" s="459"/>
      <c r="J4" s="459"/>
      <c r="L4" s="37"/>
      <c r="M4" s="37">
        <f>M2-M3</f>
        <v>915338</v>
      </c>
      <c r="N4" s="37"/>
      <c r="O4" s="37"/>
      <c r="P4" s="37"/>
      <c r="Q4" s="37"/>
    </row>
    <row r="5" spans="1:17" x14ac:dyDescent="0.25">
      <c r="A5" s="460" t="s">
        <v>2</v>
      </c>
      <c r="B5" s="461" t="s">
        <v>3</v>
      </c>
      <c r="C5" s="461"/>
      <c r="D5" s="461"/>
      <c r="E5" s="461"/>
      <c r="F5" s="461"/>
      <c r="G5" s="461"/>
      <c r="H5" s="461" t="s">
        <v>4</v>
      </c>
      <c r="I5" s="462" t="s">
        <v>5</v>
      </c>
      <c r="J5" s="463" t="s">
        <v>6</v>
      </c>
      <c r="L5" s="37"/>
      <c r="M5" s="37"/>
      <c r="N5" s="37"/>
      <c r="O5" s="37"/>
      <c r="P5" s="37"/>
      <c r="Q5" s="37"/>
    </row>
    <row r="6" spans="1:17" x14ac:dyDescent="0.25">
      <c r="A6" s="460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1"/>
      <c r="I6" s="462"/>
      <c r="J6" s="463"/>
    </row>
    <row r="7" spans="1:17" x14ac:dyDescent="0.25">
      <c r="A7" s="98">
        <v>43395</v>
      </c>
      <c r="B7" s="261">
        <v>180177836</v>
      </c>
      <c r="C7" s="262">
        <v>14</v>
      </c>
      <c r="D7" s="263">
        <v>1391250</v>
      </c>
      <c r="E7" s="99">
        <v>180045835</v>
      </c>
      <c r="F7" s="100">
        <v>6</v>
      </c>
      <c r="G7" s="147">
        <v>606025</v>
      </c>
      <c r="H7" s="102">
        <v>80000</v>
      </c>
      <c r="I7" s="102"/>
      <c r="J7" s="34"/>
    </row>
    <row r="8" spans="1:17" s="233" customFormat="1" x14ac:dyDescent="0.25">
      <c r="A8" s="98">
        <v>43402</v>
      </c>
      <c r="B8" s="261"/>
      <c r="C8" s="262"/>
      <c r="D8" s="263"/>
      <c r="E8" s="99"/>
      <c r="F8" s="100"/>
      <c r="G8" s="147"/>
      <c r="H8" s="102"/>
      <c r="I8" s="102">
        <v>600000</v>
      </c>
      <c r="J8" s="34" t="s">
        <v>17</v>
      </c>
    </row>
    <row r="9" spans="1:17" x14ac:dyDescent="0.25">
      <c r="A9" s="98">
        <v>43403</v>
      </c>
      <c r="B9" s="261">
        <v>180178379</v>
      </c>
      <c r="C9" s="262">
        <v>10</v>
      </c>
      <c r="D9" s="264">
        <v>1047288</v>
      </c>
      <c r="E9" s="101"/>
      <c r="F9" s="100"/>
      <c r="G9" s="34"/>
      <c r="H9" s="102">
        <v>90000</v>
      </c>
      <c r="I9" s="102"/>
      <c r="J9" s="34"/>
    </row>
    <row r="10" spans="1:17" s="233" customFormat="1" x14ac:dyDescent="0.25">
      <c r="A10" s="98">
        <v>43404</v>
      </c>
      <c r="B10" s="261"/>
      <c r="C10" s="262"/>
      <c r="D10" s="264"/>
      <c r="E10" s="101">
        <v>180045963</v>
      </c>
      <c r="F10" s="100">
        <v>4</v>
      </c>
      <c r="G10" s="34">
        <v>439775</v>
      </c>
      <c r="H10" s="102"/>
      <c r="I10" s="102"/>
      <c r="J10" s="34"/>
    </row>
    <row r="11" spans="1:17" s="233" customFormat="1" x14ac:dyDescent="0.25">
      <c r="A11" s="98">
        <v>43409</v>
      </c>
      <c r="B11" s="261"/>
      <c r="C11" s="262"/>
      <c r="D11" s="264"/>
      <c r="E11" s="101"/>
      <c r="F11" s="100"/>
      <c r="G11" s="34"/>
      <c r="H11" s="102"/>
      <c r="I11" s="102">
        <v>800000</v>
      </c>
      <c r="J11" s="34" t="s">
        <v>17</v>
      </c>
    </row>
    <row r="12" spans="1:17" x14ac:dyDescent="0.25">
      <c r="A12" s="98">
        <v>43410</v>
      </c>
      <c r="B12" s="261">
        <v>180178877</v>
      </c>
      <c r="C12" s="262">
        <v>2</v>
      </c>
      <c r="D12" s="264">
        <v>184713</v>
      </c>
      <c r="E12" s="99"/>
      <c r="F12" s="100"/>
      <c r="G12" s="34"/>
      <c r="H12" s="102">
        <v>60000</v>
      </c>
      <c r="I12" s="102"/>
      <c r="J12" s="34"/>
    </row>
    <row r="13" spans="1:17" x14ac:dyDescent="0.25">
      <c r="A13" s="98">
        <v>43417</v>
      </c>
      <c r="B13" s="261">
        <v>180179479</v>
      </c>
      <c r="C13" s="262">
        <v>11</v>
      </c>
      <c r="D13" s="264">
        <v>1141613</v>
      </c>
      <c r="E13" s="101">
        <v>180046135</v>
      </c>
      <c r="F13" s="100">
        <v>4</v>
      </c>
      <c r="G13" s="34">
        <v>416588</v>
      </c>
      <c r="H13" s="102">
        <v>75000</v>
      </c>
      <c r="I13" s="102">
        <v>430000</v>
      </c>
      <c r="J13" s="34" t="s">
        <v>17</v>
      </c>
    </row>
    <row r="14" spans="1:17" x14ac:dyDescent="0.25">
      <c r="A14" s="98">
        <v>43425</v>
      </c>
      <c r="B14" s="261">
        <v>180180056</v>
      </c>
      <c r="C14" s="262">
        <v>4</v>
      </c>
      <c r="D14" s="264">
        <v>607600</v>
      </c>
      <c r="E14" s="101"/>
      <c r="F14" s="100"/>
      <c r="G14" s="34"/>
      <c r="H14" s="102">
        <v>65000</v>
      </c>
      <c r="I14" s="102">
        <v>500000</v>
      </c>
      <c r="J14" s="34" t="s">
        <v>17</v>
      </c>
    </row>
    <row r="15" spans="1:17" x14ac:dyDescent="0.25">
      <c r="A15" s="98">
        <v>43431</v>
      </c>
      <c r="B15" s="99">
        <v>180180490</v>
      </c>
      <c r="C15" s="201">
        <v>1</v>
      </c>
      <c r="D15" s="34">
        <v>93100</v>
      </c>
      <c r="E15" s="101">
        <v>180046326</v>
      </c>
      <c r="F15" s="100">
        <v>5</v>
      </c>
      <c r="G15" s="34">
        <v>484750</v>
      </c>
      <c r="H15" s="102">
        <v>60000</v>
      </c>
      <c r="I15" s="102">
        <v>400000</v>
      </c>
      <c r="J15" s="34" t="s">
        <v>17</v>
      </c>
    </row>
    <row r="16" spans="1:17" x14ac:dyDescent="0.25">
      <c r="A16" s="98">
        <v>43438</v>
      </c>
      <c r="B16" s="99">
        <v>180180954</v>
      </c>
      <c r="C16" s="201">
        <v>3</v>
      </c>
      <c r="D16" s="34">
        <v>370650</v>
      </c>
      <c r="E16" s="101"/>
      <c r="F16" s="100"/>
      <c r="G16" s="34"/>
      <c r="H16" s="102">
        <v>65000</v>
      </c>
      <c r="I16" s="102"/>
      <c r="J16" s="34"/>
    </row>
    <row r="17" spans="1:10" x14ac:dyDescent="0.25">
      <c r="A17" s="98">
        <v>43444</v>
      </c>
      <c r="B17" s="99"/>
      <c r="C17" s="100"/>
      <c r="D17" s="34"/>
      <c r="E17" s="101">
        <v>180046485</v>
      </c>
      <c r="F17" s="100">
        <v>4</v>
      </c>
      <c r="G17" s="34">
        <v>387188</v>
      </c>
      <c r="H17" s="102"/>
      <c r="I17" s="102"/>
      <c r="J17" s="34"/>
    </row>
    <row r="18" spans="1:10" x14ac:dyDescent="0.25">
      <c r="A18" s="98">
        <v>43445</v>
      </c>
      <c r="B18" s="99">
        <v>180181419</v>
      </c>
      <c r="C18" s="100">
        <v>7</v>
      </c>
      <c r="D18" s="34">
        <v>764575</v>
      </c>
      <c r="E18" s="101"/>
      <c r="F18" s="100"/>
      <c r="G18" s="34"/>
      <c r="H18" s="102">
        <v>65000</v>
      </c>
      <c r="I18" s="102">
        <v>500000</v>
      </c>
      <c r="J18" s="34" t="s">
        <v>17</v>
      </c>
    </row>
    <row r="19" spans="1:10" x14ac:dyDescent="0.25">
      <c r="A19" s="98">
        <v>43453</v>
      </c>
      <c r="B19" s="99">
        <v>180181909</v>
      </c>
      <c r="C19" s="100">
        <v>4</v>
      </c>
      <c r="D19" s="34">
        <v>368288</v>
      </c>
      <c r="E19" s="101"/>
      <c r="F19" s="100"/>
      <c r="G19" s="34"/>
      <c r="H19" s="102">
        <v>72000</v>
      </c>
      <c r="I19" s="102"/>
      <c r="J19" s="34"/>
    </row>
    <row r="20" spans="1:10" x14ac:dyDescent="0.25">
      <c r="A20" s="98">
        <v>43461</v>
      </c>
      <c r="B20" s="99"/>
      <c r="C20" s="100"/>
      <c r="D20" s="34"/>
      <c r="E20" s="101">
        <v>180046670</v>
      </c>
      <c r="F20" s="100">
        <v>2</v>
      </c>
      <c r="G20" s="34">
        <v>203088</v>
      </c>
      <c r="H20" s="102"/>
      <c r="I20" s="102"/>
      <c r="J20" s="34"/>
    </row>
    <row r="21" spans="1:10" x14ac:dyDescent="0.25">
      <c r="A21" s="98">
        <v>43462</v>
      </c>
      <c r="B21" s="99">
        <v>180182362</v>
      </c>
      <c r="C21" s="100">
        <v>2</v>
      </c>
      <c r="D21" s="34">
        <v>182788</v>
      </c>
      <c r="E21" s="101"/>
      <c r="F21" s="100"/>
      <c r="G21" s="34"/>
      <c r="H21" s="102">
        <v>65000</v>
      </c>
      <c r="I21" s="102"/>
      <c r="J21" s="34"/>
    </row>
    <row r="22" spans="1:10" x14ac:dyDescent="0.25">
      <c r="A22" s="98">
        <v>43472</v>
      </c>
      <c r="B22" s="99">
        <v>190182792</v>
      </c>
      <c r="C22" s="100">
        <v>4</v>
      </c>
      <c r="D22" s="34">
        <v>444150</v>
      </c>
      <c r="E22" s="101"/>
      <c r="F22" s="100"/>
      <c r="G22" s="34"/>
      <c r="H22" s="102">
        <v>60000</v>
      </c>
      <c r="I22" s="102">
        <v>445000</v>
      </c>
      <c r="J22" s="34" t="s">
        <v>17</v>
      </c>
    </row>
    <row r="23" spans="1:10" x14ac:dyDescent="0.25">
      <c r="A23" s="98">
        <v>43480</v>
      </c>
      <c r="B23" s="99">
        <v>190183230</v>
      </c>
      <c r="C23" s="100">
        <v>4</v>
      </c>
      <c r="D23" s="34">
        <v>471188</v>
      </c>
      <c r="E23" s="101"/>
      <c r="F23" s="100"/>
      <c r="G23" s="34"/>
      <c r="H23" s="102">
        <v>60000</v>
      </c>
      <c r="I23" s="102">
        <v>200000</v>
      </c>
      <c r="J23" s="34" t="s">
        <v>17</v>
      </c>
    </row>
    <row r="24" spans="1:10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0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0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0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0" s="20" customFormat="1" x14ac:dyDescent="0.25">
      <c r="A32" s="11"/>
      <c r="B32" s="8" t="s">
        <v>11</v>
      </c>
      <c r="C32" s="77">
        <f>SUM(C7:C31)</f>
        <v>66</v>
      </c>
      <c r="D32" s="9">
        <f>SUM(D7:D31)</f>
        <v>7067203</v>
      </c>
      <c r="E32" s="8" t="s">
        <v>11</v>
      </c>
      <c r="F32" s="77">
        <f>SUM(F7:F31)</f>
        <v>25</v>
      </c>
      <c r="G32" s="9">
        <f>SUM(G7:G31)</f>
        <v>2537414</v>
      </c>
      <c r="H32" s="77">
        <f>SUM(H7:H31)</f>
        <v>817000</v>
      </c>
      <c r="I32" s="77">
        <f>SUM(I7:I31)</f>
        <v>3875000</v>
      </c>
      <c r="J32" s="9"/>
    </row>
    <row r="33" spans="1:17" s="20" customFormat="1" x14ac:dyDescent="0.25">
      <c r="A33" s="11"/>
      <c r="B33" s="8"/>
      <c r="C33" s="77"/>
      <c r="D33" s="9"/>
      <c r="E33" s="8"/>
      <c r="F33" s="77"/>
      <c r="G33" s="9"/>
      <c r="H33" s="77"/>
      <c r="I33" s="77"/>
      <c r="J33" s="9"/>
    </row>
    <row r="34" spans="1:17" x14ac:dyDescent="0.25">
      <c r="A34" s="10"/>
      <c r="B34" s="11"/>
      <c r="C34" s="40"/>
      <c r="D34" s="6"/>
      <c r="E34" s="8"/>
      <c r="F34" s="40"/>
      <c r="G34" s="413" t="s">
        <v>12</v>
      </c>
      <c r="H34" s="413"/>
      <c r="I34" s="6"/>
      <c r="J34" s="13">
        <f>SUM(D7:D31)</f>
        <v>7067203</v>
      </c>
      <c r="P34" s="20"/>
      <c r="Q34" s="20"/>
    </row>
    <row r="35" spans="1:17" x14ac:dyDescent="0.25">
      <c r="A35" s="4"/>
      <c r="B35" s="3"/>
      <c r="C35" s="40"/>
      <c r="D35" s="6"/>
      <c r="E35" s="7"/>
      <c r="F35" s="40"/>
      <c r="G35" s="413" t="s">
        <v>13</v>
      </c>
      <c r="H35" s="413"/>
      <c r="I35" s="7"/>
      <c r="J35" s="13">
        <f>SUM(G7:G31)</f>
        <v>2537414</v>
      </c>
    </row>
    <row r="36" spans="1:17" x14ac:dyDescent="0.25">
      <c r="A36" s="14"/>
      <c r="B36" s="7"/>
      <c r="C36" s="40"/>
      <c r="D36" s="6"/>
      <c r="E36" s="7"/>
      <c r="F36" s="40"/>
      <c r="G36" s="413" t="s">
        <v>14</v>
      </c>
      <c r="H36" s="413"/>
      <c r="I36" s="15"/>
      <c r="J36" s="15">
        <f>J34-J35</f>
        <v>4529789</v>
      </c>
    </row>
    <row r="37" spans="1:17" x14ac:dyDescent="0.25">
      <c r="A37" s="4"/>
      <c r="B37" s="16"/>
      <c r="C37" s="40"/>
      <c r="D37" s="17"/>
      <c r="E37" s="7"/>
      <c r="F37" s="40"/>
      <c r="G37" s="413" t="s">
        <v>15</v>
      </c>
      <c r="H37" s="413"/>
      <c r="I37" s="7"/>
      <c r="J37" s="13">
        <f>SUM(H7:H31)</f>
        <v>817000</v>
      </c>
    </row>
    <row r="38" spans="1:17" x14ac:dyDescent="0.25">
      <c r="A38" s="4"/>
      <c r="B38" s="16"/>
      <c r="C38" s="40"/>
      <c r="D38" s="17"/>
      <c r="E38" s="7"/>
      <c r="F38" s="40"/>
      <c r="G38" s="413" t="s">
        <v>16</v>
      </c>
      <c r="H38" s="413"/>
      <c r="I38" s="7"/>
      <c r="J38" s="13">
        <f>J36+J37</f>
        <v>5346789</v>
      </c>
    </row>
    <row r="39" spans="1:17" x14ac:dyDescent="0.25">
      <c r="A39" s="4"/>
      <c r="B39" s="16"/>
      <c r="C39" s="40"/>
      <c r="D39" s="17"/>
      <c r="E39" s="7"/>
      <c r="F39" s="40"/>
      <c r="G39" s="413" t="s">
        <v>5</v>
      </c>
      <c r="H39" s="413"/>
      <c r="I39" s="7"/>
      <c r="J39" s="13">
        <f>SUM(I7:I31)</f>
        <v>3875000</v>
      </c>
    </row>
    <row r="40" spans="1:17" x14ac:dyDescent="0.25">
      <c r="A40" s="4"/>
      <c r="B40" s="16"/>
      <c r="C40" s="40"/>
      <c r="D40" s="17"/>
      <c r="E40" s="7"/>
      <c r="F40" s="40"/>
      <c r="G40" s="413" t="s">
        <v>31</v>
      </c>
      <c r="H40" s="413"/>
      <c r="I40" s="3" t="str">
        <f>IF(J40&gt;0,"SALDO",IF(J40&lt;0,"PIUTANG",IF(J40=0,"LUNAS")))</f>
        <v>PIUTANG</v>
      </c>
      <c r="J40" s="13">
        <f>J39-J38</f>
        <v>-1471789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6" activePane="bottomLeft" state="frozen"/>
      <selection pane="bottomLeft" activeCell="J2" sqref="J2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4" t="s">
        <v>21</v>
      </c>
      <c r="H1" s="464"/>
      <c r="I1" s="464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4" t="s">
        <v>107</v>
      </c>
      <c r="H2" s="464"/>
      <c r="I2" s="464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4" t="s">
        <v>108</v>
      </c>
      <c r="H3" s="464"/>
      <c r="I3" s="464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3"/>
      <c r="I7" s="457"/>
      <c r="J7" s="427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3" t="s">
        <v>12</v>
      </c>
      <c r="H44" s="413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3" t="s">
        <v>13</v>
      </c>
      <c r="H45" s="413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3" t="s">
        <v>14</v>
      </c>
      <c r="H46" s="413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3" t="s">
        <v>15</v>
      </c>
      <c r="H47" s="413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3" t="s">
        <v>16</v>
      </c>
      <c r="H48" s="413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3" t="s">
        <v>5</v>
      </c>
      <c r="H49" s="413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3" t="s">
        <v>31</v>
      </c>
      <c r="H50" s="413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B9" sqref="B9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5" t="s">
        <v>48</v>
      </c>
      <c r="B1" s="465"/>
      <c r="C1" s="465"/>
    </row>
    <row r="2" spans="1:5" ht="15" customHeight="1" x14ac:dyDescent="0.25">
      <c r="A2" s="465"/>
      <c r="B2" s="465"/>
      <c r="C2" s="465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f>'Taufik ST'!A19</f>
        <v>43472</v>
      </c>
      <c r="C5" s="281">
        <f>'Taufik ST'!I2</f>
        <v>9613191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v>43460</v>
      </c>
      <c r="C6" s="281">
        <f>'Indra Fashion'!I2</f>
        <v>531476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43481</v>
      </c>
      <c r="C8" s="281">
        <f>Bandros!I2</f>
        <v>4890551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Bentang!A75</f>
        <v>43461</v>
      </c>
      <c r="C9" s="281">
        <f>Bentang!I2</f>
        <v>720479</v>
      </c>
      <c r="E9" s="289" t="s">
        <v>182</v>
      </c>
    </row>
    <row r="10" spans="1:5" s="267" customFormat="1" ht="18.75" customHeight="1" x14ac:dyDescent="0.25">
      <c r="A10" s="185" t="s">
        <v>184</v>
      </c>
      <c r="B10" s="184" t="s">
        <v>39</v>
      </c>
      <c r="C10" s="281">
        <v>0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v>43477</v>
      </c>
      <c r="C11" s="281">
        <f>ESP!I2</f>
        <v>8618914</v>
      </c>
      <c r="E11" s="289"/>
    </row>
    <row r="12" spans="1:5" s="267" customFormat="1" ht="18.75" customHeight="1" x14ac:dyDescent="0.25">
      <c r="A12" s="185" t="s">
        <v>200</v>
      </c>
      <c r="B12" s="184" t="s">
        <v>39</v>
      </c>
      <c r="C12" s="281">
        <v>0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Yanyan!A81</f>
        <v>43472</v>
      </c>
      <c r="C13" s="281">
        <f>Yanyan!I2</f>
        <v>367938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Agus!A34</f>
        <v>43476</v>
      </c>
      <c r="C18" s="281">
        <f>Agus!I2</f>
        <v>1280375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6235014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Febri!A18</f>
        <v>43445</v>
      </c>
      <c r="C20" s="281">
        <f>Febri!I2</f>
        <v>1471789</v>
      </c>
      <c r="E20" s="288"/>
    </row>
    <row r="21" spans="1:5" s="267" customFormat="1" ht="18.75" customHeight="1" x14ac:dyDescent="0.25">
      <c r="A21" s="185" t="s">
        <v>211</v>
      </c>
      <c r="B21" s="184">
        <v>43470</v>
      </c>
      <c r="C21" s="281">
        <f>'Sale ESP'!I2</f>
        <v>527565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8" t="s">
        <v>11</v>
      </c>
      <c r="B24" s="469"/>
      <c r="C24" s="466">
        <f>SUM(C5:C23)</f>
        <v>34257444.5</v>
      </c>
    </row>
    <row r="25" spans="1:5" s="267" customFormat="1" ht="15" customHeight="1" x14ac:dyDescent="0.25">
      <c r="A25" s="470"/>
      <c r="B25" s="471"/>
      <c r="C25" s="467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3"/>
      <c r="I7" s="457"/>
      <c r="J7" s="427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3" t="s">
        <v>12</v>
      </c>
      <c r="H49" s="413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3" t="s">
        <v>13</v>
      </c>
      <c r="H50" s="413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3" t="s">
        <v>14</v>
      </c>
      <c r="H51" s="413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3" t="s">
        <v>15</v>
      </c>
      <c r="H52" s="413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3" t="s">
        <v>16</v>
      </c>
      <c r="H53" s="413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3" t="s">
        <v>5</v>
      </c>
      <c r="H54" s="413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3" t="s">
        <v>31</v>
      </c>
      <c r="H55" s="413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22"/>
  <sheetViews>
    <sheetView workbookViewId="0">
      <pane ySplit="7" topLeftCell="A8" activePane="bottomLeft" state="frozen"/>
      <selection pane="bottomLeft" activeCell="H11" sqref="H11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4" t="s">
        <v>22</v>
      </c>
      <c r="G1" s="414"/>
      <c r="H1" s="414"/>
      <c r="I1" s="42" t="s">
        <v>20</v>
      </c>
      <c r="J1" s="20"/>
      <c r="L1" s="277">
        <f>SUM(D8:D10)</f>
        <v>531476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J22*-1</f>
        <v>531476</v>
      </c>
      <c r="J2" s="20"/>
      <c r="L2" s="277">
        <f>SUM(G8:G9)</f>
        <v>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531476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20" t="s">
        <v>2</v>
      </c>
      <c r="B6" s="417" t="s">
        <v>3</v>
      </c>
      <c r="C6" s="417"/>
      <c r="D6" s="417"/>
      <c r="E6" s="417"/>
      <c r="F6" s="417"/>
      <c r="G6" s="417"/>
      <c r="H6" s="421" t="s">
        <v>4</v>
      </c>
      <c r="I6" s="418" t="s">
        <v>5</v>
      </c>
      <c r="J6" s="419" t="s">
        <v>6</v>
      </c>
    </row>
    <row r="7" spans="1:18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1"/>
      <c r="I7" s="418"/>
      <c r="J7" s="419"/>
    </row>
    <row r="8" spans="1:18" s="233" customFormat="1" ht="15.75" customHeight="1" x14ac:dyDescent="0.25">
      <c r="A8" s="162">
        <v>43460</v>
      </c>
      <c r="B8" s="234">
        <v>180182263</v>
      </c>
      <c r="C8" s="240">
        <v>1</v>
      </c>
      <c r="D8" s="236">
        <v>118038</v>
      </c>
      <c r="E8" s="237"/>
      <c r="F8" s="240"/>
      <c r="G8" s="236"/>
      <c r="H8" s="239"/>
      <c r="I8" s="239"/>
      <c r="J8" s="23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2">
        <v>43463</v>
      </c>
      <c r="B9" s="234">
        <v>180182393</v>
      </c>
      <c r="C9" s="240">
        <v>1</v>
      </c>
      <c r="D9" s="236">
        <v>120050</v>
      </c>
      <c r="E9" s="237"/>
      <c r="F9" s="240"/>
      <c r="G9" s="236"/>
      <c r="H9" s="239"/>
      <c r="I9" s="239"/>
      <c r="J9" s="23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2">
        <v>43467</v>
      </c>
      <c r="B10" s="234">
        <v>180182565</v>
      </c>
      <c r="C10" s="240">
        <v>2</v>
      </c>
      <c r="D10" s="236">
        <v>293388</v>
      </c>
      <c r="E10" s="237"/>
      <c r="F10" s="240"/>
      <c r="G10" s="236"/>
      <c r="H10" s="239"/>
      <c r="I10" s="239"/>
      <c r="J10" s="23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2"/>
      <c r="B11" s="234"/>
      <c r="C11" s="240"/>
      <c r="D11" s="236"/>
      <c r="E11" s="237"/>
      <c r="F11" s="240"/>
      <c r="G11" s="236"/>
      <c r="H11" s="239"/>
      <c r="I11" s="239"/>
      <c r="J11" s="23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2"/>
      <c r="B12" s="234"/>
      <c r="C12" s="240"/>
      <c r="D12" s="236"/>
      <c r="E12" s="237"/>
      <c r="F12" s="240"/>
      <c r="G12" s="236"/>
      <c r="H12" s="239"/>
      <c r="I12" s="239"/>
      <c r="J12" s="236"/>
      <c r="K12" s="219"/>
      <c r="L12" s="219"/>
      <c r="M12" s="219"/>
      <c r="N12" s="219"/>
      <c r="O12" s="219"/>
      <c r="P12" s="219"/>
      <c r="Q12" s="219"/>
      <c r="R12" s="219"/>
    </row>
    <row r="13" spans="1:18" x14ac:dyDescent="0.25">
      <c r="A13" s="162"/>
      <c r="B13" s="3"/>
      <c r="C13" s="40"/>
      <c r="D13" s="6"/>
      <c r="E13" s="7"/>
      <c r="F13" s="40"/>
      <c r="G13" s="6"/>
      <c r="H13" s="39"/>
      <c r="I13" s="39"/>
      <c r="J13" s="6"/>
    </row>
    <row r="14" spans="1:18" x14ac:dyDescent="0.25">
      <c r="A14" s="162"/>
      <c r="B14" s="8" t="s">
        <v>11</v>
      </c>
      <c r="C14" s="77">
        <f>SUM(C8:C13)</f>
        <v>4</v>
      </c>
      <c r="D14" s="9">
        <f>SUM(D8:D13)</f>
        <v>531476</v>
      </c>
      <c r="E14" s="8" t="s">
        <v>11</v>
      </c>
      <c r="F14" s="77">
        <f>SUM(F8:F13)</f>
        <v>0</v>
      </c>
      <c r="G14" s="5">
        <f>SUM(G8:G13)</f>
        <v>0</v>
      </c>
      <c r="H14" s="40">
        <f>SUM(H8:H13)</f>
        <v>0</v>
      </c>
      <c r="I14" s="40">
        <f>SUM(I8:I13)</f>
        <v>0</v>
      </c>
      <c r="J14" s="5"/>
    </row>
    <row r="15" spans="1:18" x14ac:dyDescent="0.25">
      <c r="A15" s="162"/>
      <c r="B15" s="8"/>
      <c r="C15" s="77"/>
      <c r="D15" s="9"/>
      <c r="E15" s="8"/>
      <c r="F15" s="77"/>
      <c r="G15" s="5"/>
      <c r="H15" s="40"/>
      <c r="I15" s="40"/>
      <c r="J15" s="5"/>
    </row>
    <row r="16" spans="1:18" x14ac:dyDescent="0.25">
      <c r="A16" s="163"/>
      <c r="B16" s="11"/>
      <c r="C16" s="40"/>
      <c r="D16" s="6"/>
      <c r="E16" s="8"/>
      <c r="F16" s="40"/>
      <c r="G16" s="413" t="s">
        <v>12</v>
      </c>
      <c r="H16" s="413"/>
      <c r="I16" s="39"/>
      <c r="J16" s="13">
        <f>SUM(D8:D13)</f>
        <v>531476</v>
      </c>
    </row>
    <row r="17" spans="1:18" x14ac:dyDescent="0.25">
      <c r="A17" s="162"/>
      <c r="B17" s="3"/>
      <c r="C17" s="40"/>
      <c r="D17" s="6"/>
      <c r="E17" s="7"/>
      <c r="F17" s="40"/>
      <c r="G17" s="413" t="s">
        <v>13</v>
      </c>
      <c r="H17" s="413"/>
      <c r="I17" s="39"/>
      <c r="J17" s="13">
        <f>SUM(G8:G13)</f>
        <v>0</v>
      </c>
    </row>
    <row r="18" spans="1:18" x14ac:dyDescent="0.25">
      <c r="A18" s="164"/>
      <c r="B18" s="7"/>
      <c r="C18" s="40"/>
      <c r="D18" s="6"/>
      <c r="E18" s="7"/>
      <c r="F18" s="40"/>
      <c r="G18" s="413" t="s">
        <v>14</v>
      </c>
      <c r="H18" s="413"/>
      <c r="I18" s="41"/>
      <c r="J18" s="15">
        <f>J16-J17</f>
        <v>531476</v>
      </c>
    </row>
    <row r="19" spans="1:18" x14ac:dyDescent="0.25">
      <c r="A19" s="162"/>
      <c r="B19" s="16"/>
      <c r="C19" s="40"/>
      <c r="D19" s="17"/>
      <c r="E19" s="7"/>
      <c r="F19" s="40"/>
      <c r="G19" s="413" t="s">
        <v>15</v>
      </c>
      <c r="H19" s="413"/>
      <c r="I19" s="39"/>
      <c r="J19" s="13">
        <f>SUM(H8:H13)</f>
        <v>0</v>
      </c>
      <c r="K19"/>
      <c r="L19"/>
      <c r="M19"/>
      <c r="N19"/>
      <c r="O19"/>
      <c r="P19"/>
      <c r="Q19"/>
      <c r="R19"/>
    </row>
    <row r="20" spans="1:18" x14ac:dyDescent="0.25">
      <c r="A20" s="162"/>
      <c r="B20" s="16"/>
      <c r="C20" s="40"/>
      <c r="D20" s="17"/>
      <c r="E20" s="7"/>
      <c r="F20" s="40"/>
      <c r="G20" s="413" t="s">
        <v>16</v>
      </c>
      <c r="H20" s="413"/>
      <c r="I20" s="39"/>
      <c r="J20" s="13">
        <f>J18+J19</f>
        <v>531476</v>
      </c>
      <c r="K20"/>
      <c r="L20"/>
      <c r="M20"/>
      <c r="N20"/>
      <c r="O20"/>
      <c r="P20"/>
      <c r="Q20"/>
      <c r="R20"/>
    </row>
    <row r="21" spans="1:18" x14ac:dyDescent="0.25">
      <c r="A21" s="162"/>
      <c r="B21" s="16"/>
      <c r="C21" s="40"/>
      <c r="D21" s="17"/>
      <c r="E21" s="7"/>
      <c r="F21" s="40"/>
      <c r="G21" s="413" t="s">
        <v>5</v>
      </c>
      <c r="H21" s="413"/>
      <c r="I21" s="39"/>
      <c r="J21" s="13">
        <f>SUM(I8:I13)</f>
        <v>0</v>
      </c>
      <c r="K21"/>
      <c r="L21"/>
      <c r="M21"/>
      <c r="N21"/>
      <c r="O21"/>
      <c r="P21"/>
      <c r="Q21"/>
      <c r="R21"/>
    </row>
    <row r="22" spans="1:18" x14ac:dyDescent="0.25">
      <c r="A22" s="162"/>
      <c r="B22" s="16"/>
      <c r="C22" s="40"/>
      <c r="D22" s="17"/>
      <c r="E22" s="7"/>
      <c r="F22" s="40"/>
      <c r="G22" s="413" t="s">
        <v>31</v>
      </c>
      <c r="H22" s="413"/>
      <c r="I22" s="40" t="str">
        <f>IF(J22&gt;0,"SALDO",IF(J22&lt;0,"PIUTANG",IF(J22=0,"LUNAS")))</f>
        <v>PIUTANG</v>
      </c>
      <c r="J22" s="13">
        <f>J21-J20</f>
        <v>-531476</v>
      </c>
      <c r="K22"/>
      <c r="L22"/>
      <c r="M22"/>
      <c r="N22"/>
      <c r="O22"/>
      <c r="P22"/>
      <c r="Q22"/>
      <c r="R22"/>
    </row>
  </sheetData>
  <mergeCells count="15">
    <mergeCell ref="G21:H21"/>
    <mergeCell ref="G22:H22"/>
    <mergeCell ref="G16:H16"/>
    <mergeCell ref="G17:H17"/>
    <mergeCell ref="G18:H18"/>
    <mergeCell ref="G19:H19"/>
    <mergeCell ref="G20:H2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6" t="s">
        <v>12</v>
      </c>
      <c r="H647" s="446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30" t="s">
        <v>13</v>
      </c>
      <c r="H648" s="430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30" t="s">
        <v>14</v>
      </c>
      <c r="H649" s="430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30" t="s">
        <v>15</v>
      </c>
      <c r="H650" s="430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30" t="s">
        <v>16</v>
      </c>
      <c r="H651" s="430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30" t="s">
        <v>5</v>
      </c>
      <c r="H652" s="430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30" t="s">
        <v>31</v>
      </c>
      <c r="H653" s="430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3:H653"/>
    <mergeCell ref="G647:H647"/>
    <mergeCell ref="G648:H648"/>
    <mergeCell ref="G649:H649"/>
    <mergeCell ref="G650:H650"/>
    <mergeCell ref="G651:H651"/>
    <mergeCell ref="G652:H652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4" t="s">
        <v>22</v>
      </c>
      <c r="G1" s="414"/>
      <c r="H1" s="414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2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3"/>
      <c r="I7" s="457"/>
      <c r="J7" s="427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3" t="s">
        <v>12</v>
      </c>
      <c r="H120" s="413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3" t="s">
        <v>13</v>
      </c>
      <c r="H121" s="413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3" t="s">
        <v>14</v>
      </c>
      <c r="H122" s="413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3" t="s">
        <v>15</v>
      </c>
      <c r="H123" s="413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3" t="s">
        <v>16</v>
      </c>
      <c r="H124" s="413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3" t="s">
        <v>5</v>
      </c>
      <c r="H125" s="413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3" t="s">
        <v>31</v>
      </c>
      <c r="H126" s="413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8" t="s">
        <v>22</v>
      </c>
      <c r="G1" s="458"/>
      <c r="H1" s="458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8" t="s">
        <v>21</v>
      </c>
      <c r="G2" s="458"/>
      <c r="H2" s="458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59"/>
      <c r="B5" s="459"/>
      <c r="C5" s="459"/>
      <c r="D5" s="459"/>
      <c r="E5" s="459"/>
      <c r="F5" s="459"/>
      <c r="G5" s="459"/>
      <c r="H5" s="459"/>
      <c r="I5" s="459"/>
      <c r="J5" s="459"/>
    </row>
    <row r="6" spans="1:13" x14ac:dyDescent="0.25">
      <c r="A6" s="460" t="s">
        <v>2</v>
      </c>
      <c r="B6" s="461" t="s">
        <v>3</v>
      </c>
      <c r="C6" s="461"/>
      <c r="D6" s="461"/>
      <c r="E6" s="461"/>
      <c r="F6" s="461"/>
      <c r="G6" s="461"/>
      <c r="H6" s="473" t="s">
        <v>4</v>
      </c>
      <c r="I6" s="475" t="s">
        <v>5</v>
      </c>
      <c r="J6" s="463" t="s">
        <v>6</v>
      </c>
    </row>
    <row r="7" spans="1:13" x14ac:dyDescent="0.25">
      <c r="A7" s="46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4"/>
      <c r="I7" s="475"/>
      <c r="J7" s="463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2" t="s">
        <v>12</v>
      </c>
      <c r="H89" s="47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2" t="s">
        <v>13</v>
      </c>
      <c r="H90" s="47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2" t="s">
        <v>14</v>
      </c>
      <c r="H91" s="47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2" t="s">
        <v>15</v>
      </c>
      <c r="H92" s="47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2" t="s">
        <v>16</v>
      </c>
      <c r="H93" s="47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2" t="s">
        <v>5</v>
      </c>
      <c r="H94" s="47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2" t="s">
        <v>31</v>
      </c>
      <c r="H95" s="47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4" t="s">
        <v>22</v>
      </c>
      <c r="G1" s="414"/>
      <c r="H1" s="414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4" t="s">
        <v>21</v>
      </c>
      <c r="G2" s="414"/>
      <c r="H2" s="414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5" x14ac:dyDescent="0.25">
      <c r="A6" s="450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5"/>
      <c r="I6" s="457"/>
      <c r="J6" s="427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3" t="s">
        <v>12</v>
      </c>
      <c r="H121" s="413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3" t="s">
        <v>13</v>
      </c>
      <c r="H122" s="413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3" t="s">
        <v>14</v>
      </c>
      <c r="H123" s="413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3" t="s">
        <v>15</v>
      </c>
      <c r="H124" s="413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3" t="s">
        <v>16</v>
      </c>
      <c r="H125" s="413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3" t="s">
        <v>5</v>
      </c>
      <c r="H126" s="413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3" t="s">
        <v>31</v>
      </c>
      <c r="H127" s="413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-34807202</v>
      </c>
      <c r="J2" s="20"/>
    </row>
    <row r="4" spans="1:10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0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0" x14ac:dyDescent="0.25">
      <c r="A6" s="450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5"/>
      <c r="I6" s="457"/>
      <c r="J6" s="427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6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7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6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7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6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7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6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7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6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7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6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7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6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7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6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7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6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7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6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7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3" t="s">
        <v>12</v>
      </c>
      <c r="H53" s="413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3" t="s">
        <v>13</v>
      </c>
      <c r="H54" s="413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3" t="s">
        <v>14</v>
      </c>
      <c r="H55" s="413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3" t="s">
        <v>15</v>
      </c>
      <c r="H56" s="413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3" t="s">
        <v>16</v>
      </c>
      <c r="H57" s="413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3" t="s">
        <v>5</v>
      </c>
      <c r="H58" s="413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3" t="s">
        <v>31</v>
      </c>
      <c r="H59" s="413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4" t="s">
        <v>21</v>
      </c>
      <c r="G2" s="414"/>
      <c r="H2" s="414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  <c r="L6" s="238"/>
    </row>
    <row r="7" spans="1:12" x14ac:dyDescent="0.25">
      <c r="A7" s="450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5"/>
      <c r="I7" s="457"/>
      <c r="J7" s="427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3" t="s">
        <v>12</v>
      </c>
      <c r="H53" s="413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3" t="s">
        <v>13</v>
      </c>
      <c r="H54" s="413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3" t="s">
        <v>14</v>
      </c>
      <c r="H55" s="413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3" t="s">
        <v>15</v>
      </c>
      <c r="H56" s="413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3" t="s">
        <v>16</v>
      </c>
      <c r="H57" s="413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3" t="s">
        <v>5</v>
      </c>
      <c r="H58" s="413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3" t="s">
        <v>31</v>
      </c>
      <c r="H59" s="413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7"/>
      <c r="I7" s="478"/>
      <c r="J7" s="419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4" t="s">
        <v>22</v>
      </c>
      <c r="G1" s="414"/>
      <c r="H1" s="414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5" t="s">
        <v>61</v>
      </c>
      <c r="B5" s="415"/>
      <c r="C5" s="415"/>
      <c r="D5" s="415"/>
      <c r="E5" s="415"/>
      <c r="F5" s="415"/>
      <c r="G5" s="415"/>
      <c r="H5" s="415"/>
      <c r="I5" s="415"/>
      <c r="J5" s="415"/>
    </row>
    <row r="6" spans="1:19" x14ac:dyDescent="0.25">
      <c r="A6" s="420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9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7"/>
      <c r="I7" s="418"/>
      <c r="J7" s="419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3" t="s">
        <v>12</v>
      </c>
      <c r="H32" s="413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3" t="s">
        <v>13</v>
      </c>
      <c r="H33" s="413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3" t="s">
        <v>14</v>
      </c>
      <c r="H34" s="413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3" t="s">
        <v>15</v>
      </c>
      <c r="H35" s="413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3" t="s">
        <v>16</v>
      </c>
      <c r="H36" s="413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3" t="s">
        <v>5</v>
      </c>
      <c r="H37" s="413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3" t="s">
        <v>31</v>
      </c>
      <c r="H38" s="413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4" t="s">
        <v>21</v>
      </c>
      <c r="G2" s="414"/>
      <c r="H2" s="414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3"/>
      <c r="I7" s="457"/>
      <c r="J7" s="427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3" t="s">
        <v>12</v>
      </c>
      <c r="H73" s="413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3" t="s">
        <v>13</v>
      </c>
      <c r="H74" s="413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3" t="s">
        <v>14</v>
      </c>
      <c r="H75" s="413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3" t="s">
        <v>15</v>
      </c>
      <c r="H76" s="413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3" t="s">
        <v>16</v>
      </c>
      <c r="H77" s="413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3" t="s">
        <v>5</v>
      </c>
      <c r="H78" s="413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3" t="s">
        <v>31</v>
      </c>
      <c r="H79" s="413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4" t="s">
        <v>118</v>
      </c>
      <c r="G2" s="414"/>
      <c r="H2" s="414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18"/>
      <c r="N5" s="18"/>
      <c r="O5" s="37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80" t="s">
        <v>4</v>
      </c>
      <c r="I6" s="482" t="s">
        <v>5</v>
      </c>
      <c r="J6" s="483" t="s">
        <v>6</v>
      </c>
      <c r="L6" s="18"/>
      <c r="N6" s="18"/>
      <c r="O6" s="37"/>
    </row>
    <row r="7" spans="1:15" x14ac:dyDescent="0.25">
      <c r="A7" s="416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1"/>
      <c r="I7" s="482"/>
      <c r="J7" s="483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79" t="s">
        <v>12</v>
      </c>
      <c r="H19" s="47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79" t="s">
        <v>13</v>
      </c>
      <c r="H20" s="47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79" t="s">
        <v>14</v>
      </c>
      <c r="H21" s="47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79" t="s">
        <v>15</v>
      </c>
      <c r="H22" s="47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79" t="s">
        <v>16</v>
      </c>
      <c r="H23" s="47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79" t="s">
        <v>5</v>
      </c>
      <c r="H24" s="47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79" t="s">
        <v>31</v>
      </c>
      <c r="H25" s="47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77"/>
  <sheetViews>
    <sheetView workbookViewId="0">
      <pane ySplit="7" topLeftCell="A53" activePane="bottomLeft" state="frozen"/>
      <selection pane="bottomLeft" activeCell="I67" sqref="I67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SUM(D56:D60)</f>
        <v>6286264</v>
      </c>
      <c r="M1" s="219" t="e">
        <f>SUM(#REF!)</f>
        <v>#REF!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J77*-1</f>
        <v>4890551</v>
      </c>
      <c r="J2" s="218"/>
      <c r="L2" s="219">
        <f>SUM(G56:G60)</f>
        <v>2599363</v>
      </c>
      <c r="M2" s="219" t="e">
        <f>SUM(#REF!)</f>
        <v>#REF!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3686901</v>
      </c>
      <c r="M3" s="219" t="e">
        <f>M1-M2</f>
        <v>#REF!</v>
      </c>
      <c r="N3" s="219" t="e">
        <f>L3+M3</f>
        <v>#REF!</v>
      </c>
    </row>
    <row r="4" spans="1:18" x14ac:dyDescent="0.25">
      <c r="L4" s="233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22" t="s">
        <v>4</v>
      </c>
      <c r="I6" s="424" t="s">
        <v>5</v>
      </c>
      <c r="J6" s="426" t="s">
        <v>6</v>
      </c>
    </row>
    <row r="7" spans="1:18" x14ac:dyDescent="0.25">
      <c r="A7" s="416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3"/>
      <c r="I7" s="425"/>
      <c r="J7" s="427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98">
        <v>43481</v>
      </c>
      <c r="B61" s="99">
        <v>190183248</v>
      </c>
      <c r="C61" s="412">
        <v>18</v>
      </c>
      <c r="D61" s="34">
        <v>2263363</v>
      </c>
      <c r="E61" s="99"/>
      <c r="F61" s="100"/>
      <c r="G61" s="34"/>
      <c r="H61" s="102"/>
      <c r="I61" s="102"/>
      <c r="J61" s="34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98">
        <v>43481</v>
      </c>
      <c r="B62" s="99">
        <v>190183252</v>
      </c>
      <c r="C62" s="412">
        <v>4</v>
      </c>
      <c r="D62" s="34">
        <v>370038</v>
      </c>
      <c r="E62" s="99"/>
      <c r="F62" s="100"/>
      <c r="G62" s="34"/>
      <c r="H62" s="102"/>
      <c r="I62" s="102"/>
      <c r="J62" s="34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98">
        <v>43481</v>
      </c>
      <c r="B63" s="99">
        <v>190183271</v>
      </c>
      <c r="C63" s="412">
        <v>20</v>
      </c>
      <c r="D63" s="34">
        <v>1831025</v>
      </c>
      <c r="E63" s="99"/>
      <c r="F63" s="100"/>
      <c r="G63" s="34"/>
      <c r="H63" s="102"/>
      <c r="I63" s="102"/>
      <c r="J63" s="34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98">
        <v>43481</v>
      </c>
      <c r="B64" s="99">
        <v>190183274</v>
      </c>
      <c r="C64" s="412">
        <v>4</v>
      </c>
      <c r="D64" s="34">
        <v>426125</v>
      </c>
      <c r="E64" s="99"/>
      <c r="F64" s="100"/>
      <c r="G64" s="34"/>
      <c r="H64" s="102"/>
      <c r="I64" s="102"/>
      <c r="J64" s="34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98"/>
      <c r="B65" s="99"/>
      <c r="C65" s="412"/>
      <c r="D65" s="34"/>
      <c r="E65" s="99"/>
      <c r="F65" s="100"/>
      <c r="G65" s="34"/>
      <c r="H65" s="102"/>
      <c r="I65" s="102"/>
      <c r="J65" s="34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98"/>
      <c r="B66" s="99"/>
      <c r="C66" s="412"/>
      <c r="D66" s="34"/>
      <c r="E66" s="99"/>
      <c r="F66" s="100"/>
      <c r="G66" s="34"/>
      <c r="H66" s="102"/>
      <c r="I66" s="102"/>
      <c r="J66" s="34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98"/>
      <c r="B67" s="99"/>
      <c r="C67" s="412"/>
      <c r="D67" s="34"/>
      <c r="E67" s="99"/>
      <c r="F67" s="100"/>
      <c r="G67" s="34"/>
      <c r="H67" s="102"/>
      <c r="I67" s="102"/>
      <c r="J67" s="34"/>
      <c r="K67" s="138"/>
      <c r="L67" s="138"/>
      <c r="M67" s="138"/>
      <c r="N67" s="138"/>
      <c r="O67" s="138"/>
      <c r="P67" s="138"/>
      <c r="Q67" s="138"/>
      <c r="R67" s="138"/>
    </row>
    <row r="68" spans="1:18" x14ac:dyDescent="0.25">
      <c r="A68" s="235"/>
      <c r="B68" s="234"/>
      <c r="C68" s="240"/>
      <c r="D68" s="236"/>
      <c r="E68" s="234"/>
      <c r="F68" s="240"/>
      <c r="G68" s="236"/>
      <c r="H68" s="239"/>
      <c r="I68" s="239"/>
      <c r="J68" s="236"/>
    </row>
    <row r="69" spans="1:18" s="218" customFormat="1" x14ac:dyDescent="0.25">
      <c r="A69" s="226"/>
      <c r="B69" s="223" t="s">
        <v>11</v>
      </c>
      <c r="C69" s="232">
        <f>SUM(C8:C68)</f>
        <v>869</v>
      </c>
      <c r="D69" s="224">
        <f>SUM(D8:D68)</f>
        <v>93564290</v>
      </c>
      <c r="E69" s="223" t="s">
        <v>11</v>
      </c>
      <c r="F69" s="232">
        <f>SUM(F8:F68)</f>
        <v>89</v>
      </c>
      <c r="G69" s="224">
        <f>SUM(G8:G68)</f>
        <v>9260739</v>
      </c>
      <c r="H69" s="232">
        <f>SUM(H8:H68)</f>
        <v>0</v>
      </c>
      <c r="I69" s="232">
        <f>SUM(I8:I68)</f>
        <v>79413000</v>
      </c>
      <c r="J69" s="224"/>
      <c r="K69" s="220"/>
      <c r="L69" s="220"/>
      <c r="M69" s="220"/>
      <c r="N69" s="220"/>
      <c r="O69" s="220"/>
      <c r="P69" s="220"/>
      <c r="Q69" s="220"/>
      <c r="R69" s="220"/>
    </row>
    <row r="70" spans="1:18" s="218" customFormat="1" x14ac:dyDescent="0.25">
      <c r="A70" s="226"/>
      <c r="B70" s="223"/>
      <c r="C70" s="232"/>
      <c r="D70" s="224"/>
      <c r="E70" s="223"/>
      <c r="F70" s="232"/>
      <c r="G70" s="224"/>
      <c r="H70" s="232"/>
      <c r="I70" s="232"/>
      <c r="J70" s="224"/>
      <c r="K70" s="220"/>
      <c r="M70" s="220"/>
      <c r="N70" s="220"/>
      <c r="O70" s="220"/>
      <c r="P70" s="220"/>
      <c r="Q70" s="220"/>
      <c r="R70" s="220"/>
    </row>
    <row r="71" spans="1:18" x14ac:dyDescent="0.25">
      <c r="A71" s="225"/>
      <c r="B71" s="226"/>
      <c r="C71" s="240"/>
      <c r="D71" s="236"/>
      <c r="E71" s="223"/>
      <c r="F71" s="240"/>
      <c r="G71" s="428" t="s">
        <v>12</v>
      </c>
      <c r="H71" s="429"/>
      <c r="I71" s="236"/>
      <c r="J71" s="227">
        <f>SUM(D8:D68)</f>
        <v>93564290</v>
      </c>
      <c r="P71" s="220"/>
      <c r="Q71" s="220"/>
      <c r="R71" s="233"/>
    </row>
    <row r="72" spans="1:18" x14ac:dyDescent="0.25">
      <c r="A72" s="235"/>
      <c r="B72" s="234"/>
      <c r="C72" s="240"/>
      <c r="D72" s="236"/>
      <c r="E72" s="234"/>
      <c r="F72" s="240"/>
      <c r="G72" s="428" t="s">
        <v>13</v>
      </c>
      <c r="H72" s="429"/>
      <c r="I72" s="237"/>
      <c r="J72" s="227">
        <f>SUM(G8:G68)</f>
        <v>9260739</v>
      </c>
      <c r="R72" s="233"/>
    </row>
    <row r="73" spans="1:18" x14ac:dyDescent="0.25">
      <c r="A73" s="228"/>
      <c r="B73" s="237"/>
      <c r="C73" s="240"/>
      <c r="D73" s="236"/>
      <c r="E73" s="234"/>
      <c r="F73" s="240"/>
      <c r="G73" s="428" t="s">
        <v>14</v>
      </c>
      <c r="H73" s="429"/>
      <c r="I73" s="229"/>
      <c r="J73" s="229">
        <f>J71-J72</f>
        <v>84303551</v>
      </c>
      <c r="L73" s="220"/>
      <c r="R73" s="233"/>
    </row>
    <row r="74" spans="1:18" x14ac:dyDescent="0.25">
      <c r="A74" s="235"/>
      <c r="B74" s="230"/>
      <c r="C74" s="240"/>
      <c r="D74" s="231"/>
      <c r="E74" s="234"/>
      <c r="F74" s="240"/>
      <c r="G74" s="428" t="s">
        <v>15</v>
      </c>
      <c r="H74" s="429"/>
      <c r="I74" s="237"/>
      <c r="J74" s="227">
        <f>SUM(H8:H68)</f>
        <v>0</v>
      </c>
      <c r="R74" s="233"/>
    </row>
    <row r="75" spans="1:18" x14ac:dyDescent="0.25">
      <c r="A75" s="235"/>
      <c r="B75" s="230"/>
      <c r="C75" s="240"/>
      <c r="D75" s="231"/>
      <c r="E75" s="234"/>
      <c r="F75" s="240"/>
      <c r="G75" s="428" t="s">
        <v>16</v>
      </c>
      <c r="H75" s="429"/>
      <c r="I75" s="237"/>
      <c r="J75" s="227">
        <f>J73+J74</f>
        <v>84303551</v>
      </c>
      <c r="R75" s="233"/>
    </row>
    <row r="76" spans="1:18" x14ac:dyDescent="0.25">
      <c r="A76" s="235"/>
      <c r="B76" s="230"/>
      <c r="C76" s="240"/>
      <c r="D76" s="231"/>
      <c r="E76" s="234"/>
      <c r="F76" s="240"/>
      <c r="G76" s="428" t="s">
        <v>5</v>
      </c>
      <c r="H76" s="429"/>
      <c r="I76" s="237"/>
      <c r="J76" s="227">
        <f>SUM(I8:I68)</f>
        <v>79413000</v>
      </c>
      <c r="R76" s="233"/>
    </row>
    <row r="77" spans="1:18" x14ac:dyDescent="0.25">
      <c r="A77" s="235"/>
      <c r="B77" s="230"/>
      <c r="C77" s="240"/>
      <c r="D77" s="231"/>
      <c r="E77" s="234"/>
      <c r="F77" s="240"/>
      <c r="G77" s="428" t="s">
        <v>31</v>
      </c>
      <c r="H77" s="429"/>
      <c r="I77" s="234" t="str">
        <f>IF(J77&gt;0,"SALDO",IF(J77&lt;0,"PIUTANG",IF(J77=0,"LUNAS")))</f>
        <v>PIUTANG</v>
      </c>
      <c r="J77" s="227">
        <f>J76-J75</f>
        <v>-4890551</v>
      </c>
      <c r="R77" s="233"/>
    </row>
  </sheetData>
  <mergeCells count="13">
    <mergeCell ref="G77:H77"/>
    <mergeCell ref="G71:H71"/>
    <mergeCell ref="G72:H72"/>
    <mergeCell ref="G73:H73"/>
    <mergeCell ref="G74:H74"/>
    <mergeCell ref="G75:H75"/>
    <mergeCell ref="G76:H76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4" t="s">
        <v>22</v>
      </c>
      <c r="G1" s="414"/>
      <c r="H1" s="414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3" t="s">
        <v>12</v>
      </c>
      <c r="H53" s="413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3" t="s">
        <v>13</v>
      </c>
      <c r="H54" s="413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3" t="s">
        <v>14</v>
      </c>
      <c r="H55" s="413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3" t="s">
        <v>15</v>
      </c>
      <c r="H56" s="413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3" t="s">
        <v>16</v>
      </c>
      <c r="H57" s="413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3" t="s">
        <v>5</v>
      </c>
      <c r="H58" s="413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3" t="s">
        <v>31</v>
      </c>
      <c r="H59" s="413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3"/>
      <c r="I7" s="457"/>
      <c r="J7" s="427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4" t="s">
        <v>22</v>
      </c>
      <c r="G1" s="414"/>
      <c r="H1" s="414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4" t="s">
        <v>21</v>
      </c>
      <c r="G2" s="414"/>
      <c r="H2" s="414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3"/>
      <c r="I7" s="457"/>
      <c r="J7" s="427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3" t="s">
        <v>12</v>
      </c>
      <c r="H35" s="413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3" t="s">
        <v>13</v>
      </c>
      <c r="H36" s="413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3" t="s">
        <v>14</v>
      </c>
      <c r="H37" s="413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3" t="s">
        <v>15</v>
      </c>
      <c r="H38" s="413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3" t="s">
        <v>16</v>
      </c>
      <c r="H39" s="413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3" t="s">
        <v>5</v>
      </c>
      <c r="H40" s="413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3" t="s">
        <v>31</v>
      </c>
      <c r="H41" s="413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4" t="s">
        <v>22</v>
      </c>
      <c r="G1" s="414"/>
      <c r="H1" s="414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4" t="s">
        <v>21</v>
      </c>
      <c r="G2" s="414"/>
      <c r="H2" s="414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7" x14ac:dyDescent="0.25">
      <c r="A7" s="450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3"/>
      <c r="I7" s="457"/>
      <c r="J7" s="427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4" t="s">
        <v>21</v>
      </c>
      <c r="G2" s="414"/>
      <c r="H2" s="414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3"/>
      <c r="I7" s="457"/>
      <c r="J7" s="427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3" t="s">
        <v>12</v>
      </c>
      <c r="H35" s="413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3" t="s">
        <v>13</v>
      </c>
      <c r="H36" s="413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3" t="s">
        <v>14</v>
      </c>
      <c r="H37" s="413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3" t="s">
        <v>15</v>
      </c>
      <c r="H38" s="413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3" t="s">
        <v>16</v>
      </c>
      <c r="H39" s="413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3" t="s">
        <v>5</v>
      </c>
      <c r="H40" s="413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3" t="s">
        <v>31</v>
      </c>
      <c r="H41" s="413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4" t="s">
        <v>21</v>
      </c>
      <c r="G2" s="414"/>
      <c r="H2" s="414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3"/>
      <c r="I7" s="457"/>
      <c r="J7" s="427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4" t="s">
        <v>22</v>
      </c>
      <c r="G1" s="414"/>
      <c r="H1" s="414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6" x14ac:dyDescent="0.25">
      <c r="A7" s="450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3"/>
      <c r="I7" s="457"/>
      <c r="J7" s="427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3" t="s">
        <v>12</v>
      </c>
      <c r="H158" s="413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3" t="s">
        <v>13</v>
      </c>
      <c r="H159" s="413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3" t="s">
        <v>14</v>
      </c>
      <c r="H160" s="413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3" t="s">
        <v>15</v>
      </c>
      <c r="H161" s="413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3" t="s">
        <v>16</v>
      </c>
      <c r="H162" s="413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3" t="s">
        <v>5</v>
      </c>
      <c r="H163" s="413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3" t="s">
        <v>31</v>
      </c>
      <c r="H164" s="413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4" t="s">
        <v>22</v>
      </c>
      <c r="G1" s="414"/>
      <c r="H1" s="414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4" t="s">
        <v>21</v>
      </c>
      <c r="G2" s="414"/>
      <c r="H2" s="414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8"/>
      <c r="J7" s="419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74"/>
      <c r="M5" s="18"/>
      <c r="O5" s="1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  <c r="L6" s="174"/>
    </row>
    <row r="7" spans="1:15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3"/>
      <c r="I7" s="457"/>
      <c r="J7" s="427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3" t="s">
        <v>12</v>
      </c>
      <c r="H57" s="413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3" t="s">
        <v>13</v>
      </c>
      <c r="H58" s="413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3" t="s">
        <v>14</v>
      </c>
      <c r="H59" s="413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3" t="s">
        <v>15</v>
      </c>
      <c r="H60" s="413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3" t="s">
        <v>16</v>
      </c>
      <c r="H61" s="413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3" t="s">
        <v>5</v>
      </c>
      <c r="H62" s="413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3" t="s">
        <v>31</v>
      </c>
      <c r="H63" s="413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4" t="s">
        <v>22</v>
      </c>
      <c r="G1" s="414"/>
      <c r="H1" s="414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4" t="s">
        <v>21</v>
      </c>
      <c r="G2" s="414"/>
      <c r="H2" s="414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1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1" x14ac:dyDescent="0.25">
      <c r="A7" s="450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3" t="s">
        <v>12</v>
      </c>
      <c r="H116" s="413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3" t="s">
        <v>13</v>
      </c>
      <c r="H117" s="413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3" t="s">
        <v>14</v>
      </c>
      <c r="H118" s="413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3" t="s">
        <v>15</v>
      </c>
      <c r="H119" s="413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3" t="s">
        <v>16</v>
      </c>
      <c r="H120" s="413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3" t="s">
        <v>5</v>
      </c>
      <c r="H121" s="413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3" t="s">
        <v>31</v>
      </c>
      <c r="H122" s="413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6" activePane="bottomLeft" state="frozen"/>
      <selection pane="bottomLeft" activeCell="J737" sqref="J737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  <c r="O4" s="219">
        <v>1924738</v>
      </c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30" t="s">
        <v>12</v>
      </c>
      <c r="H745" s="430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30" t="s">
        <v>13</v>
      </c>
      <c r="H746" s="430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30" t="s">
        <v>14</v>
      </c>
      <c r="H747" s="430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30" t="s">
        <v>15</v>
      </c>
      <c r="H748" s="430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30" t="s">
        <v>16</v>
      </c>
      <c r="H749" s="430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30" t="s">
        <v>5</v>
      </c>
      <c r="H750" s="430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30" t="s">
        <v>31</v>
      </c>
      <c r="H751" s="430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51:H751"/>
    <mergeCell ref="G745:H745"/>
    <mergeCell ref="G746:H746"/>
    <mergeCell ref="G747:H747"/>
    <mergeCell ref="G748:H748"/>
    <mergeCell ref="G749:H749"/>
    <mergeCell ref="G750:H750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8"/>
      <c r="J7" s="419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J72*-1</f>
        <v>0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4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2"/>
      <c r="J6" s="483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79" t="s">
        <v>12</v>
      </c>
      <c r="H66" s="47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9" t="s">
        <v>13</v>
      </c>
      <c r="H67" s="47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79" t="s">
        <v>14</v>
      </c>
      <c r="H68" s="47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9" t="s">
        <v>15</v>
      </c>
      <c r="H69" s="47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9" t="s">
        <v>16</v>
      </c>
      <c r="H70" s="47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9" t="s">
        <v>5</v>
      </c>
      <c r="H71" s="47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79" t="s">
        <v>31</v>
      </c>
      <c r="H72" s="47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J40*-1</f>
        <v>0</v>
      </c>
      <c r="J2" s="20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5" x14ac:dyDescent="0.25">
      <c r="A6" s="45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5"/>
      <c r="I6" s="457"/>
      <c r="J6" s="427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3" t="s">
        <v>12</v>
      </c>
      <c r="H34" s="413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3" t="s">
        <v>13</v>
      </c>
      <c r="H35" s="413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3" t="s">
        <v>14</v>
      </c>
      <c r="H36" s="413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3" t="s">
        <v>15</v>
      </c>
      <c r="H37" s="413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3" t="s">
        <v>16</v>
      </c>
      <c r="H38" s="413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3" t="s">
        <v>5</v>
      </c>
      <c r="H39" s="413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3" t="s">
        <v>31</v>
      </c>
      <c r="H40" s="413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J71*-1</f>
        <v>12110891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4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2"/>
      <c r="J6" s="483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79" t="s">
        <v>12</v>
      </c>
      <c r="H65" s="47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79" t="s">
        <v>13</v>
      </c>
      <c r="H66" s="47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9" t="s">
        <v>14</v>
      </c>
      <c r="H67" s="47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79" t="s">
        <v>15</v>
      </c>
      <c r="H68" s="47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9" t="s">
        <v>16</v>
      </c>
      <c r="H69" s="47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9" t="s">
        <v>5</v>
      </c>
      <c r="H70" s="47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9" t="s">
        <v>31</v>
      </c>
      <c r="H71" s="47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6" t="s">
        <v>12</v>
      </c>
      <c r="H650" s="446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30" t="s">
        <v>13</v>
      </c>
      <c r="H651" s="430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30" t="s">
        <v>14</v>
      </c>
      <c r="H652" s="430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30" t="s">
        <v>15</v>
      </c>
      <c r="H653" s="430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30" t="s">
        <v>16</v>
      </c>
      <c r="H654" s="430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30" t="s">
        <v>5</v>
      </c>
      <c r="H655" s="430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30" t="s">
        <v>31</v>
      </c>
      <c r="H656" s="430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6:H656"/>
    <mergeCell ref="G650:H650"/>
    <mergeCell ref="G651:H651"/>
    <mergeCell ref="G652:H652"/>
    <mergeCell ref="G653:H653"/>
    <mergeCell ref="G654:H654"/>
    <mergeCell ref="G655:H655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82"/>
  <sheetViews>
    <sheetView zoomScaleNormal="100" workbookViewId="0">
      <pane ySplit="7" topLeftCell="A54" activePane="bottomLeft" state="frozen"/>
      <selection pane="bottomLeft" activeCell="B63" sqref="B6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M1" s="219">
        <f>SUM(D29:D51)</f>
        <v>18151618</v>
      </c>
      <c r="N1" s="219">
        <v>10446975</v>
      </c>
      <c r="O1" s="219">
        <f>N1-M1</f>
        <v>-7704643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J76*-1</f>
        <v>8618914</v>
      </c>
      <c r="J2" s="218"/>
      <c r="M2" s="219">
        <f>SUM(G29:G51)</f>
        <v>1671776</v>
      </c>
      <c r="N2" s="219">
        <v>197400</v>
      </c>
      <c r="O2" s="219">
        <f>N2-M2</f>
        <v>-1474376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16479842</v>
      </c>
      <c r="N3" s="219">
        <f>N1-N2</f>
        <v>10249575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5"/>
      <c r="I7" s="457"/>
      <c r="J7" s="427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98">
        <v>43477</v>
      </c>
      <c r="B52" s="99">
        <v>190183075</v>
      </c>
      <c r="C52" s="100">
        <v>4</v>
      </c>
      <c r="D52" s="34">
        <v>567350</v>
      </c>
      <c r="E52" s="101"/>
      <c r="F52" s="99"/>
      <c r="G52" s="34"/>
      <c r="H52" s="102"/>
      <c r="I52" s="102"/>
      <c r="J52" s="34"/>
      <c r="K52" s="233"/>
      <c r="L52" s="233"/>
      <c r="M52" s="233"/>
      <c r="N52" s="233"/>
      <c r="O52" s="233"/>
      <c r="P52" s="233"/>
    </row>
    <row r="53" spans="1:16" x14ac:dyDescent="0.25">
      <c r="A53" s="98">
        <v>43477</v>
      </c>
      <c r="B53" s="99">
        <v>190183076</v>
      </c>
      <c r="C53" s="100">
        <v>2</v>
      </c>
      <c r="D53" s="34">
        <v>226013</v>
      </c>
      <c r="E53" s="101"/>
      <c r="F53" s="99"/>
      <c r="G53" s="34"/>
      <c r="H53" s="102"/>
      <c r="I53" s="102"/>
      <c r="J53" s="34"/>
      <c r="K53" s="233"/>
      <c r="L53" s="233"/>
      <c r="M53" s="233"/>
      <c r="N53" s="233"/>
      <c r="O53" s="233"/>
      <c r="P53" s="233"/>
    </row>
    <row r="54" spans="1:16" x14ac:dyDescent="0.25">
      <c r="A54" s="98">
        <v>43477</v>
      </c>
      <c r="B54" s="99">
        <v>190183094</v>
      </c>
      <c r="C54" s="100">
        <v>4</v>
      </c>
      <c r="D54" s="34">
        <v>446863</v>
      </c>
      <c r="E54" s="101"/>
      <c r="F54" s="99"/>
      <c r="G54" s="34"/>
      <c r="H54" s="102"/>
      <c r="I54" s="102"/>
      <c r="J54" s="34"/>
      <c r="K54" s="233"/>
      <c r="L54" s="233"/>
      <c r="M54" s="233"/>
      <c r="N54" s="233"/>
      <c r="O54" s="233"/>
      <c r="P54" s="233"/>
    </row>
    <row r="55" spans="1:16" x14ac:dyDescent="0.25">
      <c r="A55" s="98">
        <v>43477</v>
      </c>
      <c r="B55" s="99">
        <v>190183095</v>
      </c>
      <c r="C55" s="100">
        <v>5</v>
      </c>
      <c r="D55" s="34">
        <v>516950</v>
      </c>
      <c r="E55" s="101"/>
      <c r="F55" s="99"/>
      <c r="G55" s="34"/>
      <c r="H55" s="102"/>
      <c r="I55" s="102"/>
      <c r="J55" s="34"/>
      <c r="K55" s="233"/>
      <c r="L55" s="233"/>
      <c r="M55" s="233"/>
      <c r="N55" s="233"/>
      <c r="O55" s="233"/>
      <c r="P55" s="233"/>
    </row>
    <row r="56" spans="1:16" x14ac:dyDescent="0.25">
      <c r="A56" s="98">
        <v>43479</v>
      </c>
      <c r="B56" s="99">
        <v>190183162</v>
      </c>
      <c r="C56" s="100">
        <v>7</v>
      </c>
      <c r="D56" s="34">
        <v>755038</v>
      </c>
      <c r="E56" s="101">
        <v>190046831</v>
      </c>
      <c r="F56" s="99">
        <v>6</v>
      </c>
      <c r="G56" s="34">
        <v>685038</v>
      </c>
      <c r="H56" s="102"/>
      <c r="I56" s="102"/>
      <c r="J56" s="34"/>
      <c r="K56" s="233"/>
      <c r="L56" s="233"/>
      <c r="M56" s="233"/>
      <c r="N56" s="233"/>
      <c r="O56" s="233"/>
      <c r="P56" s="233"/>
    </row>
    <row r="57" spans="1:16" x14ac:dyDescent="0.25">
      <c r="A57" s="98">
        <v>43479</v>
      </c>
      <c r="B57" s="99">
        <v>190183163</v>
      </c>
      <c r="C57" s="100">
        <v>2</v>
      </c>
      <c r="D57" s="34">
        <v>181125</v>
      </c>
      <c r="E57" s="101"/>
      <c r="F57" s="99"/>
      <c r="G57" s="34"/>
      <c r="H57" s="102"/>
      <c r="I57" s="102"/>
      <c r="J57" s="34"/>
      <c r="K57" s="233"/>
      <c r="L57" s="233"/>
      <c r="M57" s="233"/>
      <c r="N57" s="233"/>
      <c r="O57" s="233"/>
      <c r="P57" s="233"/>
    </row>
    <row r="58" spans="1:16" x14ac:dyDescent="0.25">
      <c r="A58" s="98">
        <v>43479</v>
      </c>
      <c r="B58" s="99">
        <v>190183182</v>
      </c>
      <c r="C58" s="100">
        <v>22</v>
      </c>
      <c r="D58" s="34">
        <v>2210950</v>
      </c>
      <c r="E58" s="101"/>
      <c r="F58" s="99"/>
      <c r="G58" s="34"/>
      <c r="H58" s="102"/>
      <c r="I58" s="102"/>
      <c r="J58" s="34"/>
      <c r="K58" s="233"/>
      <c r="L58" s="233"/>
      <c r="M58" s="233"/>
      <c r="N58" s="233"/>
      <c r="O58" s="233"/>
      <c r="P58" s="233"/>
    </row>
    <row r="59" spans="1:16" x14ac:dyDescent="0.25">
      <c r="A59" s="98">
        <v>43479</v>
      </c>
      <c r="B59" s="99">
        <v>190183184</v>
      </c>
      <c r="C59" s="100">
        <v>6</v>
      </c>
      <c r="D59" s="34">
        <v>619675</v>
      </c>
      <c r="E59" s="101"/>
      <c r="F59" s="99"/>
      <c r="G59" s="34"/>
      <c r="H59" s="102"/>
      <c r="I59" s="102"/>
      <c r="J59" s="34"/>
      <c r="K59" s="233"/>
      <c r="L59" s="233"/>
      <c r="M59" s="233"/>
      <c r="N59" s="233"/>
      <c r="O59" s="233"/>
      <c r="P59" s="233"/>
    </row>
    <row r="60" spans="1:16" x14ac:dyDescent="0.25">
      <c r="A60" s="98">
        <v>43480</v>
      </c>
      <c r="B60" s="99">
        <v>190183202</v>
      </c>
      <c r="C60" s="100">
        <v>10</v>
      </c>
      <c r="D60" s="34">
        <v>1270763</v>
      </c>
      <c r="E60" s="101"/>
      <c r="F60" s="99"/>
      <c r="G60" s="34"/>
      <c r="H60" s="102"/>
      <c r="I60" s="102"/>
      <c r="J60" s="34"/>
      <c r="K60" s="233"/>
      <c r="L60" s="233"/>
      <c r="M60" s="233"/>
      <c r="N60" s="233"/>
      <c r="O60" s="233"/>
      <c r="P60" s="233"/>
    </row>
    <row r="61" spans="1:16" x14ac:dyDescent="0.25">
      <c r="A61" s="98">
        <v>43480</v>
      </c>
      <c r="B61" s="99">
        <v>190183203</v>
      </c>
      <c r="C61" s="100">
        <v>1</v>
      </c>
      <c r="D61" s="34">
        <v>110075</v>
      </c>
      <c r="E61" s="101"/>
      <c r="F61" s="99"/>
      <c r="G61" s="34"/>
      <c r="H61" s="102"/>
      <c r="I61" s="102"/>
      <c r="J61" s="34"/>
      <c r="K61" s="233"/>
      <c r="L61" s="233"/>
      <c r="M61" s="233"/>
      <c r="N61" s="233"/>
      <c r="O61" s="233"/>
      <c r="P61" s="233"/>
    </row>
    <row r="62" spans="1:16" x14ac:dyDescent="0.25">
      <c r="A62" s="98">
        <v>43481</v>
      </c>
      <c r="B62" s="99">
        <v>190183253</v>
      </c>
      <c r="C62" s="100">
        <v>5</v>
      </c>
      <c r="D62" s="34">
        <v>602000</v>
      </c>
      <c r="E62" s="101"/>
      <c r="F62" s="99"/>
      <c r="G62" s="34"/>
      <c r="H62" s="102"/>
      <c r="I62" s="102"/>
      <c r="J62" s="34"/>
      <c r="K62" s="233"/>
      <c r="L62" s="233"/>
      <c r="M62" s="233"/>
      <c r="N62" s="233"/>
      <c r="O62" s="233"/>
      <c r="P62" s="233"/>
    </row>
    <row r="63" spans="1:16" x14ac:dyDescent="0.25">
      <c r="A63" s="98">
        <v>43481</v>
      </c>
      <c r="B63" s="99">
        <v>190183282</v>
      </c>
      <c r="C63" s="100">
        <v>18</v>
      </c>
      <c r="D63" s="34">
        <v>1797163</v>
      </c>
      <c r="E63" s="101"/>
      <c r="F63" s="99"/>
      <c r="G63" s="34"/>
      <c r="H63" s="102"/>
      <c r="I63" s="102"/>
      <c r="J63" s="34"/>
      <c r="K63" s="233"/>
      <c r="L63" s="233"/>
      <c r="M63" s="233"/>
      <c r="N63" s="233"/>
      <c r="O63" s="233"/>
      <c r="P63" s="233"/>
    </row>
    <row r="64" spans="1:16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  <c r="K64" s="233"/>
      <c r="L64" s="233"/>
      <c r="M64" s="233"/>
      <c r="N64" s="233"/>
      <c r="O64" s="233"/>
      <c r="P64" s="233"/>
    </row>
    <row r="65" spans="1:16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  <c r="K65" s="233"/>
      <c r="L65" s="233"/>
      <c r="M65" s="233"/>
      <c r="N65" s="233"/>
      <c r="O65" s="233"/>
      <c r="P65" s="233"/>
    </row>
    <row r="66" spans="1:16" x14ac:dyDescent="0.25">
      <c r="A66" s="98"/>
      <c r="B66" s="99"/>
      <c r="C66" s="100"/>
      <c r="D66" s="34"/>
      <c r="E66" s="101"/>
      <c r="F66" s="99"/>
      <c r="G66" s="34"/>
      <c r="H66" s="102"/>
      <c r="I66" s="102"/>
      <c r="J66" s="34"/>
      <c r="K66" s="233"/>
      <c r="L66" s="233"/>
      <c r="M66" s="233"/>
      <c r="N66" s="233"/>
      <c r="O66" s="233"/>
      <c r="P66" s="233"/>
    </row>
    <row r="67" spans="1:16" x14ac:dyDescent="0.25">
      <c r="A67" s="235"/>
      <c r="B67" s="234"/>
      <c r="C67" s="240"/>
      <c r="D67" s="236"/>
      <c r="E67" s="237"/>
      <c r="F67" s="234"/>
      <c r="G67" s="236"/>
      <c r="H67" s="239"/>
      <c r="I67" s="239"/>
      <c r="J67" s="236"/>
      <c r="K67" s="233"/>
      <c r="L67" s="233"/>
      <c r="M67" s="233"/>
      <c r="N67" s="233"/>
      <c r="O67" s="233"/>
      <c r="P67" s="233"/>
    </row>
    <row r="68" spans="1:16" x14ac:dyDescent="0.25">
      <c r="A68" s="235"/>
      <c r="B68" s="223" t="s">
        <v>11</v>
      </c>
      <c r="C68" s="232">
        <f>SUM(C8:C67)</f>
        <v>398</v>
      </c>
      <c r="D68" s="224"/>
      <c r="E68" s="223" t="s">
        <v>11</v>
      </c>
      <c r="F68" s="223">
        <f>SUM(F8:F67)</f>
        <v>24</v>
      </c>
      <c r="G68" s="224">
        <f>SUM(G8:G67)</f>
        <v>2644088</v>
      </c>
      <c r="H68" s="239"/>
      <c r="I68" s="239"/>
      <c r="J68" s="236"/>
      <c r="K68" s="233"/>
      <c r="L68" s="233"/>
      <c r="M68" s="233"/>
      <c r="N68" s="233"/>
      <c r="O68" s="233"/>
      <c r="P68" s="233"/>
    </row>
    <row r="69" spans="1:16" x14ac:dyDescent="0.25">
      <c r="A69" s="235"/>
      <c r="B69" s="223"/>
      <c r="C69" s="232"/>
      <c r="D69" s="224"/>
      <c r="E69" s="237"/>
      <c r="F69" s="234"/>
      <c r="G69" s="236"/>
      <c r="H69" s="239"/>
      <c r="I69" s="239"/>
      <c r="J69" s="236"/>
      <c r="K69" s="233"/>
      <c r="L69" s="233"/>
      <c r="M69" s="233"/>
      <c r="N69" s="233"/>
      <c r="O69" s="233"/>
      <c r="P69" s="233"/>
    </row>
    <row r="70" spans="1:16" x14ac:dyDescent="0.25">
      <c r="A70" s="225"/>
      <c r="B70" s="226"/>
      <c r="C70" s="240"/>
      <c r="D70" s="236"/>
      <c r="E70" s="223"/>
      <c r="F70" s="234"/>
      <c r="G70" s="413" t="s">
        <v>12</v>
      </c>
      <c r="H70" s="413"/>
      <c r="I70" s="239"/>
      <c r="J70" s="227">
        <f>SUM(D8:D67)</f>
        <v>43135853</v>
      </c>
      <c r="K70" s="233"/>
      <c r="L70" s="233"/>
      <c r="M70" s="233"/>
      <c r="N70" s="233"/>
      <c r="O70" s="233"/>
      <c r="P70" s="233"/>
    </row>
    <row r="71" spans="1:16" x14ac:dyDescent="0.25">
      <c r="A71" s="235"/>
      <c r="B71" s="234"/>
      <c r="C71" s="240"/>
      <c r="D71" s="236"/>
      <c r="E71" s="223"/>
      <c r="F71" s="234"/>
      <c r="G71" s="413" t="s">
        <v>13</v>
      </c>
      <c r="H71" s="413"/>
      <c r="I71" s="239"/>
      <c r="J71" s="227">
        <f>SUM(G8:G67)</f>
        <v>2644088</v>
      </c>
    </row>
    <row r="72" spans="1:16" x14ac:dyDescent="0.25">
      <c r="A72" s="228"/>
      <c r="B72" s="237"/>
      <c r="C72" s="240"/>
      <c r="D72" s="236"/>
      <c r="E72" s="237"/>
      <c r="F72" s="234"/>
      <c r="G72" s="413" t="s">
        <v>14</v>
      </c>
      <c r="H72" s="413"/>
      <c r="I72" s="41"/>
      <c r="J72" s="229">
        <f>J70-J71</f>
        <v>40491765</v>
      </c>
    </row>
    <row r="73" spans="1:16" x14ac:dyDescent="0.25">
      <c r="A73" s="235"/>
      <c r="B73" s="230"/>
      <c r="C73" s="240"/>
      <c r="D73" s="231"/>
      <c r="E73" s="237"/>
      <c r="F73" s="223"/>
      <c r="G73" s="413" t="s">
        <v>15</v>
      </c>
      <c r="H73" s="413"/>
      <c r="I73" s="239"/>
      <c r="J73" s="227">
        <f>SUM(H8:H69)</f>
        <v>0</v>
      </c>
    </row>
    <row r="74" spans="1:16" x14ac:dyDescent="0.25">
      <c r="A74" s="235"/>
      <c r="B74" s="230"/>
      <c r="C74" s="240"/>
      <c r="D74" s="231"/>
      <c r="E74" s="237"/>
      <c r="F74" s="223"/>
      <c r="G74" s="413" t="s">
        <v>16</v>
      </c>
      <c r="H74" s="413"/>
      <c r="I74" s="239"/>
      <c r="J74" s="227">
        <f>J72+J73</f>
        <v>40491765</v>
      </c>
    </row>
    <row r="75" spans="1:16" x14ac:dyDescent="0.25">
      <c r="A75" s="235"/>
      <c r="B75" s="230"/>
      <c r="C75" s="240"/>
      <c r="D75" s="231"/>
      <c r="E75" s="237"/>
      <c r="F75" s="234"/>
      <c r="G75" s="413" t="s">
        <v>5</v>
      </c>
      <c r="H75" s="413"/>
      <c r="I75" s="239"/>
      <c r="J75" s="227">
        <f>SUM(I8:I69)</f>
        <v>31872851</v>
      </c>
    </row>
    <row r="76" spans="1:16" x14ac:dyDescent="0.25">
      <c r="A76" s="235"/>
      <c r="B76" s="230"/>
      <c r="C76" s="240"/>
      <c r="D76" s="231"/>
      <c r="E76" s="237"/>
      <c r="F76" s="234"/>
      <c r="G76" s="413" t="s">
        <v>31</v>
      </c>
      <c r="H76" s="413"/>
      <c r="I76" s="240" t="str">
        <f>IF(J76&gt;0,"SALDO",IF(J76&lt;0,"PIUTANG",IF(J76=0,"LUNAS")))</f>
        <v>PIUTANG</v>
      </c>
      <c r="J76" s="227">
        <f>J75-J74</f>
        <v>-8618914</v>
      </c>
    </row>
    <row r="77" spans="1:16" x14ac:dyDescent="0.25">
      <c r="F77" s="219"/>
      <c r="G77" s="219"/>
      <c r="J77" s="219"/>
    </row>
    <row r="78" spans="1:16" x14ac:dyDescent="0.25">
      <c r="C78" s="219"/>
      <c r="D78" s="219"/>
      <c r="F78" s="219"/>
      <c r="G78" s="219"/>
      <c r="J78" s="219"/>
      <c r="L78" s="233"/>
      <c r="M78" s="233"/>
      <c r="N78" s="233"/>
      <c r="O78" s="233"/>
      <c r="P78" s="233"/>
    </row>
    <row r="79" spans="1:16" x14ac:dyDescent="0.25">
      <c r="C79" s="219"/>
      <c r="D79" s="219"/>
      <c r="F79" s="219"/>
      <c r="G79" s="219"/>
      <c r="J79" s="219"/>
      <c r="L79" s="233"/>
      <c r="M79" s="233"/>
      <c r="N79" s="233"/>
      <c r="O79" s="233"/>
      <c r="P79" s="233"/>
    </row>
    <row r="80" spans="1:16" x14ac:dyDescent="0.25">
      <c r="C80" s="219"/>
      <c r="D80" s="219"/>
      <c r="F80" s="219"/>
      <c r="G80" s="219"/>
      <c r="J80" s="219"/>
      <c r="L80" s="233"/>
      <c r="M80" s="233"/>
      <c r="N80" s="233"/>
      <c r="O80" s="233"/>
      <c r="P80" s="233"/>
    </row>
    <row r="81" spans="3:16" x14ac:dyDescent="0.25">
      <c r="C81" s="219"/>
      <c r="D81" s="219"/>
      <c r="F81" s="219"/>
      <c r="G81" s="219"/>
      <c r="J81" s="219"/>
      <c r="L81" s="233"/>
      <c r="M81" s="233"/>
      <c r="N81" s="233"/>
      <c r="O81" s="233"/>
      <c r="P81" s="233"/>
    </row>
    <row r="82" spans="3:16" x14ac:dyDescent="0.25">
      <c r="C82" s="219"/>
      <c r="D82" s="219"/>
      <c r="L82" s="233"/>
      <c r="M82" s="233"/>
      <c r="N82" s="233"/>
      <c r="O82" s="233"/>
      <c r="P82" s="233"/>
    </row>
  </sheetData>
  <mergeCells count="15">
    <mergeCell ref="G76:H76"/>
    <mergeCell ref="G70:H70"/>
    <mergeCell ref="G71:H71"/>
    <mergeCell ref="G72:H72"/>
    <mergeCell ref="G73:H73"/>
    <mergeCell ref="G74:H74"/>
    <mergeCell ref="G75:H75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98"/>
  <sheetViews>
    <sheetView workbookViewId="0">
      <pane ySplit="7" topLeftCell="A29" activePane="bottomLeft" state="frozen"/>
      <selection pane="bottomLeft" activeCell="G40" sqref="G40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L1" s="219">
        <f>SUM(D18:D33)</f>
        <v>1391040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J92*-1</f>
        <v>527565</v>
      </c>
      <c r="J2" s="218"/>
      <c r="L2" s="219">
        <f>SUM(G18:G33)</f>
        <v>122085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1268955</v>
      </c>
      <c r="M3" s="219">
        <v>53505</v>
      </c>
      <c r="N3" s="238">
        <f>L3+M3</f>
        <v>1322460</v>
      </c>
    </row>
    <row r="4" spans="1:16" x14ac:dyDescent="0.25">
      <c r="P4" s="238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P5" s="23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5"/>
      <c r="I7" s="457"/>
      <c r="J7" s="427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98">
        <v>43477</v>
      </c>
      <c r="B34" s="99">
        <v>19000042</v>
      </c>
      <c r="C34" s="100">
        <v>1</v>
      </c>
      <c r="D34" s="34">
        <v>44295</v>
      </c>
      <c r="E34" s="101"/>
      <c r="F34" s="99"/>
      <c r="G34" s="34"/>
      <c r="H34" s="102"/>
      <c r="I34" s="102"/>
      <c r="J34" s="34"/>
    </row>
    <row r="35" spans="1:10" x14ac:dyDescent="0.25">
      <c r="A35" s="98">
        <v>43477</v>
      </c>
      <c r="B35" s="99">
        <v>19000044</v>
      </c>
      <c r="C35" s="100">
        <v>1</v>
      </c>
      <c r="D35" s="34">
        <v>31740</v>
      </c>
      <c r="E35" s="101"/>
      <c r="F35" s="99"/>
      <c r="G35" s="34"/>
      <c r="H35" s="102"/>
      <c r="I35" s="102"/>
      <c r="J35" s="34"/>
    </row>
    <row r="36" spans="1:10" x14ac:dyDescent="0.25">
      <c r="A36" s="98">
        <v>43477</v>
      </c>
      <c r="B36" s="99">
        <v>19000047</v>
      </c>
      <c r="C36" s="100">
        <v>2</v>
      </c>
      <c r="D36" s="34">
        <v>110805</v>
      </c>
      <c r="E36" s="101"/>
      <c r="F36" s="99"/>
      <c r="G36" s="34"/>
      <c r="H36" s="102"/>
      <c r="I36" s="102"/>
      <c r="J36" s="34"/>
    </row>
    <row r="37" spans="1:10" x14ac:dyDescent="0.25">
      <c r="A37" s="98">
        <v>43477</v>
      </c>
      <c r="B37" s="99">
        <v>19000048</v>
      </c>
      <c r="C37" s="100">
        <v>1</v>
      </c>
      <c r="D37" s="34">
        <v>32370</v>
      </c>
      <c r="E37" s="101"/>
      <c r="F37" s="99"/>
      <c r="G37" s="34"/>
      <c r="H37" s="102"/>
      <c r="I37" s="102"/>
      <c r="J37" s="34"/>
    </row>
    <row r="38" spans="1:10" x14ac:dyDescent="0.25">
      <c r="A38" s="98">
        <v>43114</v>
      </c>
      <c r="B38" s="99">
        <v>19000060</v>
      </c>
      <c r="C38" s="100">
        <v>1</v>
      </c>
      <c r="D38" s="34">
        <v>49785</v>
      </c>
      <c r="E38" s="101"/>
      <c r="F38" s="99"/>
      <c r="G38" s="34"/>
      <c r="H38" s="102"/>
      <c r="I38" s="102"/>
      <c r="J38" s="34"/>
    </row>
    <row r="39" spans="1:10" x14ac:dyDescent="0.25">
      <c r="A39" s="98">
        <v>43480</v>
      </c>
      <c r="B39" s="99">
        <v>19000062</v>
      </c>
      <c r="C39" s="100">
        <v>2</v>
      </c>
      <c r="D39" s="34">
        <v>84615</v>
      </c>
      <c r="E39" s="101"/>
      <c r="F39" s="99"/>
      <c r="G39" s="34"/>
      <c r="H39" s="102"/>
      <c r="I39" s="102"/>
      <c r="J39" s="34"/>
    </row>
    <row r="40" spans="1:10" x14ac:dyDescent="0.25">
      <c r="A40" s="98">
        <v>43480</v>
      </c>
      <c r="B40" s="99">
        <v>19000063</v>
      </c>
      <c r="C40" s="100">
        <v>2</v>
      </c>
      <c r="D40" s="34">
        <v>106155</v>
      </c>
      <c r="E40" s="101"/>
      <c r="F40" s="99"/>
      <c r="G40" s="34"/>
      <c r="H40" s="102"/>
      <c r="I40" s="102"/>
      <c r="J40" s="34"/>
    </row>
    <row r="41" spans="1:10" x14ac:dyDescent="0.25">
      <c r="A41" s="98">
        <v>43481</v>
      </c>
      <c r="B41" s="99">
        <v>19000066</v>
      </c>
      <c r="C41" s="100">
        <v>2</v>
      </c>
      <c r="D41" s="34">
        <v>67800</v>
      </c>
      <c r="E41" s="101"/>
      <c r="F41" s="99"/>
      <c r="G41" s="34"/>
      <c r="H41" s="102"/>
      <c r="I41" s="102"/>
      <c r="J41" s="34"/>
    </row>
    <row r="42" spans="1:10" x14ac:dyDescent="0.25">
      <c r="A42" s="98"/>
      <c r="B42" s="99"/>
      <c r="C42" s="100"/>
      <c r="D42" s="34"/>
      <c r="E42" s="101"/>
      <c r="F42" s="99"/>
      <c r="G42" s="34"/>
      <c r="H42" s="102"/>
      <c r="I42" s="102"/>
      <c r="J42" s="34"/>
    </row>
    <row r="43" spans="1:10" x14ac:dyDescent="0.25">
      <c r="A43" s="98"/>
      <c r="B43" s="99"/>
      <c r="C43" s="100"/>
      <c r="D43" s="34"/>
      <c r="E43" s="101"/>
      <c r="F43" s="99"/>
      <c r="G43" s="34"/>
      <c r="H43" s="102"/>
      <c r="I43" s="102"/>
      <c r="J43" s="34"/>
    </row>
    <row r="44" spans="1:10" x14ac:dyDescent="0.25">
      <c r="A44" s="98"/>
      <c r="B44" s="99"/>
      <c r="C44" s="100"/>
      <c r="D44" s="34"/>
      <c r="E44" s="101"/>
      <c r="F44" s="99"/>
      <c r="G44" s="34"/>
      <c r="H44" s="102"/>
      <c r="I44" s="102"/>
      <c r="J44" s="34"/>
    </row>
    <row r="45" spans="1:10" x14ac:dyDescent="0.25">
      <c r="A45" s="98"/>
      <c r="B45" s="99"/>
      <c r="C45" s="100"/>
      <c r="D45" s="34"/>
      <c r="E45" s="101"/>
      <c r="F45" s="99"/>
      <c r="G45" s="34"/>
      <c r="H45" s="102"/>
      <c r="I45" s="102"/>
      <c r="J45" s="34"/>
    </row>
    <row r="46" spans="1:10" x14ac:dyDescent="0.25">
      <c r="A46" s="98"/>
      <c r="B46" s="99"/>
      <c r="C46" s="100"/>
      <c r="D46" s="34"/>
      <c r="E46" s="101"/>
      <c r="F46" s="99"/>
      <c r="G46" s="34"/>
      <c r="H46" s="102"/>
      <c r="I46" s="102"/>
      <c r="J46" s="34"/>
    </row>
    <row r="47" spans="1:10" x14ac:dyDescent="0.25">
      <c r="A47" s="98"/>
      <c r="B47" s="99"/>
      <c r="C47" s="100"/>
      <c r="D47" s="34"/>
      <c r="E47" s="101"/>
      <c r="F47" s="99"/>
      <c r="G47" s="34"/>
      <c r="H47" s="102"/>
      <c r="I47" s="102"/>
      <c r="J47" s="34"/>
    </row>
    <row r="48" spans="1:10" x14ac:dyDescent="0.25">
      <c r="A48" s="98"/>
      <c r="B48" s="99"/>
      <c r="C48" s="100"/>
      <c r="D48" s="34"/>
      <c r="E48" s="101"/>
      <c r="F48" s="99"/>
      <c r="G48" s="34"/>
      <c r="H48" s="102"/>
      <c r="I48" s="102"/>
      <c r="J48" s="34"/>
    </row>
    <row r="49" spans="1:10" x14ac:dyDescent="0.25">
      <c r="A49" s="98"/>
      <c r="B49" s="99"/>
      <c r="C49" s="100"/>
      <c r="D49" s="34"/>
      <c r="E49" s="101"/>
      <c r="F49" s="99"/>
      <c r="G49" s="34"/>
      <c r="H49" s="102"/>
      <c r="I49" s="102"/>
      <c r="J49" s="34"/>
    </row>
    <row r="50" spans="1:10" x14ac:dyDescent="0.25">
      <c r="A50" s="98"/>
      <c r="B50" s="99"/>
      <c r="C50" s="100"/>
      <c r="D50" s="34"/>
      <c r="E50" s="101"/>
      <c r="F50" s="99"/>
      <c r="G50" s="34"/>
      <c r="H50" s="102"/>
      <c r="I50" s="102"/>
      <c r="J50" s="34"/>
    </row>
    <row r="51" spans="1:10" x14ac:dyDescent="0.25">
      <c r="A51" s="98"/>
      <c r="B51" s="99"/>
      <c r="C51" s="100"/>
      <c r="D51" s="34"/>
      <c r="E51" s="101"/>
      <c r="F51" s="99"/>
      <c r="G51" s="34"/>
      <c r="H51" s="102"/>
      <c r="I51" s="102"/>
      <c r="J51" s="34"/>
    </row>
    <row r="52" spans="1:10" x14ac:dyDescent="0.25">
      <c r="A52" s="98"/>
      <c r="B52" s="99"/>
      <c r="C52" s="100"/>
      <c r="D52" s="34"/>
      <c r="E52" s="101"/>
      <c r="F52" s="99"/>
      <c r="G52" s="34"/>
      <c r="H52" s="102"/>
      <c r="I52" s="102"/>
      <c r="J52" s="34"/>
    </row>
    <row r="53" spans="1:10" x14ac:dyDescent="0.25">
      <c r="A53" s="98"/>
      <c r="B53" s="99"/>
      <c r="C53" s="100"/>
      <c r="D53" s="34"/>
      <c r="E53" s="101"/>
      <c r="F53" s="99"/>
      <c r="G53" s="34"/>
      <c r="H53" s="102"/>
      <c r="I53" s="102"/>
      <c r="J53" s="34"/>
    </row>
    <row r="54" spans="1:10" x14ac:dyDescent="0.25">
      <c r="A54" s="98"/>
      <c r="B54" s="99"/>
      <c r="C54" s="100"/>
      <c r="D54" s="34"/>
      <c r="E54" s="101"/>
      <c r="F54" s="99"/>
      <c r="G54" s="34"/>
      <c r="H54" s="102"/>
      <c r="I54" s="102"/>
      <c r="J54" s="34"/>
    </row>
    <row r="55" spans="1:10" x14ac:dyDescent="0.25">
      <c r="A55" s="98"/>
      <c r="B55" s="99"/>
      <c r="C55" s="100"/>
      <c r="D55" s="34"/>
      <c r="E55" s="101"/>
      <c r="F55" s="99"/>
      <c r="G55" s="34"/>
      <c r="H55" s="102"/>
      <c r="I55" s="102"/>
      <c r="J55" s="34"/>
    </row>
    <row r="56" spans="1:10" x14ac:dyDescent="0.25">
      <c r="A56" s="98"/>
      <c r="B56" s="99"/>
      <c r="C56" s="100"/>
      <c r="D56" s="34"/>
      <c r="E56" s="101"/>
      <c r="F56" s="99"/>
      <c r="G56" s="34"/>
      <c r="H56" s="102"/>
      <c r="I56" s="102"/>
      <c r="J56" s="34"/>
    </row>
    <row r="57" spans="1:10" x14ac:dyDescent="0.25">
      <c r="A57" s="98"/>
      <c r="B57" s="99"/>
      <c r="C57" s="100"/>
      <c r="D57" s="34"/>
      <c r="E57" s="101"/>
      <c r="F57" s="99"/>
      <c r="G57" s="34"/>
      <c r="H57" s="102"/>
      <c r="I57" s="102"/>
      <c r="J57" s="34"/>
    </row>
    <row r="58" spans="1:10" x14ac:dyDescent="0.25">
      <c r="A58" s="98"/>
      <c r="B58" s="99"/>
      <c r="C58" s="100"/>
      <c r="D58" s="34"/>
      <c r="E58" s="101"/>
      <c r="F58" s="99"/>
      <c r="G58" s="34"/>
      <c r="H58" s="102"/>
      <c r="I58" s="102"/>
      <c r="J58" s="34"/>
    </row>
    <row r="59" spans="1:10" x14ac:dyDescent="0.25">
      <c r="A59" s="98"/>
      <c r="B59" s="99"/>
      <c r="C59" s="100"/>
      <c r="D59" s="34"/>
      <c r="E59" s="101"/>
      <c r="F59" s="99"/>
      <c r="G59" s="34"/>
      <c r="H59" s="102"/>
      <c r="I59" s="102"/>
      <c r="J59" s="34"/>
    </row>
    <row r="60" spans="1:10" x14ac:dyDescent="0.25">
      <c r="A60" s="98"/>
      <c r="B60" s="99"/>
      <c r="C60" s="100"/>
      <c r="D60" s="34"/>
      <c r="E60" s="101"/>
      <c r="F60" s="99"/>
      <c r="G60" s="34"/>
      <c r="H60" s="102"/>
      <c r="I60" s="102"/>
      <c r="J60" s="34"/>
    </row>
    <row r="61" spans="1:10" x14ac:dyDescent="0.25">
      <c r="A61" s="98"/>
      <c r="B61" s="99"/>
      <c r="C61" s="100"/>
      <c r="D61" s="34"/>
      <c r="E61" s="101"/>
      <c r="F61" s="99"/>
      <c r="G61" s="34"/>
      <c r="H61" s="102"/>
      <c r="I61" s="102"/>
      <c r="J61" s="34"/>
    </row>
    <row r="62" spans="1:10" x14ac:dyDescent="0.25">
      <c r="A62" s="98"/>
      <c r="B62" s="99"/>
      <c r="C62" s="100"/>
      <c r="D62" s="34"/>
      <c r="E62" s="101"/>
      <c r="F62" s="99"/>
      <c r="G62" s="34"/>
      <c r="H62" s="102"/>
      <c r="I62" s="102"/>
      <c r="J62" s="34"/>
    </row>
    <row r="63" spans="1:10" x14ac:dyDescent="0.25">
      <c r="A63" s="98"/>
      <c r="B63" s="99"/>
      <c r="C63" s="100"/>
      <c r="D63" s="34"/>
      <c r="E63" s="101"/>
      <c r="F63" s="99"/>
      <c r="G63" s="34"/>
      <c r="H63" s="102"/>
      <c r="I63" s="102"/>
      <c r="J63" s="34"/>
    </row>
    <row r="64" spans="1:10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</row>
    <row r="65" spans="1:10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</row>
    <row r="66" spans="1:10" x14ac:dyDescent="0.25">
      <c r="A66" s="98"/>
      <c r="B66" s="99"/>
      <c r="C66" s="100"/>
      <c r="D66" s="34"/>
      <c r="E66" s="101"/>
      <c r="F66" s="99"/>
      <c r="G66" s="34"/>
      <c r="H66" s="102"/>
      <c r="I66" s="102"/>
      <c r="J66" s="34"/>
    </row>
    <row r="67" spans="1:10" x14ac:dyDescent="0.25">
      <c r="A67" s="98"/>
      <c r="B67" s="99"/>
      <c r="C67" s="100"/>
      <c r="D67" s="34"/>
      <c r="E67" s="101"/>
      <c r="F67" s="99"/>
      <c r="G67" s="34"/>
      <c r="H67" s="102"/>
      <c r="I67" s="102"/>
      <c r="J67" s="34"/>
    </row>
    <row r="68" spans="1:10" x14ac:dyDescent="0.25">
      <c r="A68" s="98"/>
      <c r="B68" s="99"/>
      <c r="C68" s="100"/>
      <c r="D68" s="34"/>
      <c r="E68" s="101"/>
      <c r="F68" s="99"/>
      <c r="G68" s="34"/>
      <c r="H68" s="102"/>
      <c r="I68" s="102"/>
      <c r="J68" s="34"/>
    </row>
    <row r="69" spans="1:10" x14ac:dyDescent="0.25">
      <c r="A69" s="98"/>
      <c r="B69" s="99"/>
      <c r="C69" s="100"/>
      <c r="D69" s="34"/>
      <c r="E69" s="101"/>
      <c r="F69" s="99"/>
      <c r="G69" s="34"/>
      <c r="H69" s="102"/>
      <c r="I69" s="102"/>
      <c r="J69" s="34"/>
    </row>
    <row r="70" spans="1:10" x14ac:dyDescent="0.25">
      <c r="A70" s="98"/>
      <c r="B70" s="99"/>
      <c r="C70" s="100"/>
      <c r="D70" s="34"/>
      <c r="E70" s="101"/>
      <c r="F70" s="99"/>
      <c r="G70" s="34"/>
      <c r="H70" s="102"/>
      <c r="I70" s="102"/>
      <c r="J70" s="34"/>
    </row>
    <row r="71" spans="1:10" x14ac:dyDescent="0.25">
      <c r="A71" s="98"/>
      <c r="B71" s="99"/>
      <c r="C71" s="100"/>
      <c r="D71" s="34"/>
      <c r="E71" s="101"/>
      <c r="F71" s="99"/>
      <c r="G71" s="34"/>
      <c r="H71" s="102"/>
      <c r="I71" s="102"/>
      <c r="J71" s="34"/>
    </row>
    <row r="72" spans="1:10" x14ac:dyDescent="0.25">
      <c r="A72" s="98"/>
      <c r="B72" s="99"/>
      <c r="C72" s="100"/>
      <c r="D72" s="34"/>
      <c r="E72" s="101"/>
      <c r="F72" s="99"/>
      <c r="G72" s="34"/>
      <c r="H72" s="102"/>
      <c r="I72" s="102"/>
      <c r="J72" s="34"/>
    </row>
    <row r="73" spans="1:10" x14ac:dyDescent="0.25">
      <c r="A73" s="98"/>
      <c r="B73" s="99"/>
      <c r="C73" s="100"/>
      <c r="D73" s="34"/>
      <c r="E73" s="101"/>
      <c r="F73" s="99"/>
      <c r="G73" s="34"/>
      <c r="H73" s="102"/>
      <c r="I73" s="102"/>
      <c r="J73" s="34"/>
    </row>
    <row r="74" spans="1:10" x14ac:dyDescent="0.25">
      <c r="A74" s="98"/>
      <c r="B74" s="99"/>
      <c r="C74" s="100"/>
      <c r="D74" s="34"/>
      <c r="E74" s="101"/>
      <c r="F74" s="99"/>
      <c r="G74" s="34"/>
      <c r="H74" s="102"/>
      <c r="I74" s="102"/>
      <c r="J74" s="34"/>
    </row>
    <row r="75" spans="1:10" x14ac:dyDescent="0.25">
      <c r="A75" s="98"/>
      <c r="B75" s="99"/>
      <c r="C75" s="100"/>
      <c r="D75" s="34"/>
      <c r="E75" s="101"/>
      <c r="F75" s="99"/>
      <c r="G75" s="34"/>
      <c r="H75" s="102"/>
      <c r="I75" s="102"/>
      <c r="J75" s="34"/>
    </row>
    <row r="76" spans="1:10" x14ac:dyDescent="0.25">
      <c r="A76" s="98"/>
      <c r="B76" s="99"/>
      <c r="C76" s="100"/>
      <c r="D76" s="34"/>
      <c r="E76" s="101"/>
      <c r="F76" s="99"/>
      <c r="G76" s="34"/>
      <c r="H76" s="102"/>
      <c r="I76" s="102"/>
      <c r="J76" s="34"/>
    </row>
    <row r="77" spans="1:10" x14ac:dyDescent="0.25">
      <c r="A77" s="98"/>
      <c r="B77" s="99"/>
      <c r="C77" s="100"/>
      <c r="D77" s="34"/>
      <c r="E77" s="101"/>
      <c r="F77" s="99"/>
      <c r="G77" s="34"/>
      <c r="H77" s="102"/>
      <c r="I77" s="102"/>
      <c r="J77" s="34"/>
    </row>
    <row r="78" spans="1:10" x14ac:dyDescent="0.25">
      <c r="A78" s="98"/>
      <c r="B78" s="99"/>
      <c r="C78" s="100"/>
      <c r="D78" s="34"/>
      <c r="E78" s="101"/>
      <c r="F78" s="99"/>
      <c r="G78" s="34"/>
      <c r="H78" s="102"/>
      <c r="I78" s="102"/>
      <c r="J78" s="34"/>
    </row>
    <row r="79" spans="1:10" x14ac:dyDescent="0.25">
      <c r="A79" s="98"/>
      <c r="B79" s="99"/>
      <c r="C79" s="100"/>
      <c r="D79" s="34"/>
      <c r="E79" s="101"/>
      <c r="F79" s="99"/>
      <c r="G79" s="34"/>
      <c r="H79" s="102"/>
      <c r="I79" s="102"/>
      <c r="J79" s="34"/>
    </row>
    <row r="80" spans="1:10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</row>
    <row r="81" spans="1:10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</row>
    <row r="82" spans="1:10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0" x14ac:dyDescent="0.25">
      <c r="A83" s="235"/>
      <c r="B83" s="234"/>
      <c r="C83" s="240"/>
      <c r="D83" s="236"/>
      <c r="E83" s="237"/>
      <c r="F83" s="234"/>
      <c r="G83" s="236"/>
      <c r="H83" s="239"/>
      <c r="I83" s="239"/>
      <c r="J83" s="236"/>
    </row>
    <row r="84" spans="1:10" x14ac:dyDescent="0.25">
      <c r="A84" s="235"/>
      <c r="B84" s="223" t="s">
        <v>11</v>
      </c>
      <c r="C84" s="232">
        <f>SUM(C8:C83)</f>
        <v>84</v>
      </c>
      <c r="D84" s="224"/>
      <c r="E84" s="223" t="s">
        <v>11</v>
      </c>
      <c r="F84" s="223">
        <f>SUM(F8:F83)</f>
        <v>2</v>
      </c>
      <c r="G84" s="224">
        <f>SUM(G8:G83)</f>
        <v>122085</v>
      </c>
      <c r="H84" s="239"/>
      <c r="I84" s="239"/>
      <c r="J84" s="236"/>
    </row>
    <row r="85" spans="1:10" x14ac:dyDescent="0.25">
      <c r="A85" s="235"/>
      <c r="B85" s="223"/>
      <c r="C85" s="232"/>
      <c r="D85" s="224"/>
      <c r="E85" s="237"/>
      <c r="F85" s="234"/>
      <c r="G85" s="236"/>
      <c r="H85" s="239"/>
      <c r="I85" s="239"/>
      <c r="J85" s="236"/>
    </row>
    <row r="86" spans="1:10" x14ac:dyDescent="0.25">
      <c r="A86" s="225"/>
      <c r="B86" s="226"/>
      <c r="C86" s="240"/>
      <c r="D86" s="236"/>
      <c r="E86" s="223"/>
      <c r="F86" s="234"/>
      <c r="G86" s="413" t="s">
        <v>12</v>
      </c>
      <c r="H86" s="413"/>
      <c r="I86" s="239"/>
      <c r="J86" s="227">
        <f>SUM(D8:D83)</f>
        <v>3954945</v>
      </c>
    </row>
    <row r="87" spans="1:10" x14ac:dyDescent="0.25">
      <c r="A87" s="235"/>
      <c r="B87" s="234"/>
      <c r="C87" s="240"/>
      <c r="D87" s="236"/>
      <c r="E87" s="223"/>
      <c r="F87" s="234"/>
      <c r="G87" s="413" t="s">
        <v>13</v>
      </c>
      <c r="H87" s="413"/>
      <c r="I87" s="239"/>
      <c r="J87" s="227">
        <f>SUM(G8:G83)</f>
        <v>122085</v>
      </c>
    </row>
    <row r="88" spans="1:10" x14ac:dyDescent="0.25">
      <c r="A88" s="228"/>
      <c r="B88" s="237"/>
      <c r="C88" s="240"/>
      <c r="D88" s="236"/>
      <c r="E88" s="237"/>
      <c r="F88" s="234"/>
      <c r="G88" s="413" t="s">
        <v>14</v>
      </c>
      <c r="H88" s="413"/>
      <c r="I88" s="41"/>
      <c r="J88" s="229">
        <f>J86-J87</f>
        <v>3832860</v>
      </c>
    </row>
    <row r="89" spans="1:10" x14ac:dyDescent="0.25">
      <c r="A89" s="235"/>
      <c r="B89" s="230"/>
      <c r="C89" s="240"/>
      <c r="D89" s="231"/>
      <c r="E89" s="237"/>
      <c r="F89" s="223"/>
      <c r="G89" s="413" t="s">
        <v>15</v>
      </c>
      <c r="H89" s="413"/>
      <c r="I89" s="239"/>
      <c r="J89" s="227">
        <f>SUM(H8:H85)</f>
        <v>0</v>
      </c>
    </row>
    <row r="90" spans="1:10" x14ac:dyDescent="0.25">
      <c r="A90" s="235"/>
      <c r="B90" s="230"/>
      <c r="C90" s="240"/>
      <c r="D90" s="231"/>
      <c r="E90" s="237"/>
      <c r="F90" s="223"/>
      <c r="G90" s="413" t="s">
        <v>16</v>
      </c>
      <c r="H90" s="413"/>
      <c r="I90" s="239"/>
      <c r="J90" s="227">
        <f>J88+J89</f>
        <v>3832860</v>
      </c>
    </row>
    <row r="91" spans="1:10" x14ac:dyDescent="0.25">
      <c r="A91" s="235"/>
      <c r="B91" s="230"/>
      <c r="C91" s="240"/>
      <c r="D91" s="231"/>
      <c r="E91" s="237"/>
      <c r="F91" s="234"/>
      <c r="G91" s="413" t="s">
        <v>5</v>
      </c>
      <c r="H91" s="413"/>
      <c r="I91" s="239"/>
      <c r="J91" s="227">
        <f>SUM(I8:I85)</f>
        <v>3305295</v>
      </c>
    </row>
    <row r="92" spans="1:10" x14ac:dyDescent="0.25">
      <c r="A92" s="235"/>
      <c r="B92" s="230"/>
      <c r="C92" s="240"/>
      <c r="D92" s="231"/>
      <c r="E92" s="237"/>
      <c r="F92" s="234"/>
      <c r="G92" s="413" t="s">
        <v>31</v>
      </c>
      <c r="H92" s="413"/>
      <c r="I92" s="240" t="str">
        <f>IF(J92&gt;0,"SALDO",IF(J92&lt;0,"PIUTANG",IF(J92=0,"LUNAS")))</f>
        <v>PIUTANG</v>
      </c>
      <c r="J92" s="227">
        <f>J91-J90</f>
        <v>-527565</v>
      </c>
    </row>
    <row r="93" spans="1:10" x14ac:dyDescent="0.25">
      <c r="F93" s="219"/>
      <c r="G93" s="219"/>
      <c r="J93" s="219"/>
    </row>
    <row r="94" spans="1:10" x14ac:dyDescent="0.25">
      <c r="C94" s="219"/>
      <c r="D94" s="219"/>
      <c r="F94" s="219"/>
      <c r="G94" s="219"/>
      <c r="J94" s="219"/>
    </row>
    <row r="95" spans="1:10" x14ac:dyDescent="0.25">
      <c r="C95" s="219"/>
      <c r="D95" s="219"/>
      <c r="F95" s="219"/>
      <c r="G95" s="219"/>
      <c r="J95" s="219"/>
    </row>
    <row r="96" spans="1:10" x14ac:dyDescent="0.25">
      <c r="C96" s="219"/>
      <c r="D96" s="219"/>
      <c r="F96" s="219"/>
      <c r="G96" s="219"/>
      <c r="J96" s="219"/>
    </row>
    <row r="97" spans="3:10" x14ac:dyDescent="0.25">
      <c r="C97" s="219"/>
      <c r="D97" s="219"/>
      <c r="F97" s="219"/>
      <c r="G97" s="219"/>
      <c r="J97" s="219"/>
    </row>
    <row r="98" spans="3:10" x14ac:dyDescent="0.25">
      <c r="C98" s="219"/>
      <c r="D98" s="219"/>
    </row>
  </sheetData>
  <mergeCells count="15">
    <mergeCell ref="G92:H92"/>
    <mergeCell ref="G86:H86"/>
    <mergeCell ref="G87:H87"/>
    <mergeCell ref="G88:H88"/>
    <mergeCell ref="G89:H89"/>
    <mergeCell ref="G90:H90"/>
    <mergeCell ref="G91:H9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25"/>
  <sheetViews>
    <sheetView workbookViewId="0">
      <pane ySplit="7" topLeftCell="A8" activePane="bottomLeft" state="frozen"/>
      <selection pane="bottomLeft" activeCell="J13" sqref="J13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4" t="s">
        <v>22</v>
      </c>
      <c r="G1" s="414"/>
      <c r="H1" s="414"/>
      <c r="I1" s="220" t="s">
        <v>187</v>
      </c>
      <c r="J1" s="218"/>
      <c r="L1" s="238">
        <f>SUM(D8:D14)</f>
        <v>7284464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4" t="s">
        <v>21</v>
      </c>
      <c r="G2" s="414"/>
      <c r="H2" s="414"/>
      <c r="I2" s="220">
        <f>J25*-1</f>
        <v>0</v>
      </c>
      <c r="J2" s="218"/>
      <c r="L2" s="238">
        <f>SUM(G8:G13)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7284464</v>
      </c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3"/>
      <c r="I7" s="457"/>
      <c r="J7" s="427"/>
    </row>
    <row r="8" spans="1:13" x14ac:dyDescent="0.25">
      <c r="A8" s="98">
        <v>43465</v>
      </c>
      <c r="B8" s="99">
        <v>180182486</v>
      </c>
      <c r="C8" s="253">
        <v>16</v>
      </c>
      <c r="D8" s="34">
        <v>1800400</v>
      </c>
      <c r="E8" s="101"/>
      <c r="F8" s="99"/>
      <c r="G8" s="34"/>
      <c r="H8" s="101"/>
      <c r="I8" s="102">
        <v>2294150</v>
      </c>
      <c r="J8" s="34" t="s">
        <v>17</v>
      </c>
      <c r="L8" s="238"/>
    </row>
    <row r="9" spans="1:13" x14ac:dyDescent="0.25">
      <c r="A9" s="98">
        <v>43467</v>
      </c>
      <c r="B9" s="99">
        <v>190182568</v>
      </c>
      <c r="C9" s="253">
        <v>18</v>
      </c>
      <c r="D9" s="34">
        <v>2201763</v>
      </c>
      <c r="E9" s="101"/>
      <c r="F9" s="99"/>
      <c r="G9" s="34"/>
      <c r="H9" s="101"/>
      <c r="I9" s="102"/>
      <c r="J9" s="34"/>
      <c r="L9" s="238"/>
    </row>
    <row r="10" spans="1:13" x14ac:dyDescent="0.25">
      <c r="A10" s="98">
        <v>43468</v>
      </c>
      <c r="B10" s="99">
        <v>190182593</v>
      </c>
      <c r="C10" s="253">
        <v>12</v>
      </c>
      <c r="D10" s="34">
        <v>1442700</v>
      </c>
      <c r="E10" s="101"/>
      <c r="F10" s="99"/>
      <c r="G10" s="34"/>
      <c r="H10" s="101"/>
      <c r="I10" s="102"/>
      <c r="J10" s="34"/>
      <c r="L10" s="238"/>
    </row>
    <row r="11" spans="1:13" x14ac:dyDescent="0.25">
      <c r="A11" s="98">
        <v>43470</v>
      </c>
      <c r="B11" s="99">
        <v>190182701</v>
      </c>
      <c r="C11" s="253">
        <v>4</v>
      </c>
      <c r="D11" s="34">
        <v>379838</v>
      </c>
      <c r="E11" s="101"/>
      <c r="F11" s="99"/>
      <c r="G11" s="34"/>
      <c r="H11" s="101"/>
      <c r="I11" s="102"/>
      <c r="J11" s="34"/>
      <c r="L11" s="238"/>
    </row>
    <row r="12" spans="1:13" x14ac:dyDescent="0.25">
      <c r="A12" s="98">
        <v>43472</v>
      </c>
      <c r="B12" s="99">
        <v>190182810</v>
      </c>
      <c r="C12" s="253">
        <v>8</v>
      </c>
      <c r="D12" s="34">
        <v>865638</v>
      </c>
      <c r="E12" s="101"/>
      <c r="F12" s="99"/>
      <c r="G12" s="34"/>
      <c r="H12" s="101"/>
      <c r="I12" s="102"/>
      <c r="J12" s="34"/>
      <c r="L12" s="238"/>
    </row>
    <row r="13" spans="1:13" x14ac:dyDescent="0.25">
      <c r="A13" s="98">
        <v>43473</v>
      </c>
      <c r="B13" s="99">
        <v>190182846</v>
      </c>
      <c r="C13" s="253">
        <v>3</v>
      </c>
      <c r="D13" s="34">
        <v>336175</v>
      </c>
      <c r="E13" s="101"/>
      <c r="F13" s="99"/>
      <c r="G13" s="34"/>
      <c r="H13" s="101"/>
      <c r="I13" s="102"/>
      <c r="J13" s="34"/>
      <c r="L13" s="238"/>
    </row>
    <row r="14" spans="1:13" x14ac:dyDescent="0.25">
      <c r="A14" s="98">
        <v>43474</v>
      </c>
      <c r="B14" s="99">
        <v>190182928</v>
      </c>
      <c r="C14" s="253">
        <v>3</v>
      </c>
      <c r="D14" s="34">
        <v>257950</v>
      </c>
      <c r="E14" s="101"/>
      <c r="F14" s="99"/>
      <c r="G14" s="34"/>
      <c r="H14" s="101"/>
      <c r="I14" s="102">
        <v>4990314</v>
      </c>
      <c r="J14" s="34" t="s">
        <v>17</v>
      </c>
      <c r="L14" s="238"/>
    </row>
    <row r="15" spans="1:13" x14ac:dyDescent="0.25">
      <c r="A15" s="98"/>
      <c r="B15" s="99"/>
      <c r="C15" s="253"/>
      <c r="D15" s="34"/>
      <c r="E15" s="101"/>
      <c r="F15" s="99"/>
      <c r="G15" s="34"/>
      <c r="H15" s="101"/>
      <c r="I15" s="102"/>
      <c r="J15" s="34"/>
      <c r="L15" s="238"/>
    </row>
    <row r="16" spans="1:13" x14ac:dyDescent="0.25">
      <c r="A16" s="235"/>
      <c r="B16" s="234"/>
      <c r="C16" s="26"/>
      <c r="D16" s="236"/>
      <c r="E16" s="237"/>
      <c r="F16" s="234"/>
      <c r="G16" s="236"/>
      <c r="H16" s="237"/>
      <c r="I16" s="239"/>
      <c r="J16" s="236"/>
    </row>
    <row r="17" spans="1:10" x14ac:dyDescent="0.25">
      <c r="A17" s="235"/>
      <c r="B17" s="223" t="s">
        <v>11</v>
      </c>
      <c r="C17" s="27">
        <f>SUM(C8:C16)</f>
        <v>64</v>
      </c>
      <c r="D17" s="224"/>
      <c r="E17" s="223" t="s">
        <v>11</v>
      </c>
      <c r="F17" s="223">
        <f>SUM(F8:F16)</f>
        <v>0</v>
      </c>
      <c r="G17" s="5"/>
      <c r="H17" s="234"/>
      <c r="I17" s="240"/>
      <c r="J17" s="5"/>
    </row>
    <row r="18" spans="1:10" x14ac:dyDescent="0.25">
      <c r="A18" s="235"/>
      <c r="B18" s="223"/>
      <c r="C18" s="27"/>
      <c r="D18" s="224"/>
      <c r="E18" s="223"/>
      <c r="F18" s="223"/>
      <c r="G18" s="32"/>
      <c r="H18" s="33"/>
      <c r="I18" s="240"/>
      <c r="J18" s="5"/>
    </row>
    <row r="19" spans="1:10" x14ac:dyDescent="0.25">
      <c r="A19" s="225"/>
      <c r="B19" s="226"/>
      <c r="C19" s="26"/>
      <c r="D19" s="236"/>
      <c r="E19" s="223"/>
      <c r="F19" s="234"/>
      <c r="G19" s="413" t="s">
        <v>12</v>
      </c>
      <c r="H19" s="413"/>
      <c r="I19" s="239"/>
      <c r="J19" s="227">
        <f>SUM(D8:D16)</f>
        <v>7284464</v>
      </c>
    </row>
    <row r="20" spans="1:10" x14ac:dyDescent="0.25">
      <c r="A20" s="235"/>
      <c r="B20" s="234"/>
      <c r="C20" s="26"/>
      <c r="D20" s="236"/>
      <c r="E20" s="237"/>
      <c r="F20" s="234"/>
      <c r="G20" s="413" t="s">
        <v>13</v>
      </c>
      <c r="H20" s="413"/>
      <c r="I20" s="239"/>
      <c r="J20" s="227">
        <f>SUM(G8:G16)</f>
        <v>0</v>
      </c>
    </row>
    <row r="21" spans="1:10" x14ac:dyDescent="0.25">
      <c r="A21" s="228"/>
      <c r="B21" s="237"/>
      <c r="C21" s="26"/>
      <c r="D21" s="236"/>
      <c r="E21" s="237"/>
      <c r="F21" s="234"/>
      <c r="G21" s="413" t="s">
        <v>14</v>
      </c>
      <c r="H21" s="413"/>
      <c r="I21" s="41"/>
      <c r="J21" s="229">
        <f>J19-J20</f>
        <v>7284464</v>
      </c>
    </row>
    <row r="22" spans="1:10" x14ac:dyDescent="0.25">
      <c r="A22" s="235"/>
      <c r="B22" s="230"/>
      <c r="C22" s="26"/>
      <c r="D22" s="231"/>
      <c r="E22" s="237"/>
      <c r="F22" s="234"/>
      <c r="G22" s="413" t="s">
        <v>15</v>
      </c>
      <c r="H22" s="413"/>
      <c r="I22" s="239"/>
      <c r="J22" s="227">
        <f>SUM(H8:H17)</f>
        <v>0</v>
      </c>
    </row>
    <row r="23" spans="1:10" x14ac:dyDescent="0.25">
      <c r="A23" s="235"/>
      <c r="B23" s="230"/>
      <c r="C23" s="26"/>
      <c r="D23" s="231"/>
      <c r="E23" s="237"/>
      <c r="F23" s="234"/>
      <c r="G23" s="413" t="s">
        <v>16</v>
      </c>
      <c r="H23" s="413"/>
      <c r="I23" s="239"/>
      <c r="J23" s="227">
        <f>J21+J22</f>
        <v>7284464</v>
      </c>
    </row>
    <row r="24" spans="1:10" x14ac:dyDescent="0.25">
      <c r="A24" s="235"/>
      <c r="B24" s="230"/>
      <c r="C24" s="26"/>
      <c r="D24" s="231"/>
      <c r="E24" s="237"/>
      <c r="F24" s="234"/>
      <c r="G24" s="413" t="s">
        <v>5</v>
      </c>
      <c r="H24" s="413"/>
      <c r="I24" s="239"/>
      <c r="J24" s="227">
        <f>SUM(I8:I17)</f>
        <v>7284464</v>
      </c>
    </row>
    <row r="25" spans="1:10" x14ac:dyDescent="0.25">
      <c r="A25" s="235"/>
      <c r="B25" s="230"/>
      <c r="C25" s="26"/>
      <c r="D25" s="231"/>
      <c r="E25" s="237"/>
      <c r="F25" s="234"/>
      <c r="G25" s="413" t="s">
        <v>31</v>
      </c>
      <c r="H25" s="413"/>
      <c r="I25" s="240" t="str">
        <f>IF(J25&gt;0,"SALDO",IF(J25&lt;0,"PIUTANG",IF(J25=0,"LUNAS")))</f>
        <v>LUNAS</v>
      </c>
      <c r="J25" s="227">
        <f>J24-J23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4"/>
  <sheetViews>
    <sheetView workbookViewId="0">
      <pane ySplit="7" topLeftCell="A75" activePane="bottomLeft" state="frozen"/>
      <selection pane="bottomLeft" activeCell="E82" sqref="E82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4" t="s">
        <v>22</v>
      </c>
      <c r="G1" s="414"/>
      <c r="H1" s="414"/>
      <c r="I1" s="38" t="s">
        <v>36</v>
      </c>
      <c r="J1" s="20"/>
      <c r="L1" s="37">
        <f>SUM(D81:D82)</f>
        <v>802463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J94*-1</f>
        <v>367938</v>
      </c>
      <c r="J2" s="20"/>
      <c r="L2" s="37">
        <f>SUM(G81:G82)</f>
        <v>434525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367938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M5" s="37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  <c r="M6" s="37"/>
    </row>
    <row r="7" spans="1:17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98">
        <v>43472</v>
      </c>
      <c r="B81" s="99">
        <v>190182736</v>
      </c>
      <c r="C81" s="100">
        <v>7</v>
      </c>
      <c r="D81" s="34">
        <v>680575</v>
      </c>
      <c r="E81" s="101"/>
      <c r="F81" s="99"/>
      <c r="G81" s="34"/>
      <c r="H81" s="102"/>
      <c r="I81" s="102"/>
      <c r="J81" s="34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98">
        <v>43478</v>
      </c>
      <c r="B82" s="99">
        <v>190183111</v>
      </c>
      <c r="C82" s="100">
        <v>1</v>
      </c>
      <c r="D82" s="34">
        <v>121888</v>
      </c>
      <c r="E82" s="101">
        <v>190046824</v>
      </c>
      <c r="F82" s="99">
        <v>4</v>
      </c>
      <c r="G82" s="34">
        <v>434525</v>
      </c>
      <c r="H82" s="102"/>
      <c r="I82" s="102"/>
      <c r="J82" s="34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98"/>
      <c r="B83" s="99"/>
      <c r="C83" s="100"/>
      <c r="D83" s="34"/>
      <c r="E83" s="101"/>
      <c r="F83" s="99"/>
      <c r="G83" s="34"/>
      <c r="H83" s="102"/>
      <c r="I83" s="102"/>
      <c r="J83" s="34"/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98"/>
      <c r="B84" s="99"/>
      <c r="C84" s="100"/>
      <c r="D84" s="34"/>
      <c r="E84" s="101"/>
      <c r="F84" s="99"/>
      <c r="G84" s="34"/>
      <c r="H84" s="102"/>
      <c r="I84" s="102"/>
      <c r="J84" s="34"/>
      <c r="K84" s="138"/>
      <c r="L84" s="138"/>
      <c r="M84" s="138"/>
      <c r="N84" s="138"/>
      <c r="O84" s="138"/>
      <c r="P84" s="138"/>
      <c r="Q84" s="138"/>
    </row>
    <row r="85" spans="1:17" x14ac:dyDescent="0.25">
      <c r="A85" s="4"/>
      <c r="B85" s="3"/>
      <c r="C85" s="40"/>
      <c r="D85" s="6"/>
      <c r="E85" s="7"/>
      <c r="F85" s="3"/>
      <c r="G85" s="6"/>
      <c r="H85" s="39"/>
      <c r="I85" s="39"/>
      <c r="J85" s="6"/>
      <c r="M85" s="37"/>
    </row>
    <row r="86" spans="1:17" x14ac:dyDescent="0.25">
      <c r="A86" s="4"/>
      <c r="B86" s="8" t="s">
        <v>11</v>
      </c>
      <c r="C86" s="77">
        <f>SUM(C8:C85)</f>
        <v>415</v>
      </c>
      <c r="D86" s="9"/>
      <c r="E86" s="8" t="s">
        <v>11</v>
      </c>
      <c r="F86" s="8">
        <f>SUM(F8:F85)</f>
        <v>121</v>
      </c>
      <c r="G86" s="5"/>
      <c r="H86" s="40"/>
      <c r="I86" s="40"/>
      <c r="J86" s="5"/>
      <c r="M86" s="37"/>
    </row>
    <row r="87" spans="1:17" x14ac:dyDescent="0.25">
      <c r="A87" s="4"/>
      <c r="B87" s="8"/>
      <c r="C87" s="77"/>
      <c r="D87" s="9"/>
      <c r="E87" s="8"/>
      <c r="F87" s="8"/>
      <c r="G87" s="32"/>
      <c r="H87" s="52"/>
      <c r="I87" s="40"/>
      <c r="J87" s="5"/>
      <c r="M87" s="37"/>
    </row>
    <row r="88" spans="1:17" x14ac:dyDescent="0.25">
      <c r="A88" s="10"/>
      <c r="B88" s="11"/>
      <c r="C88" s="40"/>
      <c r="D88" s="6"/>
      <c r="E88" s="8"/>
      <c r="F88" s="3"/>
      <c r="G88" s="413" t="s">
        <v>12</v>
      </c>
      <c r="H88" s="413"/>
      <c r="I88" s="39"/>
      <c r="J88" s="13">
        <f>SUM(D8:D85)</f>
        <v>46466366</v>
      </c>
      <c r="M88" s="37"/>
    </row>
    <row r="89" spans="1:17" x14ac:dyDescent="0.25">
      <c r="A89" s="4"/>
      <c r="B89" s="3"/>
      <c r="C89" s="40"/>
      <c r="D89" s="6"/>
      <c r="E89" s="7"/>
      <c r="F89" s="3"/>
      <c r="G89" s="413" t="s">
        <v>13</v>
      </c>
      <c r="H89" s="413"/>
      <c r="I89" s="39"/>
      <c r="J89" s="13">
        <f>SUM(G8:G85)</f>
        <v>14242460</v>
      </c>
      <c r="M89" s="37"/>
    </row>
    <row r="90" spans="1:17" x14ac:dyDescent="0.25">
      <c r="A90" s="14"/>
      <c r="B90" s="7"/>
      <c r="C90" s="40"/>
      <c r="D90" s="6"/>
      <c r="E90" s="7"/>
      <c r="F90" s="3"/>
      <c r="G90" s="413" t="s">
        <v>14</v>
      </c>
      <c r="H90" s="413"/>
      <c r="I90" s="41"/>
      <c r="J90" s="15">
        <f>J88-J89</f>
        <v>32223906</v>
      </c>
      <c r="M90" s="37"/>
    </row>
    <row r="91" spans="1:17" x14ac:dyDescent="0.25">
      <c r="A91" s="4"/>
      <c r="B91" s="16"/>
      <c r="C91" s="40"/>
      <c r="D91" s="17"/>
      <c r="E91" s="7"/>
      <c r="F91" s="3"/>
      <c r="G91" s="413" t="s">
        <v>15</v>
      </c>
      <c r="H91" s="413"/>
      <c r="I91" s="39"/>
      <c r="J91" s="13">
        <f>SUM(H8:H86)</f>
        <v>0</v>
      </c>
      <c r="M91" s="37"/>
    </row>
    <row r="92" spans="1:17" x14ac:dyDescent="0.25">
      <c r="A92" s="4"/>
      <c r="B92" s="16"/>
      <c r="C92" s="40"/>
      <c r="D92" s="17"/>
      <c r="E92" s="7"/>
      <c r="F92" s="3"/>
      <c r="G92" s="413" t="s">
        <v>16</v>
      </c>
      <c r="H92" s="413"/>
      <c r="I92" s="39"/>
      <c r="J92" s="13">
        <f>J90+J91</f>
        <v>32223906</v>
      </c>
      <c r="M92" s="37"/>
    </row>
    <row r="93" spans="1:17" x14ac:dyDescent="0.25">
      <c r="A93" s="4"/>
      <c r="B93" s="16"/>
      <c r="C93" s="40"/>
      <c r="D93" s="17"/>
      <c r="E93" s="7"/>
      <c r="F93" s="3"/>
      <c r="G93" s="413" t="s">
        <v>5</v>
      </c>
      <c r="H93" s="413"/>
      <c r="I93" s="39"/>
      <c r="J93" s="13">
        <f>SUM(I8:I86)</f>
        <v>31855968</v>
      </c>
      <c r="M93" s="37"/>
    </row>
    <row r="94" spans="1:17" x14ac:dyDescent="0.25">
      <c r="A94" s="4"/>
      <c r="B94" s="16"/>
      <c r="C94" s="40"/>
      <c r="D94" s="17"/>
      <c r="E94" s="7"/>
      <c r="F94" s="3"/>
      <c r="G94" s="413" t="s">
        <v>31</v>
      </c>
      <c r="H94" s="413"/>
      <c r="I94" s="40" t="str">
        <f>IF(J94&gt;0,"SALDO",IF(J94&lt;0,"PIUTANG",IF(J94=0,"LUNAS")))</f>
        <v>PIUTANG</v>
      </c>
      <c r="J94" s="13">
        <f>J93-J92</f>
        <v>-367938</v>
      </c>
      <c r="M94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4:H94"/>
    <mergeCell ref="G88:H88"/>
    <mergeCell ref="G89:H89"/>
    <mergeCell ref="G90:H90"/>
    <mergeCell ref="G91:H91"/>
    <mergeCell ref="G92:H92"/>
    <mergeCell ref="G93:H93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Agus</vt:lpstr>
      <vt:lpstr>Anip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2019-01-15T09:12:30Z</cp:lastPrinted>
  <dcterms:created xsi:type="dcterms:W3CDTF">2016-05-07T01:49:09Z</dcterms:created>
  <dcterms:modified xsi:type="dcterms:W3CDTF">2019-01-16T10:30:29Z</dcterms:modified>
</cp:coreProperties>
</file>